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2915" windowHeight="7680" activeTab="4"/>
  </bookViews>
  <sheets>
    <sheet name="Tabelle1" sheetId="1" r:id="rId1"/>
    <sheet name="Tabelle2" sheetId="2" r:id="rId2"/>
    <sheet name="eGABA gesamt" sheetId="3" r:id="rId3"/>
    <sheet name="schnittpunkte all" sheetId="4" r:id="rId4"/>
    <sheet name="Tabelle in out" sheetId="5" r:id="rId5"/>
  </sheets>
  <calcPr calcId="145621"/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1" i="5"/>
  <c r="L50" i="2" l="1"/>
  <c r="L51" i="2"/>
  <c r="L52" i="2"/>
  <c r="L53" i="2"/>
  <c r="L54" i="2"/>
  <c r="L55" i="2"/>
  <c r="L56" i="2"/>
  <c r="L57" i="2"/>
  <c r="L49" i="2"/>
  <c r="I50" i="2"/>
  <c r="I51" i="2"/>
  <c r="I52" i="2"/>
  <c r="I53" i="2"/>
  <c r="I54" i="2"/>
  <c r="I55" i="2"/>
  <c r="I56" i="2"/>
  <c r="I57" i="2"/>
  <c r="I49" i="2"/>
  <c r="O22" i="2"/>
  <c r="O23" i="2"/>
  <c r="O24" i="2"/>
  <c r="O25" i="2"/>
  <c r="O26" i="2"/>
  <c r="O27" i="2"/>
  <c r="O28" i="2"/>
  <c r="O29" i="2"/>
  <c r="O21" i="2"/>
  <c r="N22" i="2"/>
  <c r="N23" i="2"/>
  <c r="N24" i="2"/>
  <c r="N25" i="2"/>
  <c r="N26" i="2"/>
  <c r="N27" i="2"/>
  <c r="N28" i="2"/>
  <c r="N29" i="2"/>
  <c r="N21" i="2"/>
  <c r="M22" i="2"/>
  <c r="M23" i="2"/>
  <c r="M24" i="2"/>
  <c r="M25" i="2"/>
  <c r="M26" i="2"/>
  <c r="M27" i="2"/>
  <c r="M28" i="2"/>
  <c r="M29" i="2"/>
  <c r="M21" i="2"/>
  <c r="K22" i="2"/>
  <c r="K23" i="2"/>
  <c r="K24" i="2"/>
  <c r="K25" i="2"/>
  <c r="K26" i="2"/>
  <c r="K27" i="2"/>
  <c r="K28" i="2"/>
  <c r="K29" i="2"/>
  <c r="K21" i="2"/>
  <c r="J22" i="2"/>
  <c r="J23" i="2"/>
  <c r="J24" i="2"/>
  <c r="J25" i="2"/>
  <c r="J26" i="2"/>
  <c r="J27" i="2"/>
  <c r="J28" i="2"/>
  <c r="J29" i="2"/>
  <c r="J21" i="2"/>
  <c r="H22" i="2"/>
  <c r="H23" i="2"/>
  <c r="H24" i="2"/>
  <c r="H25" i="2"/>
  <c r="H26" i="2"/>
  <c r="H27" i="2"/>
  <c r="H28" i="2"/>
  <c r="H29" i="2"/>
  <c r="H21" i="2"/>
  <c r="L5" i="3" l="1"/>
  <c r="L6" i="3"/>
  <c r="L7" i="3"/>
  <c r="L8" i="3"/>
  <c r="L9" i="3"/>
  <c r="L10" i="3"/>
  <c r="L11" i="3"/>
  <c r="L12" i="3"/>
  <c r="L4" i="3"/>
  <c r="I5" i="3"/>
  <c r="I6" i="3"/>
  <c r="I7" i="3"/>
  <c r="I8" i="3"/>
  <c r="I9" i="3"/>
  <c r="I10" i="3"/>
  <c r="I11" i="3"/>
  <c r="I12" i="3"/>
  <c r="I4" i="3"/>
  <c r="F5" i="3"/>
  <c r="F6" i="3"/>
  <c r="F7" i="3"/>
  <c r="F8" i="3"/>
  <c r="F9" i="3"/>
  <c r="F10" i="3"/>
  <c r="F11" i="3"/>
  <c r="F12" i="3"/>
  <c r="F4" i="3"/>
  <c r="C5" i="3"/>
  <c r="C6" i="3"/>
  <c r="C7" i="3"/>
  <c r="C8" i="3"/>
  <c r="C9" i="3"/>
  <c r="C10" i="3"/>
  <c r="C11" i="3"/>
  <c r="C12" i="3"/>
  <c r="C4" i="3"/>
  <c r="M34" i="2" l="1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O33" i="2"/>
  <c r="N33" i="2"/>
  <c r="M33" i="2"/>
  <c r="O4" i="2"/>
  <c r="N4" i="2"/>
  <c r="M4" i="2"/>
  <c r="BB8" i="1"/>
  <c r="BB9" i="1"/>
  <c r="BB10" i="1"/>
  <c r="BB11" i="1"/>
  <c r="BB7" i="1"/>
  <c r="AU7" i="1"/>
  <c r="AN8" i="1"/>
  <c r="AN9" i="1"/>
  <c r="AN7" i="1"/>
  <c r="O47" i="2" l="1"/>
  <c r="N47" i="2"/>
  <c r="M47" i="2"/>
  <c r="E45" i="2"/>
  <c r="D45" i="2"/>
  <c r="F45" i="2" s="1"/>
  <c r="C45" i="2"/>
  <c r="H34" i="2"/>
  <c r="I62" i="2"/>
  <c r="J34" i="2"/>
  <c r="K34" i="2"/>
  <c r="L62" i="2"/>
  <c r="H35" i="2"/>
  <c r="I63" i="2"/>
  <c r="J35" i="2"/>
  <c r="K35" i="2"/>
  <c r="L63" i="2"/>
  <c r="H36" i="2"/>
  <c r="I64" i="2"/>
  <c r="J36" i="2"/>
  <c r="K36" i="2"/>
  <c r="L64" i="2"/>
  <c r="H37" i="2"/>
  <c r="I65" i="2"/>
  <c r="E37" i="2" s="1"/>
  <c r="J37" i="2"/>
  <c r="K37" i="2"/>
  <c r="L65" i="2"/>
  <c r="C37" i="2" s="1"/>
  <c r="H38" i="2"/>
  <c r="C38" i="2" s="1"/>
  <c r="I66" i="2"/>
  <c r="J38" i="2"/>
  <c r="K38" i="2"/>
  <c r="L66" i="2"/>
  <c r="H39" i="2"/>
  <c r="E39" i="2" s="1"/>
  <c r="I67" i="2"/>
  <c r="J39" i="2"/>
  <c r="K39" i="2"/>
  <c r="L67" i="2"/>
  <c r="H40" i="2"/>
  <c r="I68" i="2"/>
  <c r="J40" i="2"/>
  <c r="K40" i="2"/>
  <c r="L68" i="2"/>
  <c r="H41" i="2"/>
  <c r="I69" i="2"/>
  <c r="J41" i="2"/>
  <c r="K41" i="2"/>
  <c r="L69" i="2"/>
  <c r="L61" i="2"/>
  <c r="K33" i="2"/>
  <c r="J33" i="2"/>
  <c r="I61" i="2"/>
  <c r="H33" i="2"/>
  <c r="E41" i="2"/>
  <c r="D41" i="2"/>
  <c r="E36" i="2"/>
  <c r="D36" i="2"/>
  <c r="F36" i="2" s="1"/>
  <c r="C36" i="2"/>
  <c r="E35" i="2"/>
  <c r="D35" i="2"/>
  <c r="C35" i="2"/>
  <c r="E34" i="2"/>
  <c r="D34" i="2"/>
  <c r="C3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L4" i="2"/>
  <c r="K4" i="2"/>
  <c r="J4" i="2"/>
  <c r="I4" i="2"/>
  <c r="H5" i="2"/>
  <c r="H6" i="2"/>
  <c r="H7" i="2"/>
  <c r="H8" i="2"/>
  <c r="H9" i="2"/>
  <c r="H4" i="2"/>
  <c r="D37" i="2" l="1"/>
  <c r="C41" i="2"/>
  <c r="I47" i="2"/>
  <c r="J47" i="2"/>
  <c r="L47" i="2"/>
  <c r="K47" i="2"/>
  <c r="D38" i="2"/>
  <c r="E15" i="2"/>
  <c r="E38" i="2"/>
  <c r="C39" i="2"/>
  <c r="D40" i="2"/>
  <c r="F41" i="2"/>
  <c r="D18" i="2"/>
  <c r="E14" i="2"/>
  <c r="E11" i="2"/>
  <c r="E10" i="2"/>
  <c r="C40" i="2"/>
  <c r="E7" i="2"/>
  <c r="E40" i="2"/>
  <c r="F40" i="2" s="1"/>
  <c r="D39" i="2"/>
  <c r="F39" i="2" s="1"/>
  <c r="C16" i="2"/>
  <c r="F35" i="2"/>
  <c r="C17" i="2"/>
  <c r="D13" i="2"/>
  <c r="C4" i="2"/>
  <c r="C12" i="2"/>
  <c r="E6" i="2"/>
  <c r="D9" i="2"/>
  <c r="D5" i="2"/>
  <c r="C8" i="2"/>
  <c r="F38" i="2"/>
  <c r="F34" i="2"/>
  <c r="F37" i="2"/>
  <c r="E33" i="2"/>
  <c r="D33" i="2"/>
  <c r="C33" i="2"/>
  <c r="D4" i="2"/>
  <c r="E5" i="2"/>
  <c r="C7" i="2"/>
  <c r="D8" i="2"/>
  <c r="E9" i="2"/>
  <c r="C11" i="2"/>
  <c r="D12" i="2"/>
  <c r="E13" i="2"/>
  <c r="C15" i="2"/>
  <c r="D16" i="2"/>
  <c r="C18" i="2"/>
  <c r="E4" i="2"/>
  <c r="C6" i="2"/>
  <c r="D7" i="2"/>
  <c r="E8" i="2"/>
  <c r="C10" i="2"/>
  <c r="D11" i="2"/>
  <c r="F11" i="2" s="1"/>
  <c r="E12" i="2"/>
  <c r="C14" i="2"/>
  <c r="D15" i="2"/>
  <c r="F15" i="2" s="1"/>
  <c r="E16" i="2"/>
  <c r="E17" i="2"/>
  <c r="C5" i="2"/>
  <c r="D6" i="2"/>
  <c r="F6" i="2" s="1"/>
  <c r="C9" i="2"/>
  <c r="D10" i="2"/>
  <c r="F10" i="2" s="1"/>
  <c r="C13" i="2"/>
  <c r="D14" i="2"/>
  <c r="F14" i="2" s="1"/>
  <c r="E18" i="2"/>
  <c r="D17" i="2"/>
  <c r="AG8" i="1"/>
  <c r="AG9" i="1"/>
  <c r="AG10" i="1"/>
  <c r="AG11" i="1"/>
  <c r="AG12" i="1"/>
  <c r="AG7" i="1"/>
  <c r="Z8" i="1"/>
  <c r="Z7" i="1"/>
  <c r="S12" i="1"/>
  <c r="S13" i="1"/>
  <c r="S14" i="1"/>
  <c r="S15" i="1"/>
  <c r="S11" i="1"/>
  <c r="S8" i="1"/>
  <c r="S9" i="1"/>
  <c r="S10" i="1"/>
  <c r="S7" i="1"/>
  <c r="F5" i="2" l="1"/>
  <c r="F13" i="2"/>
  <c r="E47" i="2"/>
  <c r="C47" i="2"/>
  <c r="D47" i="2"/>
  <c r="F47" i="2" s="1"/>
  <c r="F17" i="2"/>
  <c r="F18" i="2"/>
  <c r="F7" i="2"/>
  <c r="F9" i="2"/>
  <c r="F4" i="2"/>
  <c r="F33" i="2"/>
  <c r="F8" i="2"/>
  <c r="F12" i="2"/>
  <c r="F16" i="2"/>
  <c r="L15" i="1"/>
  <c r="L14" i="1"/>
  <c r="L8" i="1"/>
  <c r="L9" i="1"/>
  <c r="L10" i="1"/>
  <c r="L11" i="1"/>
  <c r="L12" i="1"/>
  <c r="L13" i="1"/>
  <c r="L7" i="1"/>
  <c r="E13" i="1"/>
  <c r="E14" i="1"/>
  <c r="E15" i="1"/>
  <c r="E12" i="1"/>
  <c r="E8" i="1"/>
  <c r="E9" i="1"/>
  <c r="E10" i="1"/>
  <c r="E11" i="1"/>
  <c r="E7" i="1"/>
  <c r="D29" i="2" l="1"/>
  <c r="C29" i="2"/>
  <c r="E29" i="2"/>
  <c r="C21" i="2"/>
  <c r="E21" i="2"/>
  <c r="D21" i="2"/>
  <c r="D22" i="2"/>
  <c r="C22" i="2"/>
  <c r="E22" i="2"/>
  <c r="D24" i="2"/>
  <c r="C24" i="2"/>
  <c r="E24" i="2"/>
  <c r="E23" i="2"/>
  <c r="D23" i="2"/>
  <c r="C23" i="2"/>
  <c r="C26" i="2"/>
  <c r="E26" i="2"/>
  <c r="D26" i="2"/>
  <c r="C25" i="2"/>
  <c r="D25" i="2"/>
  <c r="E25" i="2"/>
  <c r="C27" i="2"/>
  <c r="D27" i="2"/>
  <c r="E27" i="2"/>
  <c r="D28" i="2"/>
  <c r="C28" i="2"/>
  <c r="E28" i="2"/>
  <c r="F23" i="2" l="1"/>
  <c r="F26" i="2"/>
  <c r="F29" i="2"/>
  <c r="F21" i="2"/>
  <c r="F27" i="2"/>
  <c r="F24" i="2"/>
  <c r="F25" i="2"/>
  <c r="F22" i="2"/>
  <c r="F28" i="2"/>
</calcChain>
</file>

<file path=xl/sharedStrings.xml><?xml version="1.0" encoding="utf-8"?>
<sst xmlns="http://schemas.openxmlformats.org/spreadsheetml/2006/main" count="266" uniqueCount="44">
  <si>
    <t>Channel : 1 : 9</t>
  </si>
  <si>
    <t>IPSP-Value</t>
  </si>
  <si>
    <t>Amplitude</t>
  </si>
  <si>
    <t>gerichtet</t>
  </si>
  <si>
    <t>Input/Output</t>
  </si>
  <si>
    <t>Base</t>
  </si>
  <si>
    <t>Channel : 1 : 6</t>
  </si>
  <si>
    <t>Stimulation in nA</t>
  </si>
  <si>
    <t>Stimulatoin in mA</t>
  </si>
  <si>
    <t>Animal:</t>
  </si>
  <si>
    <t>566/16</t>
  </si>
  <si>
    <t>151130_004+005</t>
  </si>
  <si>
    <t>Channel : 1 : 15</t>
  </si>
  <si>
    <t>151221_002+003</t>
  </si>
  <si>
    <t>566/20</t>
  </si>
  <si>
    <t>160210_002+003</t>
  </si>
  <si>
    <t>572/18</t>
  </si>
  <si>
    <t>160210_006+007</t>
  </si>
  <si>
    <t>572/19</t>
  </si>
  <si>
    <t>160210_012+013</t>
  </si>
  <si>
    <t>Mean</t>
  </si>
  <si>
    <t>SD</t>
  </si>
  <si>
    <t>n</t>
  </si>
  <si>
    <t>SEM</t>
  </si>
  <si>
    <t>stim. in mV</t>
  </si>
  <si>
    <t>IPSP amplitude</t>
  </si>
  <si>
    <t>(gerichtet)</t>
  </si>
  <si>
    <t>Membranpotential</t>
  </si>
  <si>
    <t>E [GABA]</t>
  </si>
  <si>
    <t>160222_008+009</t>
  </si>
  <si>
    <t>160222_012+013</t>
  </si>
  <si>
    <t>160222_016+017</t>
  </si>
  <si>
    <t>mean InOut 2-3</t>
  </si>
  <si>
    <t>Kontrolle</t>
  </si>
  <si>
    <t>Kontr Br</t>
  </si>
  <si>
    <t>Pilo</t>
  </si>
  <si>
    <t>Pilo Br</t>
  </si>
  <si>
    <t>ab hier wurde korrigiert, dass die Werte für die IPSPs bisher falsch herum aufgetragen wurden (deshalb das *-1 in den Formeln)</t>
  </si>
  <si>
    <t>group</t>
  </si>
  <si>
    <t>Egaba</t>
  </si>
  <si>
    <t>Kontrolle NaBr</t>
  </si>
  <si>
    <t>Pilo NaBr</t>
  </si>
  <si>
    <t>ACSF</t>
  </si>
  <si>
    <t>ACSF/Br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</si>
</sst>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2"/>
      <name val="Arial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/>
    <xf numFmtId="0" fontId="3" fillId="0" borderId="0" xfId="0" applyFont="1" applyAlignment="1">
      <alignment horizontal="center"/>
    </xf>
    <xf numFmtId="0" fontId="0" fillId="0" borderId="10" xfId="0" applyBorder="1"/>
    <xf numFmtId="0" fontId="0" fillId="4" borderId="10" xfId="0" applyFill="1" applyBorder="1"/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2" fontId="4" fillId="4" borderId="0" xfId="0" applyNumberFormat="1" applyFont="1" applyFill="1" applyAlignment="1">
      <alignment horizontal="center"/>
    </xf>
    <xf numFmtId="2" fontId="5" fillId="4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2" fillId="6" borderId="12" xfId="0" applyFont="1" applyFill="1" applyBorder="1"/>
    <xf numFmtId="0" fontId="0" fillId="4" borderId="12" xfId="0" applyFill="1" applyBorder="1"/>
    <xf numFmtId="0" fontId="0" fillId="6" borderId="12" xfId="0" applyFill="1" applyBorder="1"/>
    <xf numFmtId="0" fontId="2" fillId="6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6" fillId="0" borderId="0" xfId="0" applyFont="1"/>
    <xf numFmtId="0" fontId="6" fillId="3" borderId="0" xfId="0" applyFont="1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370363079615051"/>
                  <c:y val="0.29270960921551475"/>
                </c:manualLayout>
              </c:layout>
              <c:numFmt formatCode="General" sourceLinked="0"/>
            </c:trendlineLbl>
          </c:trendline>
          <c:xVal>
            <c:numRef>
              <c:f>Tabelle1!$E$7:$E$15</c:f>
              <c:numCache>
                <c:formatCode>General</c:formatCode>
                <c:ptCount val="9"/>
                <c:pt idx="0">
                  <c:v>-4.3640136719999996</c:v>
                </c:pt>
                <c:pt idx="1">
                  <c:v>-2.807617188</c:v>
                </c:pt>
                <c:pt idx="2">
                  <c:v>-2.655029297</c:v>
                </c:pt>
                <c:pt idx="3">
                  <c:v>-1.495361328</c:v>
                </c:pt>
                <c:pt idx="4">
                  <c:v>-1.220703125</c:v>
                </c:pt>
                <c:pt idx="5">
                  <c:v>2.9144287109999998</c:v>
                </c:pt>
                <c:pt idx="6">
                  <c:v>6.2713623050000002</c:v>
                </c:pt>
                <c:pt idx="7">
                  <c:v>4.943847656</c:v>
                </c:pt>
                <c:pt idx="8">
                  <c:v>6.3018798829999998</c:v>
                </c:pt>
              </c:numCache>
            </c:numRef>
          </c:xVal>
          <c:yVal>
            <c:numRef>
              <c:f>Tabelle1!$F$7:$F$15</c:f>
              <c:numCache>
                <c:formatCode>General</c:formatCode>
                <c:ptCount val="9"/>
                <c:pt idx="0">
                  <c:v>-112.6251221</c:v>
                </c:pt>
                <c:pt idx="1">
                  <c:v>-104.3243408</c:v>
                </c:pt>
                <c:pt idx="2">
                  <c:v>-96.954345700000005</c:v>
                </c:pt>
                <c:pt idx="3">
                  <c:v>-89.004516600000002</c:v>
                </c:pt>
                <c:pt idx="4">
                  <c:v>-80.917358399999998</c:v>
                </c:pt>
                <c:pt idx="5">
                  <c:v>-71.243286130000001</c:v>
                </c:pt>
                <c:pt idx="6">
                  <c:v>-63.003540039999997</c:v>
                </c:pt>
                <c:pt idx="7">
                  <c:v>-60.684204100000002</c:v>
                </c:pt>
                <c:pt idx="8">
                  <c:v>-54.367065429999997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880"/>
        <c:axId val="38972800"/>
      </c:scatterChart>
      <c:valAx>
        <c:axId val="3897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972800"/>
        <c:crosses val="autoZero"/>
        <c:crossBetween val="midCat"/>
      </c:valAx>
      <c:valAx>
        <c:axId val="389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70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788037021688076"/>
                  <c:y val="0.1855479002624672"/>
                </c:manualLayout>
              </c:layout>
              <c:numFmt formatCode="General" sourceLinked="0"/>
            </c:trendlineLbl>
          </c:trendline>
          <c:xVal>
            <c:numRef>
              <c:f>Tabelle2!$H$21:$H$29</c:f>
              <c:numCache>
                <c:formatCode>0.00</c:formatCode>
                <c:ptCount val="9"/>
                <c:pt idx="0">
                  <c:v>4.3640136719999996</c:v>
                </c:pt>
                <c:pt idx="1">
                  <c:v>2.807617188</c:v>
                </c:pt>
                <c:pt idx="2">
                  <c:v>2.655029297</c:v>
                </c:pt>
                <c:pt idx="3">
                  <c:v>1.495361328</c:v>
                </c:pt>
                <c:pt idx="4">
                  <c:v>1.220703125</c:v>
                </c:pt>
                <c:pt idx="5">
                  <c:v>-2.9144287109999998</c:v>
                </c:pt>
                <c:pt idx="6">
                  <c:v>-6.2713623050000002</c:v>
                </c:pt>
                <c:pt idx="7">
                  <c:v>-4.943847656</c:v>
                </c:pt>
                <c:pt idx="8">
                  <c:v>-6.3018798829999998</c:v>
                </c:pt>
              </c:numCache>
            </c:numRef>
          </c:xVal>
          <c:yVal>
            <c:numRef>
              <c:f>Tabelle2!$H$33:$H$41</c:f>
              <c:numCache>
                <c:formatCode>General</c:formatCode>
                <c:ptCount val="9"/>
                <c:pt idx="0">
                  <c:v>-112.6251221</c:v>
                </c:pt>
                <c:pt idx="1">
                  <c:v>-104.3243408</c:v>
                </c:pt>
                <c:pt idx="2">
                  <c:v>-96.954345700000005</c:v>
                </c:pt>
                <c:pt idx="3">
                  <c:v>-89.004516600000002</c:v>
                </c:pt>
                <c:pt idx="4">
                  <c:v>-80.917358399999998</c:v>
                </c:pt>
                <c:pt idx="5">
                  <c:v>-71.243286130000001</c:v>
                </c:pt>
                <c:pt idx="6">
                  <c:v>-63.003540039999997</c:v>
                </c:pt>
                <c:pt idx="7">
                  <c:v>-60.684204100000002</c:v>
                </c:pt>
                <c:pt idx="8">
                  <c:v>-54.367065429999997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9808"/>
        <c:axId val="59881344"/>
      </c:scatterChart>
      <c:valAx>
        <c:axId val="598798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9881344"/>
        <c:crosses val="autoZero"/>
        <c:crossBetween val="midCat"/>
      </c:valAx>
      <c:valAx>
        <c:axId val="5988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879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0.55336187003470205"/>
                  <c:y val="0.63194153074206061"/>
                </c:manualLayout>
              </c:layout>
              <c:numFmt formatCode="General" sourceLinked="0"/>
            </c:trendlineLbl>
          </c:trendline>
          <c:xVal>
            <c:numRef>
              <c:f>Tabelle2!$B$4:$B$18</c:f>
              <c:numCache>
                <c:formatCode>General</c:formatCode>
                <c:ptCount val="1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</c:numCache>
            </c:numRef>
          </c:xVal>
          <c:yVal>
            <c:numRef>
              <c:f>Tabelle2!$C$4:$C$18</c:f>
              <c:numCache>
                <c:formatCode>0.00</c:formatCode>
                <c:ptCount val="15"/>
                <c:pt idx="0">
                  <c:v>1.1119842529874999</c:v>
                </c:pt>
                <c:pt idx="1">
                  <c:v>2.8228759764124995</c:v>
                </c:pt>
                <c:pt idx="2">
                  <c:v>3.9882659913874994</c:v>
                </c:pt>
                <c:pt idx="3">
                  <c:v>4.8446655273749997</c:v>
                </c:pt>
                <c:pt idx="4">
                  <c:v>5.3062438964999998</c:v>
                </c:pt>
                <c:pt idx="5">
                  <c:v>5.1364898681249995</c:v>
                </c:pt>
                <c:pt idx="6">
                  <c:v>5.5977957590000003</c:v>
                </c:pt>
                <c:pt idx="7">
                  <c:v>5.994524274571428</c:v>
                </c:pt>
                <c:pt idx="8">
                  <c:v>6.0991559710000001</c:v>
                </c:pt>
                <c:pt idx="9">
                  <c:v>6.0882568358571438</c:v>
                </c:pt>
                <c:pt idx="10">
                  <c:v>5.778721400857143</c:v>
                </c:pt>
                <c:pt idx="11">
                  <c:v>5.8659144809999999</c:v>
                </c:pt>
                <c:pt idx="12">
                  <c:v>6.2582833427142868</c:v>
                </c:pt>
                <c:pt idx="13">
                  <c:v>6.5787179130000002</c:v>
                </c:pt>
                <c:pt idx="14">
                  <c:v>6.3759940012857141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2992"/>
        <c:axId val="72668288"/>
      </c:scatterChart>
      <c:valAx>
        <c:axId val="5997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668288"/>
        <c:crosses val="autoZero"/>
        <c:crossBetween val="midCat"/>
      </c:valAx>
      <c:valAx>
        <c:axId val="72668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9972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35018328958880141"/>
                  <c:y val="0.27605679498396035"/>
                </c:manualLayout>
              </c:layout>
              <c:numFmt formatCode="General" sourceLinked="0"/>
            </c:trendlineLbl>
          </c:trendline>
          <c:xVal>
            <c:numRef>
              <c:f>Tabelle2!$B$33:$B$41</c:f>
              <c:numCache>
                <c:formatCode>General</c:formatCode>
                <c:ptCount val="9"/>
                <c:pt idx="0">
                  <c:v>-0.05</c:v>
                </c:pt>
                <c:pt idx="1">
                  <c:v>-0.04</c:v>
                </c:pt>
                <c:pt idx="2">
                  <c:v>-0.03</c:v>
                </c:pt>
                <c:pt idx="3">
                  <c:v>-0.02</c:v>
                </c:pt>
                <c:pt idx="4">
                  <c:v>-0.01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</c:numCache>
            </c:numRef>
          </c:xVal>
          <c:yVal>
            <c:numRef>
              <c:f>Tabelle2!$C$33:$C$41</c:f>
              <c:numCache>
                <c:formatCode>0.00</c:formatCode>
                <c:ptCount val="9"/>
                <c:pt idx="0">
                  <c:v>-95.953425590000009</c:v>
                </c:pt>
                <c:pt idx="1">
                  <c:v>-91.61044582833334</c:v>
                </c:pt>
                <c:pt idx="2">
                  <c:v>-86.704164361666656</c:v>
                </c:pt>
                <c:pt idx="3">
                  <c:v>-81.573794634999999</c:v>
                </c:pt>
                <c:pt idx="4">
                  <c:v>-76.666414994999997</c:v>
                </c:pt>
                <c:pt idx="5">
                  <c:v>-70.300513483333319</c:v>
                </c:pt>
                <c:pt idx="6">
                  <c:v>-65.048153748333334</c:v>
                </c:pt>
                <c:pt idx="7">
                  <c:v>-60.543520613333335</c:v>
                </c:pt>
                <c:pt idx="8">
                  <c:v>-56.899921478333333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8160"/>
        <c:axId val="81059840"/>
      </c:scatterChart>
      <c:valAx>
        <c:axId val="7506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059840"/>
        <c:crosses val="autoZero"/>
        <c:crossBetween val="midCat"/>
      </c:valAx>
      <c:valAx>
        <c:axId val="81059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5068160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403508771929824E-2"/>
          <c:y val="5.1400554097404488E-2"/>
          <c:w val="0.87417400193396888"/>
          <c:h val="0.89719889180519097"/>
        </c:manualLayout>
      </c:layout>
      <c:scatterChart>
        <c:scatterStyle val="lineMarker"/>
        <c:varyColors val="0"/>
        <c:ser>
          <c:idx val="1"/>
          <c:order val="0"/>
          <c:tx>
            <c:v>Kontrolle ACSF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28082707556292308"/>
                  <c:y val="-0.44554862933799944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ln>
                <a:noFill/>
              </a:ln>
            </c:spPr>
          </c:errBars>
          <c:errBars>
            <c:errDir val="y"/>
            <c:errBarType val="both"/>
            <c:errValType val="stdErr"/>
            <c:noEndCap val="1"/>
            <c:spPr>
              <a:ln>
                <a:solidFill>
                  <a:sysClr val="windowText" lastClr="000000"/>
                </a:solidFill>
              </a:ln>
            </c:spPr>
          </c:errBars>
          <c:xVal>
            <c:numRef>
              <c:f>'eGABA gesamt'!$C$14:$C$22</c:f>
              <c:numCache>
                <c:formatCode>General</c:formatCode>
                <c:ptCount val="9"/>
                <c:pt idx="0">
                  <c:v>-94.314669007500015</c:v>
                </c:pt>
                <c:pt idx="1">
                  <c:v>-89.89506978499999</c:v>
                </c:pt>
                <c:pt idx="2">
                  <c:v>-85.455950861250003</c:v>
                </c:pt>
                <c:pt idx="3">
                  <c:v>-80.748207382499984</c:v>
                </c:pt>
                <c:pt idx="4">
                  <c:v>-76.10246932375</c:v>
                </c:pt>
                <c:pt idx="5">
                  <c:v>-70.33784005375</c:v>
                </c:pt>
                <c:pt idx="6">
                  <c:v>-65.113551891249998</c:v>
                </c:pt>
                <c:pt idx="7">
                  <c:v>-61.137048245000003</c:v>
                </c:pt>
                <c:pt idx="8">
                  <c:v>-57.765009776249997</c:v>
                </c:pt>
              </c:numCache>
            </c:numRef>
          </c:xVal>
          <c:yVal>
            <c:numRef>
              <c:f>'eGABA gesamt'!$C$4:$C$12</c:f>
              <c:numCache>
                <c:formatCode>General</c:formatCode>
                <c:ptCount val="9"/>
                <c:pt idx="0">
                  <c:v>4.7130584717500001</c:v>
                </c:pt>
                <c:pt idx="1">
                  <c:v>3.5705566408750009</c:v>
                </c:pt>
                <c:pt idx="2">
                  <c:v>2.492904663125</c:v>
                </c:pt>
                <c:pt idx="3">
                  <c:v>1.1711120606250001</c:v>
                </c:pt>
                <c:pt idx="4">
                  <c:v>0.25177001962500006</c:v>
                </c:pt>
                <c:pt idx="5">
                  <c:v>-2.2830963134999998</c:v>
                </c:pt>
                <c:pt idx="6">
                  <c:v>-4.3010711671249995</c:v>
                </c:pt>
                <c:pt idx="7">
                  <c:v>-5.9757232673749998</c:v>
                </c:pt>
                <c:pt idx="8">
                  <c:v>-7.6484680181249995</c:v>
                </c:pt>
              </c:numCache>
            </c:numRef>
          </c:yVal>
          <c:smooth val="0"/>
        </c:ser>
        <c:ser>
          <c:idx val="0"/>
          <c:order val="1"/>
          <c:tx>
            <c:v>Kontrolle ACSF+NaBr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fixedVal"/>
            <c:noEndCap val="1"/>
            <c:val val="1"/>
          </c:errBars>
          <c:errBars>
            <c:errDir val="x"/>
            <c:errBarType val="both"/>
            <c:errValType val="fixedVal"/>
            <c:noEndCap val="0"/>
            <c:val val="1"/>
            <c:spPr>
              <a:ln>
                <a:noFill/>
              </a:ln>
            </c:spPr>
          </c:errBars>
          <c:xVal>
            <c:numRef>
              <c:f>'eGABA gesamt'!$F$14:$F$22</c:f>
              <c:numCache>
                <c:formatCode>General</c:formatCode>
                <c:ptCount val="9"/>
                <c:pt idx="0">
                  <c:v>-97.680481648888886</c:v>
                </c:pt>
                <c:pt idx="1">
                  <c:v>-92.855917887777764</c:v>
                </c:pt>
                <c:pt idx="2">
                  <c:v>-88.017602090000011</c:v>
                </c:pt>
                <c:pt idx="3">
                  <c:v>-83.321651069999987</c:v>
                </c:pt>
                <c:pt idx="4">
                  <c:v>-77.861266879999988</c:v>
                </c:pt>
                <c:pt idx="5">
                  <c:v>-71.264625415555557</c:v>
                </c:pt>
                <c:pt idx="6">
                  <c:v>-66.082972073333323</c:v>
                </c:pt>
                <c:pt idx="7">
                  <c:v>-62.115718497777785</c:v>
                </c:pt>
                <c:pt idx="8">
                  <c:v>-60.040169828888892</c:v>
                </c:pt>
              </c:numCache>
            </c:numRef>
          </c:xVal>
          <c:yVal>
            <c:numRef>
              <c:f>'eGABA gesamt'!$F$4:$F$12</c:f>
              <c:numCache>
                <c:formatCode>General</c:formatCode>
                <c:ptCount val="9"/>
                <c:pt idx="0">
                  <c:v>4.0232340492222214</c:v>
                </c:pt>
                <c:pt idx="1">
                  <c:v>2.5516086153555557</c:v>
                </c:pt>
                <c:pt idx="2">
                  <c:v>0.30348036027777792</c:v>
                </c:pt>
                <c:pt idx="3">
                  <c:v>-1.2461344400666665</c:v>
                </c:pt>
                <c:pt idx="4">
                  <c:v>-2.5804307724444446</c:v>
                </c:pt>
                <c:pt idx="5">
                  <c:v>-5.4524739588888886</c:v>
                </c:pt>
                <c:pt idx="6">
                  <c:v>-7.7141655817777774</c:v>
                </c:pt>
                <c:pt idx="7">
                  <c:v>-8.8246663422222209</c:v>
                </c:pt>
                <c:pt idx="8">
                  <c:v>-8.3465576175555558</c:v>
                </c:pt>
              </c:numCache>
            </c:numRef>
          </c:yVal>
          <c:smooth val="0"/>
        </c:ser>
        <c:ser>
          <c:idx val="2"/>
          <c:order val="2"/>
          <c:tx>
            <c:v>Pilo ACSF</c:v>
          </c:tx>
          <c:spPr>
            <a:ln w="12700" cap="flat" cmpd="sng" algn="ctr">
              <a:noFill/>
              <a:prstDash val="solid"/>
            </a:ln>
            <a:effectLst/>
          </c:spPr>
          <c:marker>
            <c:symbol val="squar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tx1"/>
                </a:solidFill>
                <a:prstDash val="solid"/>
              </a:ln>
              <a:effectLst/>
            </c:spPr>
          </c:marke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1"/>
          </c:errBars>
          <c:xVal>
            <c:numRef>
              <c:f>'eGABA gesamt'!$I$14:$I$22</c:f>
              <c:numCache>
                <c:formatCode>General</c:formatCode>
                <c:ptCount val="9"/>
                <c:pt idx="0">
                  <c:v>-101.389170724</c:v>
                </c:pt>
                <c:pt idx="1">
                  <c:v>-95.931838698000007</c:v>
                </c:pt>
                <c:pt idx="2">
                  <c:v>-90.603036751999994</c:v>
                </c:pt>
                <c:pt idx="3">
                  <c:v>-84.368442897999998</c:v>
                </c:pt>
                <c:pt idx="4">
                  <c:v>-78.807891626</c:v>
                </c:pt>
                <c:pt idx="5">
                  <c:v>-71.767948914000002</c:v>
                </c:pt>
                <c:pt idx="6">
                  <c:v>-65.816826766000005</c:v>
                </c:pt>
                <c:pt idx="7">
                  <c:v>-60.962001443999995</c:v>
                </c:pt>
                <c:pt idx="8">
                  <c:v>-57.608971347999997</c:v>
                </c:pt>
              </c:numCache>
            </c:numRef>
          </c:xVal>
          <c:yVal>
            <c:numRef>
              <c:f>'eGABA gesamt'!$I$4:$I$12</c:f>
              <c:numCache>
                <c:formatCode>General</c:formatCode>
                <c:ptCount val="9"/>
                <c:pt idx="0">
                  <c:v>2.6184082032</c:v>
                </c:pt>
                <c:pt idx="1">
                  <c:v>2.14843750006</c:v>
                </c:pt>
                <c:pt idx="2">
                  <c:v>1.16271972672</c:v>
                </c:pt>
                <c:pt idx="3">
                  <c:v>0.27770996086000005</c:v>
                </c:pt>
                <c:pt idx="4">
                  <c:v>-1.7486572264000002</c:v>
                </c:pt>
                <c:pt idx="5">
                  <c:v>-3.9764404294000002</c:v>
                </c:pt>
                <c:pt idx="6">
                  <c:v>-5.4748535155999996</c:v>
                </c:pt>
                <c:pt idx="7">
                  <c:v>-7.4859619143999989</c:v>
                </c:pt>
                <c:pt idx="8">
                  <c:v>-6.1035156248</c:v>
                </c:pt>
              </c:numCache>
            </c:numRef>
          </c:yVal>
          <c:smooth val="0"/>
        </c:ser>
        <c:ser>
          <c:idx val="3"/>
          <c:order val="3"/>
          <c:tx>
            <c:v>Pilo ACSF+NaBr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1"/>
          </c:errBars>
          <c:xVal>
            <c:numRef>
              <c:f>'eGABA gesamt'!$L$14:$L$22</c:f>
              <c:numCache>
                <c:formatCode>General</c:formatCode>
                <c:ptCount val="9"/>
                <c:pt idx="0">
                  <c:v>-99.53581476250001</c:v>
                </c:pt>
                <c:pt idx="1">
                  <c:v>-95.299745209999998</c:v>
                </c:pt>
                <c:pt idx="2">
                  <c:v>-90.766484086249989</c:v>
                </c:pt>
                <c:pt idx="3">
                  <c:v>-86.032073198750012</c:v>
                </c:pt>
                <c:pt idx="4">
                  <c:v>-81.382888537500008</c:v>
                </c:pt>
                <c:pt idx="5">
                  <c:v>-75.248697187499999</c:v>
                </c:pt>
                <c:pt idx="6">
                  <c:v>-71.008044137499994</c:v>
                </c:pt>
                <c:pt idx="7">
                  <c:v>-65.802545271249997</c:v>
                </c:pt>
                <c:pt idx="8">
                  <c:v>-60.306822507500002</c:v>
                </c:pt>
              </c:numCache>
            </c:numRef>
          </c:xVal>
          <c:yVal>
            <c:numRef>
              <c:f>'eGABA gesamt'!$L$4:$L$12</c:f>
              <c:numCache>
                <c:formatCode>General</c:formatCode>
                <c:ptCount val="9"/>
                <c:pt idx="0">
                  <c:v>0.75721740737499987</c:v>
                </c:pt>
                <c:pt idx="1">
                  <c:v>-0.11062622074999989</c:v>
                </c:pt>
                <c:pt idx="2">
                  <c:v>-0.93269348151249987</c:v>
                </c:pt>
                <c:pt idx="3">
                  <c:v>-3.4942626953750002</c:v>
                </c:pt>
                <c:pt idx="4">
                  <c:v>-5.086898803625</c:v>
                </c:pt>
                <c:pt idx="5">
                  <c:v>-7.4958801278749991</c:v>
                </c:pt>
                <c:pt idx="6">
                  <c:v>-8.5754394535000014</c:v>
                </c:pt>
                <c:pt idx="7">
                  <c:v>-10.51139831525</c:v>
                </c:pt>
                <c:pt idx="8">
                  <c:v>-15.110015868250001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73312"/>
        <c:axId val="85375232"/>
      </c:scatterChart>
      <c:valAx>
        <c:axId val="85373312"/>
        <c:scaling>
          <c:orientation val="minMax"/>
          <c:max val="-40"/>
          <c:min val="-120"/>
        </c:scaling>
        <c:delete val="0"/>
        <c:axPos val="b"/>
        <c:numFmt formatCode="General" sourceLinked="1"/>
        <c:majorTickMark val="out"/>
        <c:minorTickMark val="none"/>
        <c:tickLblPos val="nextTo"/>
        <c:crossAx val="85375232"/>
        <c:crosses val="autoZero"/>
        <c:crossBetween val="midCat"/>
      </c:valAx>
      <c:valAx>
        <c:axId val="8537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73312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4192756927281897"/>
          <c:y val="0.82798250218722658"/>
          <c:w val="0.66034063260340636"/>
          <c:h val="0.12168778902637169"/>
        </c:manualLayout>
      </c:layout>
      <c:overlay val="0"/>
      <c:txPr>
        <a:bodyPr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b" anchorCtr="1"/>
          <a:lstStyle/>
          <a:p>
            <a:pPr>
              <a:defRPr/>
            </a:pPr>
            <a:r>
              <a:rPr lang="de-DE"/>
              <a:t>Pilo</a:t>
            </a:r>
          </a:p>
        </c:rich>
      </c:tx>
      <c:layout>
        <c:manualLayout>
          <c:xMode val="edge"/>
          <c:yMode val="edge"/>
          <c:x val="5.2072857493662847E-2"/>
          <c:y val="7.04390130149111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9403508771929824E-2"/>
          <c:y val="5.1400554097404488E-2"/>
          <c:w val="0.87417400193396888"/>
          <c:h val="0.82655866692160185"/>
        </c:manualLayout>
      </c:layout>
      <c:scatterChart>
        <c:scatterStyle val="lineMarker"/>
        <c:varyColors val="0"/>
        <c:ser>
          <c:idx val="2"/>
          <c:order val="0"/>
          <c:tx>
            <c:v>ACSF</c:v>
          </c:tx>
          <c:spPr>
            <a:ln w="12700" cap="flat" cmpd="sng" algn="ctr">
              <a:noFill/>
              <a:prstDash val="solid"/>
            </a:ln>
            <a:effectLst/>
          </c:spPr>
          <c:marker>
            <c:symbol val="squar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tx1"/>
                </a:solidFill>
                <a:prstDash val="solid"/>
              </a:ln>
              <a:effectLst/>
            </c:spPr>
          </c:marke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</c:errBars>
          <c:xVal>
            <c:numRef>
              <c:f>'eGABA gesamt'!$I$14:$I$22</c:f>
              <c:numCache>
                <c:formatCode>General</c:formatCode>
                <c:ptCount val="9"/>
                <c:pt idx="0">
                  <c:v>-101.389170724</c:v>
                </c:pt>
                <c:pt idx="1">
                  <c:v>-95.931838698000007</c:v>
                </c:pt>
                <c:pt idx="2">
                  <c:v>-90.603036751999994</c:v>
                </c:pt>
                <c:pt idx="3">
                  <c:v>-84.368442897999998</c:v>
                </c:pt>
                <c:pt idx="4">
                  <c:v>-78.807891626</c:v>
                </c:pt>
                <c:pt idx="5">
                  <c:v>-71.767948914000002</c:v>
                </c:pt>
                <c:pt idx="6">
                  <c:v>-65.816826766000005</c:v>
                </c:pt>
                <c:pt idx="7">
                  <c:v>-60.962001443999995</c:v>
                </c:pt>
                <c:pt idx="8">
                  <c:v>-57.608971347999997</c:v>
                </c:pt>
              </c:numCache>
            </c:numRef>
          </c:xVal>
          <c:yVal>
            <c:numRef>
              <c:f>'eGABA gesamt'!$I$4:$I$12</c:f>
              <c:numCache>
                <c:formatCode>General</c:formatCode>
                <c:ptCount val="9"/>
                <c:pt idx="0">
                  <c:v>2.6184082032</c:v>
                </c:pt>
                <c:pt idx="1">
                  <c:v>2.14843750006</c:v>
                </c:pt>
                <c:pt idx="2">
                  <c:v>1.16271972672</c:v>
                </c:pt>
                <c:pt idx="3">
                  <c:v>0.27770996086000005</c:v>
                </c:pt>
                <c:pt idx="4">
                  <c:v>-1.7486572264000002</c:v>
                </c:pt>
                <c:pt idx="5">
                  <c:v>-3.9764404294000002</c:v>
                </c:pt>
                <c:pt idx="6">
                  <c:v>-5.4748535155999996</c:v>
                </c:pt>
                <c:pt idx="7">
                  <c:v>-7.4859619143999989</c:v>
                </c:pt>
                <c:pt idx="8">
                  <c:v>-6.1035156248</c:v>
                </c:pt>
              </c:numCache>
            </c:numRef>
          </c:yVal>
          <c:smooth val="0"/>
        </c:ser>
        <c:ser>
          <c:idx val="3"/>
          <c:order val="1"/>
          <c:tx>
            <c:v>ACSF/Br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</c:errBars>
          <c:xVal>
            <c:numRef>
              <c:f>'eGABA gesamt'!$L$14:$L$22</c:f>
              <c:numCache>
                <c:formatCode>General</c:formatCode>
                <c:ptCount val="9"/>
                <c:pt idx="0">
                  <c:v>-99.53581476250001</c:v>
                </c:pt>
                <c:pt idx="1">
                  <c:v>-95.299745209999998</c:v>
                </c:pt>
                <c:pt idx="2">
                  <c:v>-90.766484086249989</c:v>
                </c:pt>
                <c:pt idx="3">
                  <c:v>-86.032073198750012</c:v>
                </c:pt>
                <c:pt idx="4">
                  <c:v>-81.382888537500008</c:v>
                </c:pt>
                <c:pt idx="5">
                  <c:v>-75.248697187499999</c:v>
                </c:pt>
                <c:pt idx="6">
                  <c:v>-71.008044137499994</c:v>
                </c:pt>
                <c:pt idx="7">
                  <c:v>-65.802545271249997</c:v>
                </c:pt>
                <c:pt idx="8">
                  <c:v>-60.306822507500002</c:v>
                </c:pt>
              </c:numCache>
            </c:numRef>
          </c:xVal>
          <c:yVal>
            <c:numRef>
              <c:f>'eGABA gesamt'!$L$4:$L$12</c:f>
              <c:numCache>
                <c:formatCode>General</c:formatCode>
                <c:ptCount val="9"/>
                <c:pt idx="0">
                  <c:v>0.75721740737499987</c:v>
                </c:pt>
                <c:pt idx="1">
                  <c:v>-0.11062622074999989</c:v>
                </c:pt>
                <c:pt idx="2">
                  <c:v>-0.93269348151249987</c:v>
                </c:pt>
                <c:pt idx="3">
                  <c:v>-3.4942626953750002</c:v>
                </c:pt>
                <c:pt idx="4">
                  <c:v>-5.086898803625</c:v>
                </c:pt>
                <c:pt idx="5">
                  <c:v>-7.4958801278749991</c:v>
                </c:pt>
                <c:pt idx="6">
                  <c:v>-8.5754394535000014</c:v>
                </c:pt>
                <c:pt idx="7">
                  <c:v>-10.51139831525</c:v>
                </c:pt>
                <c:pt idx="8">
                  <c:v>-15.110015868250001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2912"/>
        <c:axId val="87305216"/>
      </c:scatterChart>
      <c:valAx>
        <c:axId val="87302912"/>
        <c:scaling>
          <c:orientation val="minMax"/>
          <c:max val="-45"/>
          <c:min val="-1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Membranpotential 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305216"/>
        <c:crosses val="autoZero"/>
        <c:crossBetween val="midCat"/>
      </c:valAx>
      <c:valAx>
        <c:axId val="87305216"/>
        <c:scaling>
          <c:orientation val="minMax"/>
          <c:max val="8"/>
          <c:min val="-18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IPSP Amplitude (mv)</a:t>
                </a:r>
              </a:p>
            </c:rich>
          </c:tx>
          <c:layout>
            <c:manualLayout>
              <c:xMode val="edge"/>
              <c:yMode val="edge"/>
              <c:x val="0.93819722868008448"/>
              <c:y val="0.388013120144975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730291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4192756927281899"/>
          <c:y val="0.75734241829042892"/>
          <c:w val="0.66034063260340636"/>
          <c:h val="0.12168778902637169"/>
        </c:manualLayout>
      </c:layout>
      <c:overlay val="0"/>
      <c:txPr>
        <a:bodyPr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b" anchorCtr="1"/>
          <a:lstStyle/>
          <a:p>
            <a:pPr>
              <a:defRPr/>
            </a:pPr>
            <a:r>
              <a:rPr lang="de-DE"/>
              <a:t>Kontrolle</a:t>
            </a:r>
          </a:p>
        </c:rich>
      </c:tx>
      <c:layout>
        <c:manualLayout>
          <c:xMode val="edge"/>
          <c:yMode val="edge"/>
          <c:x val="3.9216013526397621E-2"/>
          <c:y val="6.371537803278887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9403508771929824E-2"/>
          <c:y val="5.1400554097404488E-2"/>
          <c:w val="0.87417400193396888"/>
          <c:h val="0.82655866692160185"/>
        </c:manualLayout>
      </c:layout>
      <c:scatterChart>
        <c:scatterStyle val="lineMarker"/>
        <c:varyColors val="0"/>
        <c:ser>
          <c:idx val="2"/>
          <c:order val="0"/>
          <c:tx>
            <c:v>ACSF</c:v>
          </c:tx>
          <c:spPr>
            <a:ln w="12700" cap="flat" cmpd="sng" algn="ctr">
              <a:noFill/>
              <a:prstDash val="solid"/>
            </a:ln>
            <a:effectLst/>
          </c:spPr>
          <c:marker>
            <c:symbol val="squar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tx1"/>
                </a:solidFill>
                <a:prstDash val="solid"/>
              </a:ln>
              <a:effectLst/>
            </c:spPr>
          </c:marke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</c:errBars>
          <c:xVal>
            <c:numRef>
              <c:f>'eGABA gesamt'!$C$14:$C$22</c:f>
              <c:numCache>
                <c:formatCode>General</c:formatCode>
                <c:ptCount val="9"/>
                <c:pt idx="0">
                  <c:v>-94.314669007500015</c:v>
                </c:pt>
                <c:pt idx="1">
                  <c:v>-89.89506978499999</c:v>
                </c:pt>
                <c:pt idx="2">
                  <c:v>-85.455950861250003</c:v>
                </c:pt>
                <c:pt idx="3">
                  <c:v>-80.748207382499984</c:v>
                </c:pt>
                <c:pt idx="4">
                  <c:v>-76.10246932375</c:v>
                </c:pt>
                <c:pt idx="5">
                  <c:v>-70.33784005375</c:v>
                </c:pt>
                <c:pt idx="6">
                  <c:v>-65.113551891249998</c:v>
                </c:pt>
                <c:pt idx="7">
                  <c:v>-61.137048245000003</c:v>
                </c:pt>
                <c:pt idx="8">
                  <c:v>-57.765009776249997</c:v>
                </c:pt>
              </c:numCache>
            </c:numRef>
          </c:xVal>
          <c:yVal>
            <c:numRef>
              <c:f>'eGABA gesamt'!$C$4:$C$12</c:f>
              <c:numCache>
                <c:formatCode>General</c:formatCode>
                <c:ptCount val="9"/>
                <c:pt idx="0">
                  <c:v>4.7130584717500001</c:v>
                </c:pt>
                <c:pt idx="1">
                  <c:v>3.5705566408750009</c:v>
                </c:pt>
                <c:pt idx="2">
                  <c:v>2.492904663125</c:v>
                </c:pt>
                <c:pt idx="3">
                  <c:v>1.1711120606250001</c:v>
                </c:pt>
                <c:pt idx="4">
                  <c:v>0.25177001962500006</c:v>
                </c:pt>
                <c:pt idx="5">
                  <c:v>-2.2830963134999998</c:v>
                </c:pt>
                <c:pt idx="6">
                  <c:v>-4.3010711671249995</c:v>
                </c:pt>
                <c:pt idx="7">
                  <c:v>-5.9757232673749998</c:v>
                </c:pt>
                <c:pt idx="8">
                  <c:v>-7.6484680181249995</c:v>
                </c:pt>
              </c:numCache>
            </c:numRef>
          </c:yVal>
          <c:smooth val="0"/>
        </c:ser>
        <c:ser>
          <c:idx val="3"/>
          <c:order val="1"/>
          <c:tx>
            <c:v>ACSF/Br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</c:errBars>
          <c:xVal>
            <c:numRef>
              <c:f>'eGABA gesamt'!$F$14:$F$22</c:f>
              <c:numCache>
                <c:formatCode>General</c:formatCode>
                <c:ptCount val="9"/>
                <c:pt idx="0">
                  <c:v>-97.680481648888886</c:v>
                </c:pt>
                <c:pt idx="1">
                  <c:v>-92.855917887777764</c:v>
                </c:pt>
                <c:pt idx="2">
                  <c:v>-88.017602090000011</c:v>
                </c:pt>
                <c:pt idx="3">
                  <c:v>-83.321651069999987</c:v>
                </c:pt>
                <c:pt idx="4">
                  <c:v>-77.861266879999988</c:v>
                </c:pt>
                <c:pt idx="5">
                  <c:v>-71.264625415555557</c:v>
                </c:pt>
                <c:pt idx="6">
                  <c:v>-66.082972073333323</c:v>
                </c:pt>
                <c:pt idx="7">
                  <c:v>-62.115718497777785</c:v>
                </c:pt>
                <c:pt idx="8">
                  <c:v>-60.040169828888892</c:v>
                </c:pt>
              </c:numCache>
            </c:numRef>
          </c:xVal>
          <c:yVal>
            <c:numRef>
              <c:f>'eGABA gesamt'!$F$4:$F$12</c:f>
              <c:numCache>
                <c:formatCode>General</c:formatCode>
                <c:ptCount val="9"/>
                <c:pt idx="0">
                  <c:v>4.0232340492222214</c:v>
                </c:pt>
                <c:pt idx="1">
                  <c:v>2.5516086153555557</c:v>
                </c:pt>
                <c:pt idx="2">
                  <c:v>0.30348036027777792</c:v>
                </c:pt>
                <c:pt idx="3">
                  <c:v>-1.2461344400666665</c:v>
                </c:pt>
                <c:pt idx="4">
                  <c:v>-2.5804307724444446</c:v>
                </c:pt>
                <c:pt idx="5">
                  <c:v>-5.4524739588888886</c:v>
                </c:pt>
                <c:pt idx="6">
                  <c:v>-7.7141655817777774</c:v>
                </c:pt>
                <c:pt idx="7">
                  <c:v>-8.8246663422222209</c:v>
                </c:pt>
                <c:pt idx="8">
                  <c:v>-8.3465576175555558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43520"/>
        <c:axId val="95039488"/>
      </c:scatterChart>
      <c:valAx>
        <c:axId val="93643520"/>
        <c:scaling>
          <c:orientation val="minMax"/>
          <c:max val="-45"/>
          <c:min val="-1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Membranpotential 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039488"/>
        <c:crosses val="autoZero"/>
        <c:crossBetween val="midCat"/>
      </c:valAx>
      <c:valAx>
        <c:axId val="95039488"/>
        <c:scaling>
          <c:orientation val="minMax"/>
          <c:max val="8"/>
          <c:min val="-18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IPSP Amplitude (mv)</a:t>
                </a:r>
              </a:p>
            </c:rich>
          </c:tx>
          <c:layout>
            <c:manualLayout>
              <c:xMode val="edge"/>
              <c:yMode val="edge"/>
              <c:x val="0.94191802078924036"/>
              <c:y val="0.34915983821021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364352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4192756159900291"/>
          <c:y val="0.7698521852086706"/>
          <c:w val="0.66034063260340636"/>
          <c:h val="0.12168778902637169"/>
        </c:manualLayout>
      </c:layout>
      <c:overlay val="0"/>
      <c:txPr>
        <a:bodyPr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37729658792651"/>
          <c:y val="0.16977299271150198"/>
          <c:w val="0.83043525809273844"/>
          <c:h val="0.48947166609663917"/>
        </c:manualLayout>
      </c:layout>
      <c:scatterChart>
        <c:scatterStyle val="lineMarker"/>
        <c:varyColors val="0"/>
        <c:ser>
          <c:idx val="0"/>
          <c:order val="0"/>
          <c:tx>
            <c:v>Kontrolle ACSF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stdErr"/>
            <c:noEndCap val="0"/>
          </c:errBars>
          <c:xVal>
            <c:numRef>
              <c:f>'Tabelle in out'!$A$1:$A$15</c:f>
              <c:numCache>
                <c:formatCode>General</c:formatCode>
                <c:ptCount val="1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</c:numCache>
            </c:numRef>
          </c:xVal>
          <c:yVal>
            <c:numRef>
              <c:f>'Tabelle in out'!$E$1:$E$15</c:f>
              <c:numCache>
                <c:formatCode>General</c:formatCode>
                <c:ptCount val="15"/>
                <c:pt idx="0">
                  <c:v>-1.1119842529874999</c:v>
                </c:pt>
                <c:pt idx="1">
                  <c:v>-2.8228759764124995</c:v>
                </c:pt>
                <c:pt idx="2">
                  <c:v>-3.9882659913874994</c:v>
                </c:pt>
                <c:pt idx="3">
                  <c:v>-4.8446655273749997</c:v>
                </c:pt>
                <c:pt idx="4">
                  <c:v>-5.3062438964999998</c:v>
                </c:pt>
                <c:pt idx="5">
                  <c:v>-5.1364898681249995</c:v>
                </c:pt>
                <c:pt idx="6">
                  <c:v>-5.5977957590000003</c:v>
                </c:pt>
                <c:pt idx="7">
                  <c:v>-5.994524274571428</c:v>
                </c:pt>
                <c:pt idx="8">
                  <c:v>-6.0991559710000001</c:v>
                </c:pt>
                <c:pt idx="9">
                  <c:v>-6.0882568358571438</c:v>
                </c:pt>
                <c:pt idx="10">
                  <c:v>-5.778721400857143</c:v>
                </c:pt>
                <c:pt idx="11">
                  <c:v>-5.8659144809999999</c:v>
                </c:pt>
                <c:pt idx="12">
                  <c:v>-6.2582833427142868</c:v>
                </c:pt>
                <c:pt idx="13">
                  <c:v>-6.5787179130000002</c:v>
                </c:pt>
                <c:pt idx="14">
                  <c:v>-6.3759940012857141</c:v>
                </c:pt>
              </c:numCache>
            </c:numRef>
          </c:yVal>
          <c:smooth val="0"/>
        </c:ser>
        <c:ser>
          <c:idx val="1"/>
          <c:order val="1"/>
          <c:tx>
            <c:v>Kontrolle ACSF/Br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stdErr"/>
            <c:noEndCap val="0"/>
          </c:errBars>
          <c:xVal>
            <c:numRef>
              <c:f>'Tabelle in out'!$A$1:$A$15</c:f>
              <c:numCache>
                <c:formatCode>General</c:formatCode>
                <c:ptCount val="1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</c:numCache>
            </c:numRef>
          </c:xVal>
          <c:yVal>
            <c:numRef>
              <c:f>'Tabelle in out'!$E$17:$E$31</c:f>
              <c:numCache>
                <c:formatCode>General</c:formatCode>
                <c:ptCount val="15"/>
                <c:pt idx="0">
                  <c:v>-1.52418348527</c:v>
                </c:pt>
                <c:pt idx="1">
                  <c:v>-5.4473876954444442</c:v>
                </c:pt>
                <c:pt idx="2">
                  <c:v>-6.7647298178888899</c:v>
                </c:pt>
                <c:pt idx="3">
                  <c:v>-7.0224338102222212</c:v>
                </c:pt>
                <c:pt idx="4">
                  <c:v>-7.9888237845555556</c:v>
                </c:pt>
                <c:pt idx="5">
                  <c:v>-7.9600016283333339</c:v>
                </c:pt>
                <c:pt idx="6">
                  <c:v>-8.3312988281111107</c:v>
                </c:pt>
                <c:pt idx="7">
                  <c:v>-8.170233832000001</c:v>
                </c:pt>
                <c:pt idx="8">
                  <c:v>-7.9125298397777772</c:v>
                </c:pt>
                <c:pt idx="9">
                  <c:v>-8.7178548184444438</c:v>
                </c:pt>
                <c:pt idx="10">
                  <c:v>-8.6703830285555554</c:v>
                </c:pt>
                <c:pt idx="11">
                  <c:v>-8.6466471361111115</c:v>
                </c:pt>
                <c:pt idx="12">
                  <c:v>-9.6655951614444451</c:v>
                </c:pt>
                <c:pt idx="13">
                  <c:v>-9.9673800992222219</c:v>
                </c:pt>
                <c:pt idx="14">
                  <c:v>-10.043674044888888</c:v>
                </c:pt>
              </c:numCache>
            </c:numRef>
          </c:yVal>
          <c:smooth val="0"/>
        </c:ser>
        <c:ser>
          <c:idx val="2"/>
          <c:order val="2"/>
          <c:tx>
            <c:v>Pilo ACSF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stdErr"/>
            <c:noEndCap val="0"/>
          </c:errBars>
          <c:xVal>
            <c:numRef>
              <c:f>'Tabelle in out'!$A$1:$A$15</c:f>
              <c:numCache>
                <c:formatCode>General</c:formatCode>
                <c:ptCount val="1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</c:numCache>
            </c:numRef>
          </c:xVal>
          <c:yVal>
            <c:numRef>
              <c:f>'Tabelle in out'!$E$33:$E$47</c:f>
              <c:numCache>
                <c:formatCode>General</c:formatCode>
                <c:ptCount val="15"/>
                <c:pt idx="0">
                  <c:v>-0.72152273988571436</c:v>
                </c:pt>
                <c:pt idx="1">
                  <c:v>-3.0059814454285712</c:v>
                </c:pt>
                <c:pt idx="2">
                  <c:v>-3.8517543248285713</c:v>
                </c:pt>
                <c:pt idx="3">
                  <c:v>-4.4010707309999999</c:v>
                </c:pt>
                <c:pt idx="4">
                  <c:v>-4.6364920479142864</c:v>
                </c:pt>
                <c:pt idx="5">
                  <c:v>-4.684448242857143</c:v>
                </c:pt>
                <c:pt idx="6">
                  <c:v>-4.8588344029999986</c:v>
                </c:pt>
                <c:pt idx="7">
                  <c:v>-4.9133300782857132</c:v>
                </c:pt>
                <c:pt idx="8">
                  <c:v>-4.9983433319999993</c:v>
                </c:pt>
                <c:pt idx="9">
                  <c:v>-5.0419398720000004</c:v>
                </c:pt>
                <c:pt idx="10">
                  <c:v>-5.3449358255714285</c:v>
                </c:pt>
                <c:pt idx="11">
                  <c:v>-5.2206856868571432</c:v>
                </c:pt>
                <c:pt idx="12">
                  <c:v>-5.3841727120000007</c:v>
                </c:pt>
                <c:pt idx="13">
                  <c:v>-5.6457519528571423</c:v>
                </c:pt>
                <c:pt idx="14">
                  <c:v>-5.724225725000001</c:v>
                </c:pt>
              </c:numCache>
            </c:numRef>
          </c:yVal>
          <c:smooth val="0"/>
        </c:ser>
        <c:ser>
          <c:idx val="3"/>
          <c:order val="3"/>
          <c:tx>
            <c:v>Pilo ACSF/Br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stdErr"/>
            <c:noEndCap val="0"/>
          </c:errBars>
          <c:xVal>
            <c:numRef>
              <c:f>'Tabelle in out'!$A$17:$A$31</c:f>
              <c:numCache>
                <c:formatCode>General</c:formatCode>
                <c:ptCount val="1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</c:numCache>
            </c:numRef>
          </c:xVal>
          <c:yVal>
            <c:numRef>
              <c:f>'Tabelle in out'!$E$49:$E$63</c:f>
              <c:numCache>
                <c:formatCode>General</c:formatCode>
                <c:ptCount val="15"/>
                <c:pt idx="0">
                  <c:v>-1.277378627157143</c:v>
                </c:pt>
                <c:pt idx="1">
                  <c:v>-7.7340262268571438</c:v>
                </c:pt>
                <c:pt idx="2">
                  <c:v>-9.9748883931428587</c:v>
                </c:pt>
                <c:pt idx="3">
                  <c:v>-10.953630719857143</c:v>
                </c:pt>
                <c:pt idx="4">
                  <c:v>-12.193952287857144</c:v>
                </c:pt>
                <c:pt idx="5">
                  <c:v>-11.962890625714286</c:v>
                </c:pt>
                <c:pt idx="6">
                  <c:v>-11.823381697</c:v>
                </c:pt>
                <c:pt idx="7">
                  <c:v>-12.651715958285715</c:v>
                </c:pt>
                <c:pt idx="8">
                  <c:v>-13.085501534857142</c:v>
                </c:pt>
                <c:pt idx="9">
                  <c:v>-13.041904993142856</c:v>
                </c:pt>
                <c:pt idx="10">
                  <c:v>-12.887137276000001</c:v>
                </c:pt>
                <c:pt idx="11">
                  <c:v>-12.795584542857142</c:v>
                </c:pt>
                <c:pt idx="12">
                  <c:v>-12.799944195428571</c:v>
                </c:pt>
                <c:pt idx="13">
                  <c:v>-13.379778181285714</c:v>
                </c:pt>
                <c:pt idx="14">
                  <c:v>-13.366699218285714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99488"/>
        <c:axId val="110794240"/>
      </c:scatterChart>
      <c:valAx>
        <c:axId val="11079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Stimulationsstärke (mA)</a:t>
                </a:r>
              </a:p>
            </c:rich>
          </c:tx>
          <c:layout>
            <c:manualLayout>
              <c:xMode val="edge"/>
              <c:yMode val="edge"/>
              <c:x val="0.42419992681637686"/>
              <c:y val="4.4365828696088717E-2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crossAx val="110794240"/>
        <c:crosses val="autoZero"/>
        <c:crossBetween val="midCat"/>
      </c:valAx>
      <c:valAx>
        <c:axId val="110794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GABA IPSP (mv)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0799488"/>
        <c:crossesAt val="0"/>
        <c:crossBetween val="midCat"/>
      </c:valAx>
    </c:plotArea>
    <c:legend>
      <c:legendPos val="r"/>
      <c:layout>
        <c:manualLayout>
          <c:xMode val="edge"/>
          <c:yMode val="edge"/>
          <c:x val="8.9625109361329836E-2"/>
          <c:y val="0.69415053437162044"/>
          <c:w val="0.86037489063867012"/>
          <c:h val="0.2378353075442724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19</xdr:row>
      <xdr:rowOff>14287</xdr:rowOff>
    </xdr:from>
    <xdr:to>
      <xdr:col>5</xdr:col>
      <xdr:colOff>104775</xdr:colOff>
      <xdr:row>33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23</xdr:row>
      <xdr:rowOff>76200</xdr:rowOff>
    </xdr:from>
    <xdr:to>
      <xdr:col>8</xdr:col>
      <xdr:colOff>371475</xdr:colOff>
      <xdr:row>38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3</xdr:row>
      <xdr:rowOff>42862</xdr:rowOff>
    </xdr:from>
    <xdr:to>
      <xdr:col>12</xdr:col>
      <xdr:colOff>742950</xdr:colOff>
      <xdr:row>17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361950</xdr:colOff>
      <xdr:row>48</xdr:row>
      <xdr:rowOff>90487</xdr:rowOff>
    </xdr:from>
    <xdr:to>
      <xdr:col>8</xdr:col>
      <xdr:colOff>57150</xdr:colOff>
      <xdr:row>62</xdr:row>
      <xdr:rowOff>166687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303742</xdr:colOff>
      <xdr:row>13</xdr:row>
      <xdr:rowOff>70908</xdr:rowOff>
    </xdr:from>
    <xdr:to>
      <xdr:col>24</xdr:col>
      <xdr:colOff>513292</xdr:colOff>
      <xdr:row>34</xdr:row>
      <xdr:rowOff>70908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243416</xdr:colOff>
      <xdr:row>30</xdr:row>
      <xdr:rowOff>37042</xdr:rowOff>
    </xdr:from>
    <xdr:to>
      <xdr:col>21</xdr:col>
      <xdr:colOff>222250</xdr:colOff>
      <xdr:row>51</xdr:row>
      <xdr:rowOff>84668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254000</xdr:colOff>
      <xdr:row>30</xdr:row>
      <xdr:rowOff>63500</xdr:rowOff>
    </xdr:from>
    <xdr:to>
      <xdr:col>11</xdr:col>
      <xdr:colOff>243417</xdr:colOff>
      <xdr:row>51</xdr:row>
      <xdr:rowOff>123825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3</xdr:row>
      <xdr:rowOff>28575</xdr:rowOff>
    </xdr:from>
    <xdr:to>
      <xdr:col>12</xdr:col>
      <xdr:colOff>657224</xdr:colOff>
      <xdr:row>23</xdr:row>
      <xdr:rowOff>80962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"/>
  <sheetViews>
    <sheetView topLeftCell="AN3" workbookViewId="0">
      <selection activeCell="AO26" sqref="AO26:AO27"/>
    </sheetView>
  </sheetViews>
  <sheetFormatPr baseColWidth="10" defaultRowHeight="15" x14ac:dyDescent="0.25"/>
  <cols>
    <col min="1" max="1" width="17" style="1" bestFit="1" customWidth="1"/>
    <col min="2" max="2" width="12" style="1" bestFit="1" customWidth="1"/>
    <col min="3" max="4" width="16.42578125" style="1" bestFit="1" customWidth="1"/>
    <col min="5" max="6" width="11.42578125" style="1"/>
    <col min="7" max="7" width="1.28515625" style="2" customWidth="1"/>
    <col min="8" max="8" width="17" style="1" bestFit="1" customWidth="1"/>
    <col min="9" max="9" width="10.42578125" style="1" bestFit="1" customWidth="1"/>
    <col min="10" max="10" width="16.42578125" style="1" bestFit="1" customWidth="1"/>
    <col min="11" max="11" width="10.42578125" style="1" bestFit="1" customWidth="1"/>
    <col min="12" max="13" width="11.42578125" style="1"/>
    <col min="14" max="14" width="1.140625" style="2" customWidth="1"/>
    <col min="15" max="15" width="17" style="1" bestFit="1" customWidth="1"/>
    <col min="16" max="16" width="10.42578125" style="1" bestFit="1" customWidth="1"/>
    <col min="17" max="17" width="16.42578125" style="1" bestFit="1" customWidth="1"/>
    <col min="18" max="18" width="10.42578125" style="1" bestFit="1" customWidth="1"/>
    <col min="19" max="20" width="11.42578125" style="1"/>
    <col min="21" max="21" width="0.5703125" style="2" customWidth="1"/>
    <col min="22" max="22" width="17" style="1" bestFit="1" customWidth="1"/>
    <col min="23" max="23" width="11.42578125" style="1"/>
    <col min="24" max="24" width="16.42578125" style="1" bestFit="1" customWidth="1"/>
    <col min="25" max="27" width="11.42578125" style="1"/>
    <col min="28" max="28" width="1.7109375" style="2" customWidth="1"/>
    <col min="29" max="29" width="17" style="1" bestFit="1" customWidth="1"/>
    <col min="30" max="30" width="10.42578125" style="1" bestFit="1" customWidth="1"/>
    <col min="31" max="31" width="16.42578125" style="1" bestFit="1" customWidth="1"/>
    <col min="32" max="34" width="11.42578125" style="1"/>
    <col min="35" max="35" width="1.7109375" style="2" customWidth="1"/>
    <col min="36" max="36" width="17" style="1" bestFit="1" customWidth="1"/>
    <col min="37" max="37" width="10.42578125" style="1" bestFit="1" customWidth="1"/>
    <col min="38" max="38" width="16.42578125" style="1" bestFit="1" customWidth="1"/>
    <col min="39" max="41" width="11.42578125" style="1"/>
    <col min="42" max="42" width="2" style="2" customWidth="1"/>
    <col min="43" max="43" width="17" style="1" bestFit="1" customWidth="1"/>
    <col min="44" max="44" width="11.42578125" style="1"/>
    <col min="45" max="45" width="16.42578125" style="1" bestFit="1" customWidth="1"/>
    <col min="46" max="48" width="11.42578125" style="1"/>
    <col min="49" max="49" width="1.5703125" style="2" customWidth="1"/>
    <col min="50" max="50" width="17" style="1" bestFit="1" customWidth="1"/>
    <col min="51" max="51" width="11.42578125" style="1"/>
    <col min="52" max="52" width="16.42578125" style="1" bestFit="1" customWidth="1"/>
    <col min="53" max="55" width="11.42578125" style="1"/>
    <col min="56" max="56" width="2.7109375" style="2" customWidth="1"/>
    <col min="57" max="16384" width="11.42578125" style="1"/>
  </cols>
  <sheetData>
    <row r="1" spans="1:55" ht="15.75" thickBot="1" x14ac:dyDescent="0.3">
      <c r="A1" s="38" t="s">
        <v>11</v>
      </c>
      <c r="B1" s="39"/>
      <c r="C1" s="40">
        <v>1</v>
      </c>
      <c r="D1" s="40"/>
      <c r="E1" s="8" t="s">
        <v>9</v>
      </c>
      <c r="F1" s="9" t="s">
        <v>10</v>
      </c>
      <c r="H1" s="38" t="s">
        <v>13</v>
      </c>
      <c r="I1" s="39"/>
      <c r="J1" s="40">
        <v>2</v>
      </c>
      <c r="K1" s="40"/>
      <c r="L1" s="8" t="s">
        <v>9</v>
      </c>
      <c r="M1" s="9" t="s">
        <v>14</v>
      </c>
      <c r="O1" s="38" t="s">
        <v>15</v>
      </c>
      <c r="P1" s="39"/>
      <c r="Q1" s="40">
        <v>3</v>
      </c>
      <c r="R1" s="40"/>
      <c r="S1" s="8" t="s">
        <v>9</v>
      </c>
      <c r="T1" s="9" t="s">
        <v>16</v>
      </c>
      <c r="V1" s="38" t="s">
        <v>17</v>
      </c>
      <c r="W1" s="39"/>
      <c r="X1" s="40">
        <v>4</v>
      </c>
      <c r="Y1" s="40"/>
      <c r="Z1" s="8" t="s">
        <v>9</v>
      </c>
      <c r="AA1" s="9" t="s">
        <v>16</v>
      </c>
      <c r="AC1" s="38" t="s">
        <v>19</v>
      </c>
      <c r="AD1" s="39"/>
      <c r="AE1" s="40">
        <v>5</v>
      </c>
      <c r="AF1" s="40"/>
      <c r="AG1" s="8" t="s">
        <v>9</v>
      </c>
      <c r="AH1" s="9" t="s">
        <v>16</v>
      </c>
      <c r="AJ1" s="38" t="s">
        <v>29</v>
      </c>
      <c r="AK1" s="39"/>
      <c r="AL1" s="40">
        <v>6</v>
      </c>
      <c r="AM1" s="40"/>
      <c r="AN1" s="8" t="s">
        <v>9</v>
      </c>
      <c r="AO1" s="9" t="s">
        <v>18</v>
      </c>
      <c r="AQ1" s="38" t="s">
        <v>30</v>
      </c>
      <c r="AR1" s="39"/>
      <c r="AS1" s="40">
        <v>7</v>
      </c>
      <c r="AT1" s="40"/>
      <c r="AU1" s="8" t="s">
        <v>9</v>
      </c>
      <c r="AV1" s="9" t="s">
        <v>18</v>
      </c>
      <c r="AX1" s="38" t="s">
        <v>31</v>
      </c>
      <c r="AY1" s="39"/>
      <c r="AZ1" s="40">
        <v>8</v>
      </c>
      <c r="BA1" s="40"/>
      <c r="BB1" s="8" t="s">
        <v>9</v>
      </c>
      <c r="BC1" s="9" t="s">
        <v>18</v>
      </c>
    </row>
    <row r="2" spans="1:55" ht="15.75" thickBot="1" x14ac:dyDescent="0.3"/>
    <row r="3" spans="1:55" ht="15.75" thickBot="1" x14ac:dyDescent="0.3">
      <c r="A3" s="41" t="s">
        <v>4</v>
      </c>
      <c r="B3" s="42"/>
      <c r="C3" s="41" t="s">
        <v>1</v>
      </c>
      <c r="D3" s="43"/>
      <c r="E3" s="42"/>
      <c r="H3" s="41" t="s">
        <v>4</v>
      </c>
      <c r="I3" s="42"/>
      <c r="J3" s="41" t="s">
        <v>1</v>
      </c>
      <c r="K3" s="43"/>
      <c r="L3" s="42"/>
      <c r="O3" s="41" t="s">
        <v>4</v>
      </c>
      <c r="P3" s="42"/>
      <c r="Q3" s="41" t="s">
        <v>1</v>
      </c>
      <c r="R3" s="43"/>
      <c r="S3" s="42"/>
      <c r="V3" s="41" t="s">
        <v>4</v>
      </c>
      <c r="W3" s="42"/>
      <c r="X3" s="41" t="s">
        <v>1</v>
      </c>
      <c r="Y3" s="43"/>
      <c r="Z3" s="42"/>
      <c r="AC3" s="41" t="s">
        <v>4</v>
      </c>
      <c r="AD3" s="42"/>
      <c r="AE3" s="41" t="s">
        <v>1</v>
      </c>
      <c r="AF3" s="43"/>
      <c r="AG3" s="42"/>
      <c r="AJ3" s="41" t="s">
        <v>4</v>
      </c>
      <c r="AK3" s="42"/>
      <c r="AL3" s="41" t="s">
        <v>1</v>
      </c>
      <c r="AM3" s="43"/>
      <c r="AN3" s="42"/>
      <c r="AQ3" s="41" t="s">
        <v>4</v>
      </c>
      <c r="AR3" s="42"/>
      <c r="AS3" s="41" t="s">
        <v>1</v>
      </c>
      <c r="AT3" s="43"/>
      <c r="AU3" s="42"/>
      <c r="AX3" s="41" t="s">
        <v>4</v>
      </c>
      <c r="AY3" s="42"/>
      <c r="AZ3" s="41" t="s">
        <v>1</v>
      </c>
      <c r="BA3" s="43"/>
      <c r="BB3" s="42"/>
    </row>
    <row r="4" spans="1:55" ht="15.75" thickBot="1" x14ac:dyDescent="0.3">
      <c r="A4" s="3" t="s">
        <v>8</v>
      </c>
      <c r="B4" s="4" t="s">
        <v>2</v>
      </c>
      <c r="C4" s="7" t="s">
        <v>7</v>
      </c>
      <c r="D4" s="6" t="s">
        <v>2</v>
      </c>
      <c r="E4" s="6" t="s">
        <v>3</v>
      </c>
      <c r="F4" s="4" t="s">
        <v>5</v>
      </c>
      <c r="H4" s="3" t="s">
        <v>8</v>
      </c>
      <c r="I4" s="4" t="s">
        <v>2</v>
      </c>
      <c r="J4" s="7" t="s">
        <v>7</v>
      </c>
      <c r="K4" s="6" t="s">
        <v>2</v>
      </c>
      <c r="L4" s="6" t="s">
        <v>3</v>
      </c>
      <c r="M4" s="4" t="s">
        <v>5</v>
      </c>
      <c r="O4" s="3" t="s">
        <v>8</v>
      </c>
      <c r="P4" s="4" t="s">
        <v>2</v>
      </c>
      <c r="Q4" s="7" t="s">
        <v>7</v>
      </c>
      <c r="R4" s="6" t="s">
        <v>2</v>
      </c>
      <c r="S4" s="6" t="s">
        <v>3</v>
      </c>
      <c r="T4" s="4" t="s">
        <v>5</v>
      </c>
      <c r="V4" s="3" t="s">
        <v>8</v>
      </c>
      <c r="W4" s="4" t="s">
        <v>2</v>
      </c>
      <c r="X4" s="7" t="s">
        <v>7</v>
      </c>
      <c r="Y4" s="6" t="s">
        <v>2</v>
      </c>
      <c r="Z4" s="6" t="s">
        <v>3</v>
      </c>
      <c r="AA4" s="4" t="s">
        <v>5</v>
      </c>
      <c r="AC4" s="3" t="s">
        <v>8</v>
      </c>
      <c r="AD4" s="4" t="s">
        <v>2</v>
      </c>
      <c r="AE4" s="7" t="s">
        <v>7</v>
      </c>
      <c r="AF4" s="6" t="s">
        <v>2</v>
      </c>
      <c r="AG4" s="6" t="s">
        <v>3</v>
      </c>
      <c r="AH4" s="4" t="s">
        <v>5</v>
      </c>
      <c r="AJ4" s="3" t="s">
        <v>8</v>
      </c>
      <c r="AK4" s="4" t="s">
        <v>2</v>
      </c>
      <c r="AL4" s="7" t="s">
        <v>7</v>
      </c>
      <c r="AM4" s="6" t="s">
        <v>2</v>
      </c>
      <c r="AN4" s="6" t="s">
        <v>3</v>
      </c>
      <c r="AO4" s="4" t="s">
        <v>5</v>
      </c>
      <c r="AQ4" s="3" t="s">
        <v>8</v>
      </c>
      <c r="AR4" s="4" t="s">
        <v>2</v>
      </c>
      <c r="AS4" s="7" t="s">
        <v>7</v>
      </c>
      <c r="AT4" s="6" t="s">
        <v>2</v>
      </c>
      <c r="AU4" s="6" t="s">
        <v>3</v>
      </c>
      <c r="AV4" s="4" t="s">
        <v>5</v>
      </c>
      <c r="AX4" s="3" t="s">
        <v>8</v>
      </c>
      <c r="AY4" s="4" t="s">
        <v>2</v>
      </c>
      <c r="AZ4" s="7" t="s">
        <v>7</v>
      </c>
      <c r="BA4" s="6" t="s">
        <v>2</v>
      </c>
      <c r="BB4" s="6" t="s">
        <v>3</v>
      </c>
      <c r="BC4" s="4" t="s">
        <v>5</v>
      </c>
    </row>
    <row r="5" spans="1:55" s="2" customFormat="1" ht="3.75" customHeight="1" x14ac:dyDescent="0.25"/>
    <row r="6" spans="1:55" x14ac:dyDescent="0.25">
      <c r="A6" s="1" t="s">
        <v>6</v>
      </c>
      <c r="C6" s="1" t="s">
        <v>0</v>
      </c>
      <c r="H6" s="1" t="s">
        <v>12</v>
      </c>
      <c r="J6" s="1" t="s">
        <v>0</v>
      </c>
      <c r="O6" s="1" t="s">
        <v>12</v>
      </c>
      <c r="Q6" s="1" t="s">
        <v>0</v>
      </c>
      <c r="V6" s="1" t="s">
        <v>12</v>
      </c>
      <c r="X6" s="1" t="s">
        <v>0</v>
      </c>
      <c r="AC6" s="1" t="s">
        <v>12</v>
      </c>
      <c r="AE6" s="1" t="s">
        <v>0</v>
      </c>
      <c r="AJ6" s="1" t="s">
        <v>12</v>
      </c>
      <c r="AL6" s="1" t="s">
        <v>0</v>
      </c>
      <c r="AQ6" s="1" t="s">
        <v>12</v>
      </c>
      <c r="AS6" s="1" t="s">
        <v>0</v>
      </c>
      <c r="AX6" s="1" t="s">
        <v>12</v>
      </c>
      <c r="AZ6" s="1" t="s">
        <v>0</v>
      </c>
    </row>
    <row r="7" spans="1:55" x14ac:dyDescent="0.25">
      <c r="A7" s="10">
        <v>0.02</v>
      </c>
      <c r="B7" s="1">
        <v>2.8839111329999998</v>
      </c>
      <c r="C7" s="10">
        <v>-0.05</v>
      </c>
      <c r="D7" s="1">
        <v>4.3640136719999996</v>
      </c>
      <c r="E7" s="1">
        <f>D7*-1</f>
        <v>-4.3640136719999996</v>
      </c>
      <c r="F7" s="1">
        <v>-112.6251221</v>
      </c>
      <c r="H7" s="10">
        <v>0.02</v>
      </c>
      <c r="I7" s="1">
        <v>1.663208008</v>
      </c>
      <c r="J7" s="10">
        <v>-0.05</v>
      </c>
      <c r="K7" s="1">
        <v>7.6446533199999998</v>
      </c>
      <c r="L7" s="1">
        <f>K7*-1</f>
        <v>-7.6446533199999998</v>
      </c>
      <c r="M7" s="12">
        <v>-101.79572880000001</v>
      </c>
      <c r="N7" s="2">
        <v>-101.79572880000001</v>
      </c>
      <c r="O7" s="10">
        <v>0.02</v>
      </c>
      <c r="P7" s="1">
        <v>0.7476806641</v>
      </c>
      <c r="Q7" s="10">
        <v>-0.05</v>
      </c>
      <c r="R7" s="1">
        <v>3.479003906</v>
      </c>
      <c r="S7" s="1">
        <f>R7*-1</f>
        <v>-3.479003906</v>
      </c>
      <c r="T7" s="1">
        <v>-109.4067632</v>
      </c>
      <c r="V7" s="10">
        <v>0.02</v>
      </c>
      <c r="W7" s="1">
        <v>0.5340576172</v>
      </c>
      <c r="X7" s="10">
        <v>-0.05</v>
      </c>
      <c r="Y7" s="1">
        <v>1.495361328</v>
      </c>
      <c r="Z7" s="1">
        <f>Y7*-1</f>
        <v>-1.495361328</v>
      </c>
      <c r="AA7" s="1">
        <v>-78.606974280000003</v>
      </c>
      <c r="AC7" s="10">
        <v>0.02</v>
      </c>
      <c r="AD7" s="1">
        <v>0.7476806641</v>
      </c>
      <c r="AE7" s="10">
        <v>-0.05</v>
      </c>
      <c r="AF7" s="1">
        <v>4.8980712889999998</v>
      </c>
      <c r="AG7" s="1">
        <f>AF7*-1</f>
        <v>-4.8980712889999998</v>
      </c>
      <c r="AH7" s="1">
        <v>-77.001069720000004</v>
      </c>
      <c r="AJ7" s="10">
        <v>0.02</v>
      </c>
      <c r="AK7" s="1">
        <v>0.8850097656</v>
      </c>
      <c r="AL7" s="10">
        <v>-0.05</v>
      </c>
      <c r="AM7" s="1">
        <v>7.7362060550000002</v>
      </c>
      <c r="AN7" s="1">
        <f>AM7*-1</f>
        <v>-7.7362060550000002</v>
      </c>
      <c r="AO7" s="1">
        <v>-110.4693326</v>
      </c>
      <c r="AQ7" s="10">
        <v>0.02</v>
      </c>
      <c r="AR7" s="1">
        <v>0.8544921875</v>
      </c>
      <c r="AS7" s="10">
        <v>-0.05</v>
      </c>
      <c r="AT7" s="1">
        <v>1.358032227</v>
      </c>
      <c r="AU7" s="1">
        <f>-1*AT7</f>
        <v>-1.358032227</v>
      </c>
      <c r="AV7" s="1">
        <v>-78.34552583</v>
      </c>
      <c r="AX7" s="10">
        <v>0.02</v>
      </c>
      <c r="AY7" s="1">
        <v>0.5798339844</v>
      </c>
      <c r="AZ7" s="10">
        <v>-0.05</v>
      </c>
      <c r="BA7" s="1">
        <v>6.7291259769999998</v>
      </c>
      <c r="BB7" s="1">
        <f>BA7*-1</f>
        <v>-6.7291259769999998</v>
      </c>
      <c r="BC7" s="1">
        <v>-86.266835529999994</v>
      </c>
    </row>
    <row r="8" spans="1:55" x14ac:dyDescent="0.25">
      <c r="A8" s="11">
        <v>0.04</v>
      </c>
      <c r="B8" s="1">
        <v>2.990722656</v>
      </c>
      <c r="C8" s="11">
        <v>-0.04</v>
      </c>
      <c r="D8" s="1">
        <v>2.807617188</v>
      </c>
      <c r="E8" s="1">
        <f t="shared" ref="E8:E11" si="0">D8*-1</f>
        <v>-2.807617188</v>
      </c>
      <c r="F8" s="1">
        <v>-104.3243408</v>
      </c>
      <c r="H8" s="11">
        <v>0.04</v>
      </c>
      <c r="I8" s="1">
        <v>1.968383789</v>
      </c>
      <c r="J8" s="11">
        <v>-0.04</v>
      </c>
      <c r="K8" s="1">
        <v>7.0648193360000002</v>
      </c>
      <c r="L8" s="1">
        <f t="shared" ref="L8:L13" si="1">K8*-1</f>
        <v>-7.0648193360000002</v>
      </c>
      <c r="M8" s="12">
        <v>-94.044175260000003</v>
      </c>
      <c r="N8" s="2">
        <v>-94.044175260000003</v>
      </c>
      <c r="O8" s="11">
        <v>0.04</v>
      </c>
      <c r="P8" s="1">
        <v>0.8087158203</v>
      </c>
      <c r="Q8" s="11">
        <v>-0.04</v>
      </c>
      <c r="R8" s="1">
        <v>2.7008056640000002</v>
      </c>
      <c r="S8" s="1">
        <f t="shared" ref="S8:S10" si="2">R8*-1</f>
        <v>-2.7008056640000002</v>
      </c>
      <c r="T8" s="1">
        <v>-101.8691705</v>
      </c>
      <c r="V8" s="11">
        <v>0.04</v>
      </c>
      <c r="W8" s="1">
        <v>2.7008056640000002</v>
      </c>
      <c r="X8" s="11">
        <v>-0.04</v>
      </c>
      <c r="Y8" s="1">
        <v>1.174926758</v>
      </c>
      <c r="Z8" s="1">
        <f>Y8*-1</f>
        <v>-1.174926758</v>
      </c>
      <c r="AA8" s="1">
        <v>-77.33133952</v>
      </c>
      <c r="AC8" s="11">
        <v>0.04</v>
      </c>
      <c r="AD8" s="1">
        <v>2.471923828</v>
      </c>
      <c r="AE8" s="11">
        <v>-0.04</v>
      </c>
      <c r="AF8" s="1">
        <v>4.3182373050000002</v>
      </c>
      <c r="AG8" s="1">
        <f t="shared" ref="AG8:AG12" si="3">AF8*-1</f>
        <v>-4.3182373050000002</v>
      </c>
      <c r="AH8" s="1">
        <v>-75.453708050000003</v>
      </c>
      <c r="AJ8" s="11">
        <v>0.04</v>
      </c>
      <c r="AK8" s="1">
        <v>3.479003906</v>
      </c>
      <c r="AL8" s="11">
        <v>-0.04</v>
      </c>
      <c r="AM8" s="1">
        <v>6.2713623050000002</v>
      </c>
      <c r="AN8" s="1">
        <f t="shared" ref="AN8:AN9" si="4">AM8*-1</f>
        <v>-6.2713623050000002</v>
      </c>
      <c r="AO8" s="1">
        <v>-106.248058</v>
      </c>
      <c r="AQ8" s="11">
        <v>0.04</v>
      </c>
      <c r="AR8" s="1">
        <v>4.1961669920000002</v>
      </c>
      <c r="AS8" s="11">
        <v>-0.04</v>
      </c>
      <c r="AT8" s="1">
        <v>1.022338867</v>
      </c>
      <c r="AU8" s="1">
        <v>1.022338867</v>
      </c>
      <c r="AV8" s="1">
        <v>-76.656704860000005</v>
      </c>
      <c r="AX8" s="11">
        <v>0.04</v>
      </c>
      <c r="AY8" s="1">
        <v>3.967285156</v>
      </c>
      <c r="AZ8" s="11">
        <v>-0.04</v>
      </c>
      <c r="BA8" s="1">
        <v>5.249023438</v>
      </c>
      <c r="BB8" s="1">
        <f t="shared" ref="BB8:BB11" si="5">BA8*-1</f>
        <v>-5.249023438</v>
      </c>
      <c r="BC8" s="1">
        <v>-83.233061289999995</v>
      </c>
    </row>
    <row r="9" spans="1:55" x14ac:dyDescent="0.25">
      <c r="A9" s="11">
        <v>0.06</v>
      </c>
      <c r="B9" s="1">
        <v>4.6691894530000004</v>
      </c>
      <c r="C9" s="11">
        <v>-0.03</v>
      </c>
      <c r="D9" s="1">
        <v>2.655029297</v>
      </c>
      <c r="E9" s="1">
        <f t="shared" si="0"/>
        <v>-2.655029297</v>
      </c>
      <c r="F9" s="1">
        <v>-96.954345700000005</v>
      </c>
      <c r="H9" s="11">
        <v>0.06</v>
      </c>
      <c r="I9" s="1">
        <v>2.563476563</v>
      </c>
      <c r="J9" s="11">
        <v>-0.03</v>
      </c>
      <c r="K9" s="1">
        <v>5.981445313</v>
      </c>
      <c r="L9" s="1">
        <f t="shared" si="1"/>
        <v>-5.981445313</v>
      </c>
      <c r="M9" s="12">
        <v>-88.602553970000002</v>
      </c>
      <c r="N9" s="2">
        <v>-88.602553970000002</v>
      </c>
      <c r="O9" s="11">
        <v>0.06</v>
      </c>
      <c r="P9" s="1">
        <v>0.7476806641</v>
      </c>
      <c r="Q9" s="11">
        <v>-0.03</v>
      </c>
      <c r="R9" s="1">
        <v>2.044677734</v>
      </c>
      <c r="S9" s="1">
        <f t="shared" si="2"/>
        <v>-2.044677734</v>
      </c>
      <c r="T9" s="1">
        <v>-94.379845439999997</v>
      </c>
      <c r="V9" s="11">
        <v>0.06</v>
      </c>
      <c r="W9" s="1">
        <v>4.6539306639999998</v>
      </c>
      <c r="X9" s="11">
        <v>-0.03</v>
      </c>
      <c r="Y9" s="1">
        <v>1.541137695</v>
      </c>
      <c r="Z9" s="1">
        <v>1.541137695</v>
      </c>
      <c r="AA9" s="1">
        <v>-75.453898109999997</v>
      </c>
      <c r="AC9" s="11">
        <v>0.06</v>
      </c>
      <c r="AD9" s="1">
        <v>3.0975341799999998</v>
      </c>
      <c r="AE9" s="11">
        <v>-0.03</v>
      </c>
      <c r="AF9" s="1">
        <v>3.8909912109999998</v>
      </c>
      <c r="AG9" s="1">
        <f t="shared" si="3"/>
        <v>-3.8909912109999998</v>
      </c>
      <c r="AH9" s="1">
        <v>-74.820066749999995</v>
      </c>
      <c r="AJ9" s="11">
        <v>0.06</v>
      </c>
      <c r="AK9" s="1">
        <v>6.6375732420000002</v>
      </c>
      <c r="AL9" s="11">
        <v>-0.03</v>
      </c>
      <c r="AM9" s="1">
        <v>3.5858154299999998</v>
      </c>
      <c r="AN9" s="1">
        <f t="shared" si="4"/>
        <v>-3.5858154299999998</v>
      </c>
      <c r="AO9" s="1">
        <v>-98.355102540000004</v>
      </c>
      <c r="AQ9" s="11">
        <v>0.06</v>
      </c>
      <c r="AR9" s="1">
        <v>4.7760009769999998</v>
      </c>
      <c r="AS9" s="11">
        <v>-0.03</v>
      </c>
      <c r="AT9" s="1">
        <v>1.388549805</v>
      </c>
      <c r="AU9" s="1">
        <v>1.388549805</v>
      </c>
      <c r="AV9" s="1">
        <v>-75.091044109999999</v>
      </c>
      <c r="AX9" s="11">
        <v>0.06</v>
      </c>
      <c r="AY9" s="1">
        <v>4.760742188</v>
      </c>
      <c r="AZ9" s="11">
        <v>-0.03</v>
      </c>
      <c r="BA9" s="1">
        <v>4.7149658199999998</v>
      </c>
      <c r="BB9" s="1">
        <f t="shared" si="5"/>
        <v>-4.7149658199999998</v>
      </c>
      <c r="BC9" s="1">
        <v>-79.990750270000007</v>
      </c>
    </row>
    <row r="10" spans="1:55" x14ac:dyDescent="0.25">
      <c r="A10" s="11">
        <v>0.08</v>
      </c>
      <c r="B10" s="1">
        <v>4.7760009769999998</v>
      </c>
      <c r="C10" s="11">
        <v>-0.02</v>
      </c>
      <c r="D10" s="1">
        <v>1.495361328</v>
      </c>
      <c r="E10" s="1">
        <f t="shared" si="0"/>
        <v>-1.495361328</v>
      </c>
      <c r="F10" s="1">
        <v>-89.004516600000002</v>
      </c>
      <c r="H10" s="11">
        <v>0.08</v>
      </c>
      <c r="I10" s="1">
        <v>4.211425781</v>
      </c>
      <c r="J10" s="11">
        <v>-0.02</v>
      </c>
      <c r="K10" s="1">
        <v>5.2795410159999996</v>
      </c>
      <c r="L10" s="1">
        <f t="shared" si="1"/>
        <v>-5.2795410159999996</v>
      </c>
      <c r="M10" s="12">
        <v>-82.90738838</v>
      </c>
      <c r="N10" s="2">
        <v>-82.90738838</v>
      </c>
      <c r="O10" s="11">
        <v>0.08</v>
      </c>
      <c r="P10" s="1">
        <v>1.14440918</v>
      </c>
      <c r="Q10" s="11">
        <v>-0.02</v>
      </c>
      <c r="R10" s="1">
        <v>1.266479492</v>
      </c>
      <c r="S10" s="1">
        <f t="shared" si="2"/>
        <v>-1.266479492</v>
      </c>
      <c r="T10" s="1">
        <v>-86.47317692</v>
      </c>
      <c r="V10" s="11">
        <v>0.08</v>
      </c>
      <c r="W10" s="1">
        <v>5.676269531</v>
      </c>
      <c r="X10" s="11">
        <v>-0.02</v>
      </c>
      <c r="Y10" s="1">
        <v>1.708984375</v>
      </c>
      <c r="Z10" s="1">
        <v>1.708984375</v>
      </c>
      <c r="AA10" s="1">
        <v>-73.956909179999997</v>
      </c>
      <c r="AC10" s="11">
        <v>0.08</v>
      </c>
      <c r="AD10" s="1">
        <v>4.3792724610000002</v>
      </c>
      <c r="AE10" s="11">
        <v>-0.02</v>
      </c>
      <c r="AF10" s="1">
        <v>3.1890869140000002</v>
      </c>
      <c r="AG10" s="1">
        <f t="shared" si="3"/>
        <v>-3.1890869140000002</v>
      </c>
      <c r="AH10" s="1">
        <v>-73.635502869999996</v>
      </c>
      <c r="AJ10" s="11">
        <v>0.08</v>
      </c>
      <c r="AK10" s="1">
        <v>7.263183594</v>
      </c>
      <c r="AL10" s="11">
        <v>-0.02</v>
      </c>
      <c r="AM10" s="1">
        <v>2.471923828</v>
      </c>
      <c r="AN10" s="1">
        <v>2.471923828</v>
      </c>
      <c r="AO10" s="1">
        <v>-89.332164419999998</v>
      </c>
      <c r="AQ10" s="11">
        <v>0.08</v>
      </c>
      <c r="AR10" s="1">
        <v>5.1116943360000002</v>
      </c>
      <c r="AS10" s="11">
        <v>-0.02</v>
      </c>
      <c r="AT10" s="1">
        <v>1.998901367</v>
      </c>
      <c r="AU10" s="1">
        <v>1.998901367</v>
      </c>
      <c r="AV10" s="1">
        <v>-73.44400315</v>
      </c>
      <c r="AX10" s="11">
        <v>0.08</v>
      </c>
      <c r="AY10" s="1">
        <v>6.1950683590000004</v>
      </c>
      <c r="AZ10" s="11">
        <v>-0.02</v>
      </c>
      <c r="BA10" s="1">
        <v>4.3182373050000002</v>
      </c>
      <c r="BB10" s="1">
        <f t="shared" si="5"/>
        <v>-4.3182373050000002</v>
      </c>
      <c r="BC10" s="1">
        <v>-77.231997539999995</v>
      </c>
    </row>
    <row r="11" spans="1:55" x14ac:dyDescent="0.25">
      <c r="A11" s="11">
        <v>0.1</v>
      </c>
      <c r="B11" s="1">
        <v>5.0964355469999996</v>
      </c>
      <c r="C11" s="11">
        <v>-0.01</v>
      </c>
      <c r="D11" s="1">
        <v>1.220703125</v>
      </c>
      <c r="E11" s="1">
        <f t="shared" si="0"/>
        <v>-1.220703125</v>
      </c>
      <c r="F11" s="1">
        <v>-80.917358399999998</v>
      </c>
      <c r="H11" s="11">
        <v>0.1</v>
      </c>
      <c r="I11" s="1">
        <v>5.37109375</v>
      </c>
      <c r="J11" s="11">
        <v>-0.01</v>
      </c>
      <c r="K11" s="1">
        <v>3.875732422</v>
      </c>
      <c r="L11" s="1">
        <f t="shared" si="1"/>
        <v>-3.875732422</v>
      </c>
      <c r="M11" s="12">
        <v>-76.714049939999995</v>
      </c>
      <c r="N11" s="2">
        <v>-76.714049939999995</v>
      </c>
      <c r="O11" s="11">
        <v>0.1</v>
      </c>
      <c r="P11" s="1">
        <v>1.403808594</v>
      </c>
      <c r="Q11" s="11">
        <v>-0.01</v>
      </c>
      <c r="R11" s="1">
        <v>1.29699707</v>
      </c>
      <c r="S11" s="1">
        <f>R11</f>
        <v>1.29699707</v>
      </c>
      <c r="T11" s="1">
        <v>-79.326956609999996</v>
      </c>
      <c r="V11" s="11">
        <v>0.1</v>
      </c>
      <c r="W11" s="1">
        <v>6.286621094</v>
      </c>
      <c r="X11" s="11">
        <v>-0.01</v>
      </c>
      <c r="Y11" s="1">
        <v>2.7313232420000002</v>
      </c>
      <c r="Z11" s="1">
        <v>2.7313232420000002</v>
      </c>
      <c r="AA11" s="1">
        <v>-72.546386720000001</v>
      </c>
      <c r="AC11" s="11">
        <v>0.1</v>
      </c>
      <c r="AD11" s="1">
        <v>4.455566406</v>
      </c>
      <c r="AE11" s="11">
        <v>-0.01</v>
      </c>
      <c r="AF11" s="1">
        <v>2.624511719</v>
      </c>
      <c r="AG11" s="1">
        <f t="shared" si="3"/>
        <v>-2.624511719</v>
      </c>
      <c r="AH11" s="1">
        <v>-72.107214679999998</v>
      </c>
      <c r="AJ11" s="11">
        <v>0.1</v>
      </c>
      <c r="AK11" s="1">
        <v>7.3547363280000004</v>
      </c>
      <c r="AL11" s="11">
        <v>-0.01</v>
      </c>
      <c r="AM11" s="1">
        <v>2.6092529299999998</v>
      </c>
      <c r="AN11" s="1">
        <v>2.6092529299999998</v>
      </c>
      <c r="AO11" s="1">
        <v>-80.256930260000004</v>
      </c>
      <c r="AQ11" s="11">
        <v>0.1</v>
      </c>
      <c r="AR11" s="1">
        <v>5.676269531</v>
      </c>
      <c r="AS11" s="11">
        <v>-0.01</v>
      </c>
      <c r="AT11" s="1">
        <v>2.9296875</v>
      </c>
      <c r="AU11" s="1">
        <v>2.9296875</v>
      </c>
      <c r="AV11" s="1">
        <v>-72.577521910000002</v>
      </c>
      <c r="AX11" s="11">
        <v>0.1</v>
      </c>
      <c r="AY11" s="1">
        <v>6.8054199219999996</v>
      </c>
      <c r="AZ11" s="11">
        <v>-0.01</v>
      </c>
      <c r="BA11" s="1">
        <v>3.8604736329999998</v>
      </c>
      <c r="BB11" s="1">
        <f t="shared" si="5"/>
        <v>-3.8604736329999998</v>
      </c>
      <c r="BC11" s="1">
        <v>-74.373336069999993</v>
      </c>
    </row>
    <row r="12" spans="1:55" x14ac:dyDescent="0.25">
      <c r="A12" s="5">
        <v>0.12</v>
      </c>
      <c r="B12" s="1">
        <v>5.4626464840000004</v>
      </c>
      <c r="C12" s="11">
        <v>0</v>
      </c>
      <c r="D12" s="1">
        <v>2.9144287109999998</v>
      </c>
      <c r="E12" s="1">
        <f>D12</f>
        <v>2.9144287109999998</v>
      </c>
      <c r="F12" s="1">
        <v>-71.243286130000001</v>
      </c>
      <c r="H12" s="11">
        <v>0.12</v>
      </c>
      <c r="I12" s="1">
        <v>5.2032470699999998</v>
      </c>
      <c r="J12" s="11">
        <v>0</v>
      </c>
      <c r="K12" s="1">
        <v>2.9449462890000002</v>
      </c>
      <c r="L12" s="1">
        <f t="shared" si="1"/>
        <v>-2.9449462890000002</v>
      </c>
      <c r="M12" s="12">
        <v>-69.987629740000003</v>
      </c>
      <c r="N12" s="2">
        <v>-69.987629740000003</v>
      </c>
      <c r="O12" s="11">
        <v>0.12</v>
      </c>
      <c r="P12" s="1">
        <v>1.174926758</v>
      </c>
      <c r="Q12" s="11">
        <v>0</v>
      </c>
      <c r="R12" s="1">
        <v>1.846313477</v>
      </c>
      <c r="S12" s="1">
        <f t="shared" ref="S12:S15" si="6">R12</f>
        <v>1.846313477</v>
      </c>
      <c r="T12" s="1">
        <v>-70.148577009999997</v>
      </c>
      <c r="V12" s="11">
        <v>0.12</v>
      </c>
      <c r="W12" s="1">
        <v>6.408691406</v>
      </c>
      <c r="X12" s="11">
        <v>0</v>
      </c>
      <c r="Y12" s="1">
        <v>3.90625</v>
      </c>
      <c r="Z12" s="1">
        <v>3.90625</v>
      </c>
      <c r="AA12" s="1">
        <v>-70.554809570000003</v>
      </c>
      <c r="AC12" s="11">
        <v>0.12</v>
      </c>
      <c r="AD12" s="1">
        <v>4.1046142579999998</v>
      </c>
      <c r="AE12" s="11">
        <v>0</v>
      </c>
      <c r="AF12" s="1">
        <v>2.3345947269999998</v>
      </c>
      <c r="AG12" s="1">
        <f t="shared" si="3"/>
        <v>-2.3345947269999998</v>
      </c>
      <c r="AH12" s="1">
        <v>-70.912009789999999</v>
      </c>
      <c r="AJ12" s="11">
        <v>0.12</v>
      </c>
      <c r="AK12" s="1">
        <v>6.8054199219999996</v>
      </c>
      <c r="AL12" s="11">
        <v>0</v>
      </c>
      <c r="AM12" s="1">
        <v>6.7291259769999998</v>
      </c>
      <c r="AN12" s="1">
        <v>6.7291259769999998</v>
      </c>
      <c r="AO12" s="1">
        <v>-68.736405809999994</v>
      </c>
      <c r="AQ12" s="11">
        <v>0.12</v>
      </c>
      <c r="AR12" s="1">
        <v>5.5847167969999996</v>
      </c>
      <c r="AS12" s="11">
        <v>0</v>
      </c>
      <c r="AT12" s="1">
        <v>4.2419433590000004</v>
      </c>
      <c r="AU12" s="1">
        <v>4.2419433590000004</v>
      </c>
      <c r="AV12" s="1">
        <v>-70.922669909999996</v>
      </c>
      <c r="AX12" s="11">
        <v>0.12</v>
      </c>
      <c r="AY12" s="1">
        <v>6.34765625</v>
      </c>
      <c r="AZ12" s="11">
        <v>0</v>
      </c>
      <c r="BA12" s="1">
        <v>3.90625</v>
      </c>
      <c r="BB12" s="1">
        <v>3.90625</v>
      </c>
      <c r="BC12" s="1">
        <v>-70.197332470000006</v>
      </c>
    </row>
    <row r="13" spans="1:55" x14ac:dyDescent="0.25">
      <c r="C13" s="11">
        <v>0.01</v>
      </c>
      <c r="D13" s="1">
        <v>6.2713623050000002</v>
      </c>
      <c r="E13" s="1">
        <f t="shared" ref="E13:E15" si="7">D13</f>
        <v>6.2713623050000002</v>
      </c>
      <c r="F13" s="1">
        <v>-63.003540039999997</v>
      </c>
      <c r="H13" s="11">
        <v>0.14000000000000001</v>
      </c>
      <c r="I13" s="1">
        <v>5.5694580079999998</v>
      </c>
      <c r="J13" s="11">
        <v>0.01</v>
      </c>
      <c r="K13" s="1">
        <v>1.617431641</v>
      </c>
      <c r="L13" s="1">
        <f t="shared" si="1"/>
        <v>-1.617431641</v>
      </c>
      <c r="M13" s="12">
        <v>-61.027970420000003</v>
      </c>
      <c r="N13" s="2">
        <v>-61.027970420000003</v>
      </c>
      <c r="O13" s="11">
        <v>0.14000000000000001</v>
      </c>
      <c r="P13" s="1">
        <v>1.693725586</v>
      </c>
      <c r="Q13" s="11">
        <v>0.01</v>
      </c>
      <c r="R13" s="1">
        <v>2.777099609</v>
      </c>
      <c r="S13" s="1">
        <f t="shared" si="6"/>
        <v>2.777099609</v>
      </c>
      <c r="T13" s="1">
        <v>-62.395679710000003</v>
      </c>
      <c r="V13" s="11">
        <v>0.14000000000000001</v>
      </c>
      <c r="W13" s="1">
        <v>6.6833496090000004</v>
      </c>
      <c r="X13" s="11">
        <v>0.01</v>
      </c>
      <c r="Y13" s="1">
        <v>4.8828125</v>
      </c>
      <c r="Z13" s="1">
        <v>4.8828125</v>
      </c>
      <c r="AA13" s="1">
        <v>-68.811848960000006</v>
      </c>
      <c r="AC13" s="11">
        <v>0.14000000000000001</v>
      </c>
      <c r="AD13" s="1">
        <v>4.0435791019999998</v>
      </c>
      <c r="AE13" s="11">
        <v>0.01</v>
      </c>
      <c r="AF13" s="1">
        <v>2.3345947269999998</v>
      </c>
      <c r="AG13" s="1">
        <v>2.3345947269999998</v>
      </c>
      <c r="AH13" s="1">
        <v>-69.591522220000002</v>
      </c>
      <c r="AJ13" s="11">
        <v>0.14000000000000001</v>
      </c>
      <c r="AK13" s="1">
        <v>7.9803466800000002</v>
      </c>
      <c r="AL13" s="11">
        <v>0.01</v>
      </c>
      <c r="AM13" s="1">
        <v>8.4838867189999991</v>
      </c>
      <c r="AN13" s="1">
        <v>8.4838867189999991</v>
      </c>
      <c r="AO13" s="1">
        <v>-59.433399549999997</v>
      </c>
      <c r="AQ13" s="11">
        <v>0.14000000000000001</v>
      </c>
      <c r="AR13" s="1">
        <v>5.6915283199999998</v>
      </c>
      <c r="AS13" s="11">
        <v>0.01</v>
      </c>
      <c r="AT13" s="1">
        <v>5.5084228519999998</v>
      </c>
      <c r="AU13" s="1">
        <v>5.5084228519999998</v>
      </c>
      <c r="AV13" s="1">
        <v>-69.540114630000005</v>
      </c>
      <c r="AX13" s="11">
        <v>0.14000000000000001</v>
      </c>
      <c r="AY13" s="1">
        <v>7.5225830079999998</v>
      </c>
      <c r="AZ13" s="11">
        <v>0.01</v>
      </c>
      <c r="BA13" s="1">
        <v>5.7678222659999996</v>
      </c>
      <c r="BB13" s="1">
        <v>5.7678222659999996</v>
      </c>
      <c r="BC13" s="1">
        <v>-67.104339600000003</v>
      </c>
    </row>
    <row r="14" spans="1:55" x14ac:dyDescent="0.25">
      <c r="C14" s="11">
        <v>0.02</v>
      </c>
      <c r="D14" s="1">
        <v>4.943847656</v>
      </c>
      <c r="E14" s="1">
        <f t="shared" si="7"/>
        <v>4.943847656</v>
      </c>
      <c r="F14" s="1">
        <v>-60.684204100000002</v>
      </c>
      <c r="H14" s="11">
        <v>0.16</v>
      </c>
      <c r="I14" s="1">
        <v>7.4768066409999996</v>
      </c>
      <c r="J14" s="11">
        <v>0.02</v>
      </c>
      <c r="K14" s="1">
        <v>3.1280517579999998</v>
      </c>
      <c r="L14" s="1">
        <f>K14</f>
        <v>3.1280517579999998</v>
      </c>
      <c r="M14" s="12">
        <v>-56.938215739999997</v>
      </c>
      <c r="N14" s="2">
        <v>-56.938215739999997</v>
      </c>
      <c r="O14" s="11">
        <v>0.16</v>
      </c>
      <c r="P14" s="1">
        <v>1.861572266</v>
      </c>
      <c r="Q14" s="11">
        <v>0.02</v>
      </c>
      <c r="R14" s="1">
        <v>4.7912597659999996</v>
      </c>
      <c r="S14" s="1">
        <f t="shared" si="6"/>
        <v>4.7912597659999996</v>
      </c>
      <c r="T14" s="1">
        <v>-53.966226380000002</v>
      </c>
      <c r="V14" s="11">
        <v>0.16</v>
      </c>
      <c r="W14" s="1">
        <v>6.0577392579999998</v>
      </c>
      <c r="X14" s="11">
        <v>0.02</v>
      </c>
      <c r="Y14" s="1">
        <v>6.1492919920000002</v>
      </c>
      <c r="Z14" s="1">
        <v>6.1492919920000002</v>
      </c>
      <c r="AA14" s="1">
        <v>-66.389567060000005</v>
      </c>
      <c r="AC14" s="11">
        <v>0.16</v>
      </c>
      <c r="AD14" s="1">
        <v>4.2572021480000002</v>
      </c>
      <c r="AE14" s="11">
        <v>0.02</v>
      </c>
      <c r="AF14" s="1">
        <v>2.8228759769999998</v>
      </c>
      <c r="AG14" s="1">
        <v>2.8228759769999998</v>
      </c>
      <c r="AH14" s="1">
        <v>-68.897046540000005</v>
      </c>
      <c r="AJ14" s="11">
        <v>0.16</v>
      </c>
      <c r="AK14" s="1">
        <v>8.4991455079999998</v>
      </c>
      <c r="AL14" s="11">
        <v>0.02</v>
      </c>
      <c r="AM14" s="1">
        <v>11.96289063</v>
      </c>
      <c r="AN14" s="1">
        <v>11.96289063</v>
      </c>
      <c r="AO14" s="1">
        <v>-49.755581939999999</v>
      </c>
      <c r="AQ14" s="11">
        <v>0.16</v>
      </c>
      <c r="AR14" s="1">
        <v>5.432128906</v>
      </c>
      <c r="AS14" s="11">
        <v>0.02</v>
      </c>
      <c r="AT14" s="1">
        <v>6.7291259769999998</v>
      </c>
      <c r="AU14" s="1">
        <v>6.7291259769999998</v>
      </c>
      <c r="AV14" s="1">
        <v>-68.020593550000001</v>
      </c>
      <c r="AX14" s="11">
        <v>0.16</v>
      </c>
      <c r="AY14" s="1">
        <v>8.3770751949999998</v>
      </c>
      <c r="AZ14" s="11">
        <v>0.02</v>
      </c>
      <c r="BA14" s="1">
        <v>7.2784423829999998</v>
      </c>
      <c r="BB14" s="1">
        <v>7.2784423829999998</v>
      </c>
      <c r="BC14" s="1">
        <v>-64.444950649999996</v>
      </c>
    </row>
    <row r="15" spans="1:55" x14ac:dyDescent="0.25">
      <c r="C15" s="5">
        <v>0.03</v>
      </c>
      <c r="D15" s="1">
        <v>6.3018798829999998</v>
      </c>
      <c r="E15" s="1">
        <f t="shared" si="7"/>
        <v>6.3018798829999998</v>
      </c>
      <c r="F15" s="1">
        <v>-54.367065429999997</v>
      </c>
      <c r="H15" s="11">
        <v>0.18</v>
      </c>
      <c r="I15" s="1">
        <v>7.9040527340000004</v>
      </c>
      <c r="J15" s="5">
        <v>0.03</v>
      </c>
      <c r="K15" s="1">
        <v>4.9743652340000004</v>
      </c>
      <c r="L15" s="1">
        <f>K15</f>
        <v>4.9743652340000004</v>
      </c>
      <c r="M15" s="12">
        <v>-53.13616021</v>
      </c>
      <c r="N15" s="2">
        <v>-53.13616021</v>
      </c>
      <c r="O15" s="11">
        <v>0.18</v>
      </c>
      <c r="P15" s="1">
        <v>1.739501953</v>
      </c>
      <c r="Q15" s="5">
        <v>0.03</v>
      </c>
      <c r="R15" s="1">
        <v>6.5612792969999996</v>
      </c>
      <c r="S15" s="1">
        <f t="shared" si="6"/>
        <v>6.5612792969999996</v>
      </c>
      <c r="T15" s="1">
        <v>-45.717075889999997</v>
      </c>
      <c r="V15" s="11">
        <v>0.18</v>
      </c>
      <c r="W15" s="1">
        <v>6.4849853519999998</v>
      </c>
      <c r="X15" s="5">
        <v>0.03</v>
      </c>
      <c r="Y15" s="1">
        <v>9.0026855470000005</v>
      </c>
      <c r="Z15" s="1">
        <v>9.0026855470000005</v>
      </c>
      <c r="AA15" s="1">
        <v>-63.32397461</v>
      </c>
      <c r="AC15" s="11">
        <v>0.18</v>
      </c>
      <c r="AD15" s="1">
        <v>4.6691894530000004</v>
      </c>
      <c r="AE15" s="5">
        <v>0.03</v>
      </c>
      <c r="AF15" s="1">
        <v>3.4332275390000002</v>
      </c>
      <c r="AG15" s="1">
        <v>3.4332275390000002</v>
      </c>
      <c r="AH15" s="1">
        <v>-67.584389130000005</v>
      </c>
      <c r="AJ15" s="11">
        <v>0.18</v>
      </c>
      <c r="AK15" s="1">
        <v>8.5296630859999993</v>
      </c>
      <c r="AL15" s="5">
        <v>0.03</v>
      </c>
      <c r="AM15" s="1">
        <v>15.04516602</v>
      </c>
      <c r="AN15" s="1">
        <v>15.04516602</v>
      </c>
      <c r="AO15" s="1">
        <v>-48.973083500000001</v>
      </c>
      <c r="AQ15" s="11">
        <v>0.18</v>
      </c>
      <c r="AR15" s="1">
        <v>5.859375</v>
      </c>
      <c r="AS15" s="5">
        <v>0.03</v>
      </c>
      <c r="AT15" s="1">
        <v>7.751464844</v>
      </c>
      <c r="AU15" s="1">
        <v>7.751464844</v>
      </c>
      <c r="AV15" s="1">
        <v>-66.632407049999998</v>
      </c>
      <c r="AX15" s="11">
        <v>0.18</v>
      </c>
      <c r="AY15" s="1">
        <v>7.507324219</v>
      </c>
      <c r="AZ15" s="5">
        <v>0.03</v>
      </c>
      <c r="BA15" s="1">
        <v>8.1176757810000009</v>
      </c>
      <c r="BB15" s="1">
        <v>8.1176757810000009</v>
      </c>
      <c r="BC15" s="1">
        <v>-62.385922389999998</v>
      </c>
    </row>
    <row r="16" spans="1:55" x14ac:dyDescent="0.25">
      <c r="H16" s="11">
        <v>0.2</v>
      </c>
      <c r="I16" s="1">
        <v>7.751464844</v>
      </c>
      <c r="N16" s="2">
        <v>-53.13616021</v>
      </c>
      <c r="O16" s="11">
        <v>0.2</v>
      </c>
      <c r="P16" s="1">
        <v>2.014160156</v>
      </c>
      <c r="V16" s="11">
        <v>0.2</v>
      </c>
      <c r="W16" s="1">
        <v>5.7678222659999996</v>
      </c>
      <c r="AC16" s="11">
        <v>0.2</v>
      </c>
      <c r="AD16" s="1">
        <v>4.7454833980000002</v>
      </c>
      <c r="AJ16" s="11">
        <v>0.2</v>
      </c>
      <c r="AK16" s="1">
        <v>8.056640625</v>
      </c>
      <c r="AQ16" s="11">
        <v>0.2</v>
      </c>
      <c r="AR16" s="1">
        <v>5.9051513670000002</v>
      </c>
      <c r="AX16" s="11">
        <v>0.2</v>
      </c>
      <c r="AY16" s="1">
        <v>8.3770751949999998</v>
      </c>
    </row>
    <row r="17" spans="8:51" x14ac:dyDescent="0.25">
      <c r="H17" s="11">
        <v>0.22</v>
      </c>
      <c r="I17" s="1">
        <v>6.2561035159999996</v>
      </c>
      <c r="O17" s="11">
        <v>0.22</v>
      </c>
      <c r="P17" s="1">
        <v>1.922607422</v>
      </c>
      <c r="V17" s="11">
        <v>0.22</v>
      </c>
      <c r="W17" s="1">
        <v>6.1340332030000004</v>
      </c>
      <c r="AC17" s="11">
        <v>0.22</v>
      </c>
      <c r="AD17" s="1">
        <v>4.5928955079999998</v>
      </c>
      <c r="AJ17" s="11">
        <v>0.22</v>
      </c>
      <c r="AK17" s="1">
        <v>7.507324219</v>
      </c>
      <c r="AQ17" s="11">
        <v>0.22</v>
      </c>
      <c r="AR17" s="1">
        <v>5.8288574219999996</v>
      </c>
      <c r="AX17" s="11">
        <v>0.22</v>
      </c>
      <c r="AY17" s="1">
        <v>8.2092285159999996</v>
      </c>
    </row>
    <row r="18" spans="8:51" x14ac:dyDescent="0.25">
      <c r="H18" s="11">
        <v>0.24</v>
      </c>
      <c r="I18" s="1">
        <v>7.1716308590000004</v>
      </c>
      <c r="O18" s="11">
        <v>0.24</v>
      </c>
      <c r="P18" s="1">
        <v>1.998901367</v>
      </c>
      <c r="V18" s="11">
        <v>0.24</v>
      </c>
      <c r="W18" s="1">
        <v>5.7067871090000004</v>
      </c>
      <c r="AC18" s="11">
        <v>0.24</v>
      </c>
      <c r="AD18" s="1">
        <v>4.5318603519999998</v>
      </c>
      <c r="AJ18" s="11">
        <v>0.24</v>
      </c>
      <c r="AK18" s="1">
        <v>8.4533691409999996</v>
      </c>
      <c r="AQ18" s="11">
        <v>0.24</v>
      </c>
      <c r="AR18" s="1">
        <v>5.6304931639999998</v>
      </c>
      <c r="AX18" s="11">
        <v>0.24</v>
      </c>
      <c r="AY18" s="1">
        <v>7.568359375</v>
      </c>
    </row>
    <row r="19" spans="8:51" x14ac:dyDescent="0.25">
      <c r="H19" s="11">
        <v>0.26</v>
      </c>
      <c r="I19" s="1">
        <v>8.2550048829999998</v>
      </c>
      <c r="O19" s="11">
        <v>0.26</v>
      </c>
      <c r="P19" s="1">
        <v>2.4566650390000002</v>
      </c>
      <c r="V19" s="11">
        <v>0.26</v>
      </c>
      <c r="W19" s="1">
        <v>5.5389404300000002</v>
      </c>
      <c r="AC19" s="11">
        <v>0.26</v>
      </c>
      <c r="AD19" s="1">
        <v>4.39453125</v>
      </c>
      <c r="AJ19" s="11">
        <v>0.26</v>
      </c>
      <c r="AK19" s="1">
        <v>8.8348388670000002</v>
      </c>
      <c r="AQ19" s="11">
        <v>0.26</v>
      </c>
      <c r="AR19" s="1">
        <v>6.5155029300000002</v>
      </c>
      <c r="AX19" s="11">
        <v>0.26</v>
      </c>
      <c r="AY19" s="1">
        <v>7.8125</v>
      </c>
    </row>
    <row r="20" spans="8:51" x14ac:dyDescent="0.25">
      <c r="H20" s="11">
        <v>0.28000000000000003</v>
      </c>
      <c r="I20" s="1">
        <v>9.1705322270000007</v>
      </c>
      <c r="O20" s="11">
        <v>0.28000000000000003</v>
      </c>
      <c r="P20" s="1">
        <v>2.197265625</v>
      </c>
      <c r="V20" s="11">
        <v>0.28000000000000003</v>
      </c>
      <c r="W20" s="1">
        <v>5.8135986329999998</v>
      </c>
      <c r="AC20" s="11">
        <v>0.28000000000000003</v>
      </c>
      <c r="AD20" s="1">
        <v>4.8065185550000002</v>
      </c>
      <c r="AJ20" s="11">
        <v>0.28000000000000003</v>
      </c>
      <c r="AK20" s="1">
        <v>8.8806152340000004</v>
      </c>
      <c r="AQ20" s="11">
        <v>0.28000000000000003</v>
      </c>
      <c r="AR20" s="1">
        <v>6.3629150389999998</v>
      </c>
      <c r="AX20" s="11">
        <v>0.28000000000000003</v>
      </c>
      <c r="AY20" s="1">
        <v>8.8195800779999995</v>
      </c>
    </row>
    <row r="21" spans="8:51" x14ac:dyDescent="0.25">
      <c r="H21" s="5">
        <v>0.3</v>
      </c>
      <c r="I21" s="1">
        <v>9.6893310550000002</v>
      </c>
      <c r="O21" s="5">
        <v>0.3</v>
      </c>
      <c r="P21" s="1">
        <v>2.593994141</v>
      </c>
      <c r="V21" s="5">
        <v>0.3</v>
      </c>
      <c r="W21" s="1">
        <v>5.2185058590000004</v>
      </c>
      <c r="AC21" s="5">
        <v>0.3</v>
      </c>
      <c r="AD21" s="1">
        <v>4.4403076170000002</v>
      </c>
      <c r="AJ21" s="5">
        <v>0.3</v>
      </c>
      <c r="AK21" s="1">
        <v>8.4533691409999996</v>
      </c>
      <c r="AQ21" s="5">
        <v>0.3</v>
      </c>
      <c r="AR21" s="1">
        <v>6.5155029300000002</v>
      </c>
      <c r="AX21" s="5">
        <v>0.3</v>
      </c>
      <c r="AY21" s="1">
        <v>7.7209472659999996</v>
      </c>
    </row>
  </sheetData>
  <mergeCells count="32">
    <mergeCell ref="A1:B1"/>
    <mergeCell ref="C1:D1"/>
    <mergeCell ref="A3:B3"/>
    <mergeCell ref="C3:E3"/>
    <mergeCell ref="V1:W1"/>
    <mergeCell ref="H1:I1"/>
    <mergeCell ref="J1:K1"/>
    <mergeCell ref="H3:I3"/>
    <mergeCell ref="J3:L3"/>
    <mergeCell ref="X1:Y1"/>
    <mergeCell ref="O3:P3"/>
    <mergeCell ref="Q3:S3"/>
    <mergeCell ref="V3:W3"/>
    <mergeCell ref="X3:Z3"/>
    <mergeCell ref="Q1:R1"/>
    <mergeCell ref="O1:P1"/>
    <mergeCell ref="AX1:AY1"/>
    <mergeCell ref="AZ1:BA1"/>
    <mergeCell ref="AC3:AD3"/>
    <mergeCell ref="AE3:AG3"/>
    <mergeCell ref="AJ3:AK3"/>
    <mergeCell ref="AL3:AN3"/>
    <mergeCell ref="AQ3:AR3"/>
    <mergeCell ref="AS3:AU3"/>
    <mergeCell ref="AX3:AY3"/>
    <mergeCell ref="AZ3:BB3"/>
    <mergeCell ref="AE1:AF1"/>
    <mergeCell ref="AJ1:AK1"/>
    <mergeCell ref="AL1:AM1"/>
    <mergeCell ref="AQ1:AR1"/>
    <mergeCell ref="AS1:AT1"/>
    <mergeCell ref="AC1:AD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workbookViewId="0">
      <selection activeCell="C18" sqref="B4:C18"/>
    </sheetView>
  </sheetViews>
  <sheetFormatPr baseColWidth="10" defaultRowHeight="15" x14ac:dyDescent="0.25"/>
  <cols>
    <col min="1" max="1" width="17.85546875" style="28" bestFit="1" customWidth="1"/>
    <col min="3" max="3" width="12.5703125" bestFit="1" customWidth="1"/>
    <col min="4" max="5" width="12.5703125" customWidth="1"/>
    <col min="7" max="7" width="1.140625" style="13" customWidth="1"/>
  </cols>
  <sheetData>
    <row r="1" spans="1:16" x14ac:dyDescent="0.25">
      <c r="H1" s="14">
        <v>1</v>
      </c>
      <c r="I1" s="14">
        <v>2</v>
      </c>
      <c r="J1" s="14">
        <v>3</v>
      </c>
      <c r="K1" s="14">
        <v>4</v>
      </c>
      <c r="L1" s="14">
        <v>5</v>
      </c>
      <c r="M1" s="14">
        <v>6</v>
      </c>
      <c r="N1" s="14">
        <v>7</v>
      </c>
      <c r="O1" s="14">
        <v>8</v>
      </c>
      <c r="P1" s="14">
        <v>9</v>
      </c>
    </row>
    <row r="2" spans="1:16" s="15" customFormat="1" ht="15.75" thickBot="1" x14ac:dyDescent="0.3">
      <c r="A2" s="29"/>
      <c r="B2" s="15" t="s">
        <v>24</v>
      </c>
      <c r="C2" s="20" t="s">
        <v>20</v>
      </c>
      <c r="D2" s="21" t="s">
        <v>21</v>
      </c>
      <c r="E2" s="20" t="s">
        <v>22</v>
      </c>
      <c r="F2" s="20" t="s">
        <v>23</v>
      </c>
      <c r="G2" s="16"/>
    </row>
    <row r="3" spans="1:16" ht="15.75" thickTop="1" x14ac:dyDescent="0.25">
      <c r="A3" s="30"/>
      <c r="B3" s="25"/>
    </row>
    <row r="4" spans="1:16" x14ac:dyDescent="0.25">
      <c r="A4" s="30"/>
      <c r="B4" s="25">
        <v>0.02</v>
      </c>
      <c r="C4" s="17">
        <f>AVERAGE(H4:AR4)</f>
        <v>1.1119842529874999</v>
      </c>
      <c r="D4" s="18">
        <f>STDEVP(H4:AR4)</f>
        <v>0.74531951138234842</v>
      </c>
      <c r="E4" s="19">
        <f>COUNT(H4:AR4)</f>
        <v>8</v>
      </c>
      <c r="F4" s="17">
        <f t="shared" ref="F4:F11" si="0">D4/SQRT(E4)</f>
        <v>0.26351024032455134</v>
      </c>
      <c r="H4">
        <f>Tabelle1!B7</f>
        <v>2.8839111329999998</v>
      </c>
      <c r="I4">
        <f>Tabelle1!I7</f>
        <v>1.663208008</v>
      </c>
      <c r="J4">
        <f>Tabelle1!P7</f>
        <v>0.7476806641</v>
      </c>
      <c r="K4">
        <f>Tabelle1!W7</f>
        <v>0.5340576172</v>
      </c>
      <c r="L4">
        <f>Tabelle1!AD7</f>
        <v>0.7476806641</v>
      </c>
      <c r="M4">
        <f>Tabelle1!AK7</f>
        <v>0.8850097656</v>
      </c>
      <c r="N4">
        <f>Tabelle1!AR7</f>
        <v>0.8544921875</v>
      </c>
      <c r="O4">
        <f>Tabelle1!AY7</f>
        <v>0.5798339844</v>
      </c>
    </row>
    <row r="5" spans="1:16" x14ac:dyDescent="0.25">
      <c r="A5" s="30"/>
      <c r="B5" s="26">
        <v>0.04</v>
      </c>
      <c r="C5" s="17">
        <f t="shared" ref="C5:C16" si="1">AVERAGE(H5:AR5)</f>
        <v>2.8228759764124995</v>
      </c>
      <c r="D5" s="18">
        <f t="shared" ref="D5:D16" si="2">STDEVP(H5:AR5)</f>
        <v>1.0355761413410653</v>
      </c>
      <c r="E5" s="19">
        <f t="shared" ref="E5:E16" si="3">COUNT(H5:AR5)</f>
        <v>8</v>
      </c>
      <c r="F5" s="17">
        <f t="shared" si="0"/>
        <v>0.36613145598863295</v>
      </c>
      <c r="H5">
        <f>Tabelle1!B8</f>
        <v>2.990722656</v>
      </c>
      <c r="I5">
        <f>Tabelle1!I8</f>
        <v>1.968383789</v>
      </c>
      <c r="J5">
        <f>Tabelle1!P8</f>
        <v>0.8087158203</v>
      </c>
      <c r="K5">
        <f>Tabelle1!W8</f>
        <v>2.7008056640000002</v>
      </c>
      <c r="L5">
        <f>Tabelle1!AD8</f>
        <v>2.471923828</v>
      </c>
      <c r="M5">
        <f>Tabelle1!AK8</f>
        <v>3.479003906</v>
      </c>
      <c r="N5">
        <f>Tabelle1!AR8</f>
        <v>4.1961669920000002</v>
      </c>
      <c r="O5">
        <f>Tabelle1!AY8</f>
        <v>3.967285156</v>
      </c>
    </row>
    <row r="6" spans="1:16" x14ac:dyDescent="0.25">
      <c r="A6" s="30"/>
      <c r="B6" s="26">
        <v>0.06</v>
      </c>
      <c r="C6" s="17">
        <f t="shared" si="1"/>
        <v>3.9882659913874994</v>
      </c>
      <c r="D6" s="18">
        <f t="shared" si="2"/>
        <v>1.6758453965637377</v>
      </c>
      <c r="E6" s="19">
        <f t="shared" si="3"/>
        <v>8</v>
      </c>
      <c r="F6" s="17">
        <f t="shared" si="0"/>
        <v>0.59250082206523891</v>
      </c>
      <c r="H6">
        <f>Tabelle1!B9</f>
        <v>4.6691894530000004</v>
      </c>
      <c r="I6">
        <f>Tabelle1!I9</f>
        <v>2.563476563</v>
      </c>
      <c r="J6">
        <f>Tabelle1!P9</f>
        <v>0.7476806641</v>
      </c>
      <c r="K6">
        <f>Tabelle1!W9</f>
        <v>4.6539306639999998</v>
      </c>
      <c r="L6">
        <f>Tabelle1!AD9</f>
        <v>3.0975341799999998</v>
      </c>
      <c r="M6">
        <f>Tabelle1!AK9</f>
        <v>6.6375732420000002</v>
      </c>
      <c r="N6">
        <f>Tabelle1!AR9</f>
        <v>4.7760009769999998</v>
      </c>
      <c r="O6">
        <f>Tabelle1!AY9</f>
        <v>4.760742188</v>
      </c>
    </row>
    <row r="7" spans="1:16" x14ac:dyDescent="0.25">
      <c r="A7" s="30"/>
      <c r="B7" s="26">
        <v>0.08</v>
      </c>
      <c r="C7" s="17">
        <f t="shared" si="1"/>
        <v>4.8446655273749997</v>
      </c>
      <c r="D7" s="18">
        <f t="shared" si="2"/>
        <v>1.6863378290366144</v>
      </c>
      <c r="E7" s="19">
        <f t="shared" si="3"/>
        <v>8</v>
      </c>
      <c r="F7" s="17">
        <f t="shared" si="0"/>
        <v>0.59621045714159537</v>
      </c>
      <c r="H7">
        <f>Tabelle1!B10</f>
        <v>4.7760009769999998</v>
      </c>
      <c r="I7">
        <f>Tabelle1!I10</f>
        <v>4.211425781</v>
      </c>
      <c r="J7">
        <f>Tabelle1!P10</f>
        <v>1.14440918</v>
      </c>
      <c r="K7">
        <f>Tabelle1!W10</f>
        <v>5.676269531</v>
      </c>
      <c r="L7">
        <f>Tabelle1!AD10</f>
        <v>4.3792724610000002</v>
      </c>
      <c r="M7">
        <f>Tabelle1!AK10</f>
        <v>7.263183594</v>
      </c>
      <c r="N7">
        <f>Tabelle1!AR10</f>
        <v>5.1116943360000002</v>
      </c>
      <c r="O7">
        <f>Tabelle1!AY10</f>
        <v>6.1950683590000004</v>
      </c>
    </row>
    <row r="8" spans="1:16" x14ac:dyDescent="0.25">
      <c r="A8" s="30"/>
      <c r="B8" s="26">
        <v>0.1</v>
      </c>
      <c r="C8" s="17">
        <f t="shared" si="1"/>
        <v>5.3062438964999998</v>
      </c>
      <c r="D8" s="18">
        <f t="shared" si="2"/>
        <v>1.7154732199517271</v>
      </c>
      <c r="E8" s="19">
        <f t="shared" si="3"/>
        <v>8</v>
      </c>
      <c r="F8" s="17">
        <f t="shared" si="0"/>
        <v>0.606511373385894</v>
      </c>
      <c r="H8">
        <f>Tabelle1!B11</f>
        <v>5.0964355469999996</v>
      </c>
      <c r="I8">
        <f>Tabelle1!I11</f>
        <v>5.37109375</v>
      </c>
      <c r="J8">
        <f>Tabelle1!P11</f>
        <v>1.403808594</v>
      </c>
      <c r="K8">
        <f>Tabelle1!W11</f>
        <v>6.286621094</v>
      </c>
      <c r="L8">
        <f>Tabelle1!AD11</f>
        <v>4.455566406</v>
      </c>
      <c r="M8">
        <f>Tabelle1!AK11</f>
        <v>7.3547363280000004</v>
      </c>
      <c r="N8">
        <f>Tabelle1!AR11</f>
        <v>5.676269531</v>
      </c>
      <c r="O8">
        <f>Tabelle1!AY11</f>
        <v>6.8054199219999996</v>
      </c>
    </row>
    <row r="9" spans="1:16" x14ac:dyDescent="0.25">
      <c r="A9" s="30"/>
      <c r="B9" s="26">
        <v>0.12</v>
      </c>
      <c r="C9" s="17">
        <f t="shared" si="1"/>
        <v>5.1364898681249995</v>
      </c>
      <c r="D9" s="18">
        <f t="shared" si="2"/>
        <v>1.6934151836749516</v>
      </c>
      <c r="E9" s="19">
        <f t="shared" si="3"/>
        <v>8</v>
      </c>
      <c r="F9" s="17">
        <f t="shared" si="0"/>
        <v>0.59871267987041055</v>
      </c>
      <c r="H9">
        <f>Tabelle1!B12</f>
        <v>5.4626464840000004</v>
      </c>
      <c r="I9">
        <f>Tabelle1!I12</f>
        <v>5.2032470699999998</v>
      </c>
      <c r="J9">
        <f>Tabelle1!P12</f>
        <v>1.174926758</v>
      </c>
      <c r="K9">
        <f>Tabelle1!W12</f>
        <v>6.408691406</v>
      </c>
      <c r="L9">
        <f>Tabelle1!AD12</f>
        <v>4.1046142579999998</v>
      </c>
      <c r="M9">
        <f>Tabelle1!AK12</f>
        <v>6.8054199219999996</v>
      </c>
      <c r="N9">
        <f>Tabelle1!AR12</f>
        <v>5.5847167969999996</v>
      </c>
      <c r="O9">
        <f>Tabelle1!AY12</f>
        <v>6.34765625</v>
      </c>
    </row>
    <row r="10" spans="1:16" x14ac:dyDescent="0.25">
      <c r="A10" s="33" t="s">
        <v>4</v>
      </c>
      <c r="B10" s="26">
        <v>0.14000000000000001</v>
      </c>
      <c r="C10" s="17">
        <f t="shared" si="1"/>
        <v>5.5977957590000003</v>
      </c>
      <c r="D10" s="18">
        <f t="shared" si="2"/>
        <v>2.0080809659277268</v>
      </c>
      <c r="E10" s="19">
        <f t="shared" si="3"/>
        <v>7</v>
      </c>
      <c r="F10" s="17">
        <f t="shared" si="0"/>
        <v>0.75898326404673322</v>
      </c>
      <c r="I10">
        <f>Tabelle1!I13</f>
        <v>5.5694580079999998</v>
      </c>
      <c r="J10">
        <f>Tabelle1!P13</f>
        <v>1.693725586</v>
      </c>
      <c r="K10">
        <f>Tabelle1!W13</f>
        <v>6.6833496090000004</v>
      </c>
      <c r="L10">
        <f>Tabelle1!AD13</f>
        <v>4.0435791019999998</v>
      </c>
      <c r="M10">
        <f>Tabelle1!AK13</f>
        <v>7.9803466800000002</v>
      </c>
      <c r="N10">
        <f>Tabelle1!AR13</f>
        <v>5.6915283199999998</v>
      </c>
      <c r="O10">
        <f>Tabelle1!AY13</f>
        <v>7.5225830079999998</v>
      </c>
    </row>
    <row r="11" spans="1:16" x14ac:dyDescent="0.25">
      <c r="A11" s="33"/>
      <c r="B11" s="26">
        <v>0.16</v>
      </c>
      <c r="C11" s="17">
        <f t="shared" si="1"/>
        <v>5.994524274571428</v>
      </c>
      <c r="D11" s="18">
        <f t="shared" si="2"/>
        <v>2.2221836939162571</v>
      </c>
      <c r="E11" s="19">
        <f t="shared" si="3"/>
        <v>7</v>
      </c>
      <c r="F11" s="17">
        <f t="shared" si="0"/>
        <v>0.83990648880075602</v>
      </c>
      <c r="I11">
        <f>Tabelle1!I14</f>
        <v>7.4768066409999996</v>
      </c>
      <c r="J11">
        <f>Tabelle1!P14</f>
        <v>1.861572266</v>
      </c>
      <c r="K11">
        <f>Tabelle1!W14</f>
        <v>6.0577392579999998</v>
      </c>
      <c r="L11">
        <f>Tabelle1!AD14</f>
        <v>4.2572021480000002</v>
      </c>
      <c r="M11">
        <f>Tabelle1!AK14</f>
        <v>8.4991455079999998</v>
      </c>
      <c r="N11">
        <f>Tabelle1!AR14</f>
        <v>5.432128906</v>
      </c>
      <c r="O11">
        <f>Tabelle1!AY14</f>
        <v>8.3770751949999998</v>
      </c>
    </row>
    <row r="12" spans="1:16" x14ac:dyDescent="0.25">
      <c r="A12" s="33"/>
      <c r="B12" s="26">
        <v>0.18</v>
      </c>
      <c r="C12" s="17">
        <f t="shared" si="1"/>
        <v>6.0991559710000001</v>
      </c>
      <c r="D12" s="18">
        <f t="shared" si="2"/>
        <v>2.1516007861387454</v>
      </c>
      <c r="E12" s="19">
        <f t="shared" si="3"/>
        <v>7</v>
      </c>
      <c r="F12" s="17">
        <f>D12/SQRT(E12)</f>
        <v>0.81322865725916993</v>
      </c>
      <c r="I12">
        <f>Tabelle1!I15</f>
        <v>7.9040527340000004</v>
      </c>
      <c r="J12">
        <f>Tabelle1!P15</f>
        <v>1.739501953</v>
      </c>
      <c r="K12">
        <f>Tabelle1!W15</f>
        <v>6.4849853519999998</v>
      </c>
      <c r="L12">
        <f>Tabelle1!AD15</f>
        <v>4.6691894530000004</v>
      </c>
      <c r="M12">
        <f>Tabelle1!AK15</f>
        <v>8.5296630859999993</v>
      </c>
      <c r="N12">
        <f>Tabelle1!AR15</f>
        <v>5.859375</v>
      </c>
      <c r="O12">
        <f>Tabelle1!AY15</f>
        <v>7.507324219</v>
      </c>
    </row>
    <row r="13" spans="1:16" x14ac:dyDescent="0.25">
      <c r="A13" s="33"/>
      <c r="B13" s="26">
        <v>0.2</v>
      </c>
      <c r="C13" s="17">
        <f t="shared" si="1"/>
        <v>6.0882568358571438</v>
      </c>
      <c r="D13" s="18">
        <f t="shared" si="2"/>
        <v>2.0845347301833113</v>
      </c>
      <c r="E13" s="19">
        <f t="shared" si="3"/>
        <v>7</v>
      </c>
      <c r="F13" s="17">
        <f>D13/SQRT(E13)</f>
        <v>0.78788007076316691</v>
      </c>
      <c r="I13">
        <f>Tabelle1!I16</f>
        <v>7.751464844</v>
      </c>
      <c r="J13">
        <f>Tabelle1!P16</f>
        <v>2.014160156</v>
      </c>
      <c r="K13">
        <f>Tabelle1!W16</f>
        <v>5.7678222659999996</v>
      </c>
      <c r="L13">
        <f>Tabelle1!AD16</f>
        <v>4.7454833980000002</v>
      </c>
      <c r="M13">
        <f>Tabelle1!AK16</f>
        <v>8.056640625</v>
      </c>
      <c r="N13">
        <f>Tabelle1!AR16</f>
        <v>5.9051513670000002</v>
      </c>
      <c r="O13">
        <f>Tabelle1!AY16</f>
        <v>8.3770751949999998</v>
      </c>
    </row>
    <row r="14" spans="1:16" x14ac:dyDescent="0.25">
      <c r="A14" s="33"/>
      <c r="B14" s="26">
        <v>0.22</v>
      </c>
      <c r="C14" s="17">
        <f t="shared" si="1"/>
        <v>5.778721400857143</v>
      </c>
      <c r="D14" s="18">
        <f t="shared" si="2"/>
        <v>1.9096702926711766</v>
      </c>
      <c r="E14" s="19">
        <f t="shared" si="3"/>
        <v>7</v>
      </c>
      <c r="F14" s="17">
        <f>D14/SQRT(E14)</f>
        <v>0.72178752579083794</v>
      </c>
      <c r="I14">
        <f>Tabelle1!I17</f>
        <v>6.2561035159999996</v>
      </c>
      <c r="J14">
        <f>Tabelle1!P17</f>
        <v>1.922607422</v>
      </c>
      <c r="K14">
        <f>Tabelle1!W17</f>
        <v>6.1340332030000004</v>
      </c>
      <c r="L14">
        <f>Tabelle1!AD17</f>
        <v>4.5928955079999998</v>
      </c>
      <c r="M14">
        <f>Tabelle1!AK17</f>
        <v>7.507324219</v>
      </c>
      <c r="N14">
        <f>Tabelle1!AR17</f>
        <v>5.8288574219999996</v>
      </c>
      <c r="O14">
        <f>Tabelle1!AY17</f>
        <v>8.2092285159999996</v>
      </c>
    </row>
    <row r="15" spans="1:16" x14ac:dyDescent="0.25">
      <c r="A15" s="33"/>
      <c r="B15" s="26">
        <v>0.24</v>
      </c>
      <c r="C15" s="17">
        <f t="shared" si="1"/>
        <v>5.8659144809999999</v>
      </c>
      <c r="D15" s="18">
        <f t="shared" si="2"/>
        <v>2.0040092334548953</v>
      </c>
      <c r="E15" s="19">
        <f t="shared" si="3"/>
        <v>7</v>
      </c>
      <c r="F15" s="17">
        <f>D15/SQRT(E15)</f>
        <v>0.75744429382840495</v>
      </c>
      <c r="I15">
        <f>Tabelle1!I18</f>
        <v>7.1716308590000004</v>
      </c>
      <c r="J15">
        <f>Tabelle1!P18</f>
        <v>1.998901367</v>
      </c>
      <c r="K15">
        <f>Tabelle1!W18</f>
        <v>5.7067871090000004</v>
      </c>
      <c r="L15">
        <f>Tabelle1!AD18</f>
        <v>4.5318603519999998</v>
      </c>
      <c r="M15">
        <f>Tabelle1!AK18</f>
        <v>8.4533691409999996</v>
      </c>
      <c r="N15">
        <f>Tabelle1!AR18</f>
        <v>5.6304931639999998</v>
      </c>
      <c r="O15">
        <f>Tabelle1!AY18</f>
        <v>7.568359375</v>
      </c>
    </row>
    <row r="16" spans="1:16" x14ac:dyDescent="0.25">
      <c r="A16" s="33"/>
      <c r="B16" s="26">
        <v>0.26</v>
      </c>
      <c r="C16" s="17">
        <f t="shared" si="1"/>
        <v>6.2582833427142868</v>
      </c>
      <c r="D16" s="18">
        <f t="shared" si="2"/>
        <v>2.1230239359844578</v>
      </c>
      <c r="E16" s="19">
        <f t="shared" si="3"/>
        <v>7</v>
      </c>
      <c r="F16" s="17">
        <f>D16/SQRT(E16)</f>
        <v>0.80242762315034089</v>
      </c>
      <c r="I16">
        <f>Tabelle1!I19</f>
        <v>8.2550048829999998</v>
      </c>
      <c r="J16">
        <f>Tabelle1!P19</f>
        <v>2.4566650390000002</v>
      </c>
      <c r="K16">
        <f>Tabelle1!W19</f>
        <v>5.5389404300000002</v>
      </c>
      <c r="L16">
        <f>Tabelle1!AD19</f>
        <v>4.39453125</v>
      </c>
      <c r="M16">
        <f>Tabelle1!AK19</f>
        <v>8.8348388670000002</v>
      </c>
      <c r="N16">
        <f>Tabelle1!AR19</f>
        <v>6.5155029300000002</v>
      </c>
      <c r="O16">
        <f>Tabelle1!AY19</f>
        <v>7.8125</v>
      </c>
    </row>
    <row r="17" spans="1:16" x14ac:dyDescent="0.25">
      <c r="A17" s="33"/>
      <c r="B17" s="26">
        <v>0.28000000000000003</v>
      </c>
      <c r="C17" s="17">
        <f t="shared" ref="C17:C18" si="4">AVERAGE(H17:AR17)</f>
        <v>6.5787179130000002</v>
      </c>
      <c r="D17" s="18">
        <f t="shared" ref="D17:D18" si="5">STDEVP(H17:AR17)</f>
        <v>2.3906809868672854</v>
      </c>
      <c r="E17" s="19">
        <f t="shared" ref="E17:E18" si="6">COUNT(H17:AR17)</f>
        <v>7</v>
      </c>
      <c r="F17" s="17">
        <f t="shared" ref="F17:F18" si="7">D17/SQRT(E17)</f>
        <v>0.90359247933447273</v>
      </c>
      <c r="I17">
        <f>Tabelle1!I20</f>
        <v>9.1705322270000007</v>
      </c>
      <c r="J17">
        <f>Tabelle1!P20</f>
        <v>2.197265625</v>
      </c>
      <c r="K17">
        <f>Tabelle1!W20</f>
        <v>5.8135986329999998</v>
      </c>
      <c r="L17">
        <f>Tabelle1!AD20</f>
        <v>4.8065185550000002</v>
      </c>
      <c r="M17">
        <f>Tabelle1!AK20</f>
        <v>8.8806152340000004</v>
      </c>
      <c r="N17">
        <f>Tabelle1!AR20</f>
        <v>6.3629150389999998</v>
      </c>
      <c r="O17">
        <f>Tabelle1!AY20</f>
        <v>8.8195800779999995</v>
      </c>
    </row>
    <row r="18" spans="1:16" x14ac:dyDescent="0.25">
      <c r="A18" s="33"/>
      <c r="B18" s="27">
        <v>0.3</v>
      </c>
      <c r="C18" s="17">
        <f t="shared" si="4"/>
        <v>6.3759940012857141</v>
      </c>
      <c r="D18" s="18">
        <f t="shared" si="5"/>
        <v>2.2838637515377913</v>
      </c>
      <c r="E18" s="19">
        <f t="shared" si="6"/>
        <v>7</v>
      </c>
      <c r="F18" s="17">
        <f t="shared" si="7"/>
        <v>0.86321935927485793</v>
      </c>
      <c r="I18">
        <f>Tabelle1!I21</f>
        <v>9.6893310550000002</v>
      </c>
      <c r="J18">
        <f>Tabelle1!P21</f>
        <v>2.593994141</v>
      </c>
      <c r="K18">
        <f>Tabelle1!W21</f>
        <v>5.2185058590000004</v>
      </c>
      <c r="L18">
        <f>Tabelle1!AD21</f>
        <v>4.4403076170000002</v>
      </c>
      <c r="M18">
        <f>Tabelle1!AK21</f>
        <v>8.4533691409999996</v>
      </c>
      <c r="N18">
        <f>Tabelle1!AR21</f>
        <v>6.5155029300000002</v>
      </c>
      <c r="O18">
        <f>Tabelle1!AY21</f>
        <v>7.7209472659999996</v>
      </c>
    </row>
    <row r="19" spans="1:16" s="13" customFormat="1" ht="2.25" customHeight="1" x14ac:dyDescent="0.25">
      <c r="A19" s="34"/>
      <c r="C19" s="22"/>
      <c r="D19" s="22"/>
      <c r="E19" s="22"/>
      <c r="F19" s="23"/>
      <c r="G19" s="24"/>
      <c r="H19" s="22"/>
    </row>
    <row r="20" spans="1:16" x14ac:dyDescent="0.25">
      <c r="A20" s="26"/>
      <c r="C20" s="17"/>
      <c r="D20" s="17"/>
      <c r="E20" s="17"/>
      <c r="F20" s="18"/>
      <c r="G20" s="24"/>
      <c r="H20" s="17"/>
      <c r="P20" t="s">
        <v>37</v>
      </c>
    </row>
    <row r="21" spans="1:16" x14ac:dyDescent="0.25">
      <c r="A21" s="35"/>
      <c r="B21" s="10">
        <v>-0.05</v>
      </c>
      <c r="C21" s="17">
        <f>AVERAGE(H21:AR21)</f>
        <v>4.1936238608333332</v>
      </c>
      <c r="D21" s="18">
        <f>STDEVP(H21:AR21)</f>
        <v>2.4096878968400843</v>
      </c>
      <c r="E21" s="19">
        <f>COUNT(H21:AR21)</f>
        <v>6</v>
      </c>
      <c r="F21" s="17">
        <f t="shared" ref="F21:F28" si="8">D21/SQRT(E21)</f>
        <v>0.98375096443642607</v>
      </c>
      <c r="G21" s="24"/>
      <c r="H21" s="17">
        <f>Tabelle1!E7*-1</f>
        <v>4.3640136719999996</v>
      </c>
      <c r="J21">
        <f>Tabelle1!S7*-1</f>
        <v>3.479003906</v>
      </c>
      <c r="K21">
        <f>Tabelle1!Z7*-1</f>
        <v>1.495361328</v>
      </c>
      <c r="M21">
        <f>Tabelle1!AN7*-1</f>
        <v>7.7362060550000002</v>
      </c>
      <c r="N21">
        <f>Tabelle1!AU7*-1</f>
        <v>1.358032227</v>
      </c>
      <c r="O21">
        <f>Tabelle1!BB7*-1</f>
        <v>6.7291259769999998</v>
      </c>
    </row>
    <row r="22" spans="1:16" x14ac:dyDescent="0.25">
      <c r="A22" s="35"/>
      <c r="B22" s="11">
        <v>-0.04</v>
      </c>
      <c r="C22" s="17">
        <f t="shared" ref="C22:C29" si="9">AVERAGE(H22:AR22)</f>
        <v>2.8635660810000001</v>
      </c>
      <c r="D22" s="18">
        <f t="shared" ref="D22:D29" si="10">STDEVP(H22:AR22)</f>
        <v>2.4250382528397636</v>
      </c>
      <c r="E22" s="19">
        <f t="shared" ref="E22:E29" si="11">COUNT(H22:AR22)</f>
        <v>6</v>
      </c>
      <c r="F22" s="17">
        <f t="shared" si="8"/>
        <v>0.99001772103130681</v>
      </c>
      <c r="G22" s="24"/>
      <c r="H22" s="17">
        <f>Tabelle1!E8*-1</f>
        <v>2.807617188</v>
      </c>
      <c r="J22">
        <f>Tabelle1!S8*-1</f>
        <v>2.7008056640000002</v>
      </c>
      <c r="K22">
        <f>Tabelle1!Z8*-1</f>
        <v>1.174926758</v>
      </c>
      <c r="M22">
        <f>Tabelle1!AN8*-1</f>
        <v>6.2713623050000002</v>
      </c>
      <c r="N22">
        <f>Tabelle1!AU8*-1</f>
        <v>-1.022338867</v>
      </c>
      <c r="O22">
        <f>Tabelle1!BB8*-1</f>
        <v>5.249023438</v>
      </c>
    </row>
    <row r="23" spans="1:16" x14ac:dyDescent="0.25">
      <c r="A23" s="35"/>
      <c r="B23" s="11">
        <v>-0.03</v>
      </c>
      <c r="C23" s="17">
        <f t="shared" si="9"/>
        <v>1.6784667968333331</v>
      </c>
      <c r="D23" s="18">
        <f t="shared" si="10"/>
        <v>2.3706023781984822</v>
      </c>
      <c r="E23" s="19">
        <f t="shared" si="11"/>
        <v>6</v>
      </c>
      <c r="F23" s="17">
        <f t="shared" si="8"/>
        <v>0.96779436826909848</v>
      </c>
      <c r="G23" s="24"/>
      <c r="H23" s="17">
        <f>Tabelle1!E9*-1</f>
        <v>2.655029297</v>
      </c>
      <c r="J23">
        <f>Tabelle1!S9*-1</f>
        <v>2.044677734</v>
      </c>
      <c r="K23">
        <f>Tabelle1!Z9*-1</f>
        <v>-1.541137695</v>
      </c>
      <c r="M23">
        <f>Tabelle1!AN9*-1</f>
        <v>3.5858154299999998</v>
      </c>
      <c r="N23">
        <f>Tabelle1!AU9*-1</f>
        <v>-1.388549805</v>
      </c>
      <c r="O23">
        <f>Tabelle1!BB9*-1</f>
        <v>4.7149658199999998</v>
      </c>
    </row>
    <row r="24" spans="1:16" x14ac:dyDescent="0.25">
      <c r="A24" s="35" t="s">
        <v>25</v>
      </c>
      <c r="B24" s="11">
        <v>-0.02</v>
      </c>
      <c r="C24" s="17">
        <f t="shared" si="9"/>
        <v>0.15004475916666671</v>
      </c>
      <c r="D24" s="18">
        <f t="shared" si="10"/>
        <v>2.4282644806915994</v>
      </c>
      <c r="E24" s="19">
        <f t="shared" si="11"/>
        <v>6</v>
      </c>
      <c r="F24" s="17">
        <f t="shared" si="8"/>
        <v>0.9913348230364657</v>
      </c>
      <c r="G24" s="24"/>
      <c r="H24" s="17">
        <f>Tabelle1!E10*-1</f>
        <v>1.495361328</v>
      </c>
      <c r="J24">
        <f>Tabelle1!S10*-1</f>
        <v>1.266479492</v>
      </c>
      <c r="K24">
        <f>Tabelle1!Z10*-1</f>
        <v>-1.708984375</v>
      </c>
      <c r="M24">
        <f>Tabelle1!AN10*-1</f>
        <v>-2.471923828</v>
      </c>
      <c r="N24">
        <f>Tabelle1!AU10*-1</f>
        <v>-1.998901367</v>
      </c>
      <c r="O24">
        <f>Tabelle1!BB10*-1</f>
        <v>4.3182373050000002</v>
      </c>
    </row>
    <row r="25" spans="1:16" x14ac:dyDescent="0.25">
      <c r="A25" s="35" t="s">
        <v>26</v>
      </c>
      <c r="B25" s="11">
        <v>-0.01</v>
      </c>
      <c r="C25" s="17">
        <f t="shared" si="9"/>
        <v>-0.74768066400000011</v>
      </c>
      <c r="D25" s="18">
        <f t="shared" si="10"/>
        <v>2.5024258993625867</v>
      </c>
      <c r="E25" s="19">
        <f t="shared" si="11"/>
        <v>6</v>
      </c>
      <c r="F25" s="17">
        <f t="shared" si="8"/>
        <v>1.021611095427271</v>
      </c>
      <c r="G25" s="24"/>
      <c r="H25" s="17">
        <f>Tabelle1!E11*-1</f>
        <v>1.220703125</v>
      </c>
      <c r="J25">
        <f>Tabelle1!S11*-1</f>
        <v>-1.29699707</v>
      </c>
      <c r="K25">
        <f>Tabelle1!Z11*-1</f>
        <v>-2.7313232420000002</v>
      </c>
      <c r="M25">
        <f>Tabelle1!AN11*-1</f>
        <v>-2.6092529299999998</v>
      </c>
      <c r="N25">
        <f>Tabelle1!AU11*-1</f>
        <v>-2.9296875</v>
      </c>
      <c r="O25">
        <f>Tabelle1!BB11*-1</f>
        <v>3.8604736329999998</v>
      </c>
    </row>
    <row r="26" spans="1:16" x14ac:dyDescent="0.25">
      <c r="A26" s="35"/>
      <c r="B26" s="11">
        <v>0</v>
      </c>
      <c r="C26" s="17">
        <f t="shared" si="9"/>
        <v>-3.9240519206666669</v>
      </c>
      <c r="D26" s="18">
        <f t="shared" si="10"/>
        <v>1.4892092594520767</v>
      </c>
      <c r="E26" s="19">
        <f t="shared" si="11"/>
        <v>6</v>
      </c>
      <c r="F26" s="17">
        <f t="shared" si="8"/>
        <v>0.60796713431426586</v>
      </c>
      <c r="G26" s="24"/>
      <c r="H26" s="17">
        <f>Tabelle1!E12*-1</f>
        <v>-2.9144287109999998</v>
      </c>
      <c r="J26">
        <f>Tabelle1!S12*-1</f>
        <v>-1.846313477</v>
      </c>
      <c r="K26">
        <f>Tabelle1!Z12*-1</f>
        <v>-3.90625</v>
      </c>
      <c r="M26">
        <f>Tabelle1!AN12*-1</f>
        <v>-6.7291259769999998</v>
      </c>
      <c r="N26">
        <f>Tabelle1!AU12*-1</f>
        <v>-4.2419433590000004</v>
      </c>
      <c r="O26">
        <f>Tabelle1!BB12*-1</f>
        <v>-3.90625</v>
      </c>
    </row>
    <row r="27" spans="1:16" x14ac:dyDescent="0.25">
      <c r="A27" s="35"/>
      <c r="B27" s="11">
        <v>0.01</v>
      </c>
      <c r="C27" s="17">
        <f t="shared" si="9"/>
        <v>-5.6152343751666658</v>
      </c>
      <c r="D27" s="18">
        <f t="shared" si="10"/>
        <v>1.6973416789274043</v>
      </c>
      <c r="E27" s="19">
        <f t="shared" si="11"/>
        <v>6</v>
      </c>
      <c r="F27" s="17">
        <f t="shared" si="8"/>
        <v>0.69293683875517598</v>
      </c>
      <c r="G27" s="24"/>
      <c r="H27" s="17">
        <f>Tabelle1!E13*-1</f>
        <v>-6.2713623050000002</v>
      </c>
      <c r="J27">
        <f>Tabelle1!S13*-1</f>
        <v>-2.777099609</v>
      </c>
      <c r="K27">
        <f>Tabelle1!Z13*-1</f>
        <v>-4.8828125</v>
      </c>
      <c r="M27">
        <f>Tabelle1!AN13*-1</f>
        <v>-8.4838867189999991</v>
      </c>
      <c r="N27">
        <f>Tabelle1!AU13*-1</f>
        <v>-5.5084228519999998</v>
      </c>
      <c r="O27">
        <f>Tabelle1!BB13*-1</f>
        <v>-5.7678222659999996</v>
      </c>
    </row>
    <row r="28" spans="1:16" x14ac:dyDescent="0.25">
      <c r="A28" s="32"/>
      <c r="B28" s="11">
        <v>0.02</v>
      </c>
      <c r="C28" s="17">
        <f t="shared" si="9"/>
        <v>-6.9758097339999994</v>
      </c>
      <c r="D28" s="18">
        <f t="shared" si="10"/>
        <v>2.4016548213824103</v>
      </c>
      <c r="E28" s="19">
        <f t="shared" si="11"/>
        <v>6</v>
      </c>
      <c r="F28" s="17">
        <f t="shared" si="8"/>
        <v>0.98047147511366339</v>
      </c>
      <c r="G28" s="24"/>
      <c r="H28" s="17">
        <f>Tabelle1!E14*-1</f>
        <v>-4.943847656</v>
      </c>
      <c r="J28">
        <f>Tabelle1!S14*-1</f>
        <v>-4.7912597659999996</v>
      </c>
      <c r="K28">
        <f>Tabelle1!Z14*-1</f>
        <v>-6.1492919920000002</v>
      </c>
      <c r="M28">
        <f>Tabelle1!AN14*-1</f>
        <v>-11.96289063</v>
      </c>
      <c r="N28">
        <f>Tabelle1!AU14*-1</f>
        <v>-6.7291259769999998</v>
      </c>
      <c r="O28">
        <f>Tabelle1!BB14*-1</f>
        <v>-7.2784423829999998</v>
      </c>
    </row>
    <row r="29" spans="1:16" x14ac:dyDescent="0.25">
      <c r="A29" s="32"/>
      <c r="B29" s="5">
        <v>0.03</v>
      </c>
      <c r="C29" s="17">
        <f t="shared" si="9"/>
        <v>-8.7966918953333337</v>
      </c>
      <c r="D29" s="18">
        <f t="shared" si="10"/>
        <v>2.9399711224542435</v>
      </c>
      <c r="E29" s="19">
        <f t="shared" si="11"/>
        <v>6</v>
      </c>
      <c r="F29" s="17">
        <f>D29/SQRT(E29)</f>
        <v>1.2002381847550696</v>
      </c>
      <c r="G29" s="24"/>
      <c r="H29" s="17">
        <f>Tabelle1!E15*-1</f>
        <v>-6.3018798829999998</v>
      </c>
      <c r="J29">
        <f>Tabelle1!S15*-1</f>
        <v>-6.5612792969999996</v>
      </c>
      <c r="K29">
        <f>Tabelle1!Z15*-1</f>
        <v>-9.0026855470000005</v>
      </c>
      <c r="M29">
        <f>Tabelle1!AN15*-1</f>
        <v>-15.04516602</v>
      </c>
      <c r="N29">
        <f>Tabelle1!AU15*-1</f>
        <v>-7.751464844</v>
      </c>
      <c r="O29">
        <f>Tabelle1!BB15*-1</f>
        <v>-8.1176757810000009</v>
      </c>
    </row>
    <row r="30" spans="1:16" x14ac:dyDescent="0.25">
      <c r="C30" s="17"/>
      <c r="D30" s="18"/>
      <c r="E30" s="19"/>
      <c r="F30" s="17"/>
      <c r="G30" s="24"/>
      <c r="H30" s="17"/>
    </row>
    <row r="31" spans="1:16" s="13" customFormat="1" ht="6.75" customHeight="1" x14ac:dyDescent="0.25">
      <c r="A31" s="31"/>
      <c r="C31" s="22"/>
      <c r="D31" s="23"/>
      <c r="E31" s="24"/>
      <c r="F31" s="22"/>
      <c r="G31" s="24"/>
      <c r="H31" s="22"/>
    </row>
    <row r="32" spans="1:16" x14ac:dyDescent="0.25">
      <c r="C32" s="17"/>
      <c r="D32" s="18"/>
      <c r="E32" s="19"/>
      <c r="F32" s="17"/>
    </row>
    <row r="33" spans="1:15" x14ac:dyDescent="0.25">
      <c r="A33" s="32"/>
      <c r="B33" s="10">
        <v>-0.05</v>
      </c>
      <c r="C33" s="17">
        <f>AVERAGE(H33:AR33)</f>
        <v>-95.953425590000009</v>
      </c>
      <c r="D33" s="18">
        <f>STDEVP(H33:AR33)</f>
        <v>15.135041282247663</v>
      </c>
      <c r="E33" s="19">
        <f>COUNT(H33:AR33)</f>
        <v>6</v>
      </c>
      <c r="F33" s="17">
        <f t="shared" ref="F33:F40" si="12">D33/SQRT(E33)</f>
        <v>6.1788547295776022</v>
      </c>
      <c r="H33">
        <f>Tabelle1!F7</f>
        <v>-112.6251221</v>
      </c>
      <c r="J33">
        <f>Tabelle1!T7</f>
        <v>-109.4067632</v>
      </c>
      <c r="K33">
        <f>Tabelle1!AA7</f>
        <v>-78.606974280000003</v>
      </c>
      <c r="M33">
        <f>Tabelle1!AO7</f>
        <v>-110.4693326</v>
      </c>
      <c r="N33">
        <f>Tabelle1!AV7</f>
        <v>-78.34552583</v>
      </c>
      <c r="O33">
        <f>Tabelle1!BC7</f>
        <v>-86.266835529999994</v>
      </c>
    </row>
    <row r="34" spans="1:15" x14ac:dyDescent="0.25">
      <c r="A34" s="32"/>
      <c r="B34" s="11">
        <v>-0.04</v>
      </c>
      <c r="C34" s="17">
        <f t="shared" ref="C34:C41" si="13">AVERAGE(H34:AR34)</f>
        <v>-91.61044582833334</v>
      </c>
      <c r="D34" s="18">
        <f t="shared" ref="D34:D41" si="14">STDEVP(H34:AR34)</f>
        <v>12.772575209823341</v>
      </c>
      <c r="E34" s="19">
        <f t="shared" ref="E34:E41" si="15">COUNT(H34:AR34)</f>
        <v>6</v>
      </c>
      <c r="F34" s="17">
        <f t="shared" si="12"/>
        <v>5.2143819942314957</v>
      </c>
      <c r="H34">
        <f>Tabelle1!F8</f>
        <v>-104.3243408</v>
      </c>
      <c r="J34">
        <f>Tabelle1!T8</f>
        <v>-101.8691705</v>
      </c>
      <c r="K34">
        <f>Tabelle1!AA8</f>
        <v>-77.33133952</v>
      </c>
      <c r="M34">
        <f>Tabelle1!AO8</f>
        <v>-106.248058</v>
      </c>
      <c r="N34">
        <f>Tabelle1!AV8</f>
        <v>-76.656704860000005</v>
      </c>
      <c r="O34">
        <f>Tabelle1!BC8</f>
        <v>-83.233061289999995</v>
      </c>
    </row>
    <row r="35" spans="1:15" x14ac:dyDescent="0.25">
      <c r="A35" s="32"/>
      <c r="B35" s="11">
        <v>-0.03</v>
      </c>
      <c r="C35" s="17">
        <f t="shared" si="13"/>
        <v>-86.704164361666656</v>
      </c>
      <c r="D35" s="18">
        <f t="shared" si="14"/>
        <v>10.051779605287091</v>
      </c>
      <c r="E35" s="19">
        <f t="shared" si="15"/>
        <v>6</v>
      </c>
      <c r="F35" s="17">
        <f t="shared" si="12"/>
        <v>4.1036218399779791</v>
      </c>
      <c r="H35">
        <f>Tabelle1!F9</f>
        <v>-96.954345700000005</v>
      </c>
      <c r="J35">
        <f>Tabelle1!T9</f>
        <v>-94.379845439999997</v>
      </c>
      <c r="K35">
        <f>Tabelle1!AA9</f>
        <v>-75.453898109999997</v>
      </c>
      <c r="M35">
        <f>Tabelle1!AO9</f>
        <v>-98.355102540000004</v>
      </c>
      <c r="N35">
        <f>Tabelle1!AV9</f>
        <v>-75.091044109999999</v>
      </c>
      <c r="O35">
        <f>Tabelle1!BC9</f>
        <v>-79.990750270000007</v>
      </c>
    </row>
    <row r="36" spans="1:15" x14ac:dyDescent="0.25">
      <c r="A36" s="32" t="s">
        <v>27</v>
      </c>
      <c r="B36" s="11">
        <v>-0.02</v>
      </c>
      <c r="C36" s="17">
        <f t="shared" si="13"/>
        <v>-81.573794634999999</v>
      </c>
      <c r="D36" s="18">
        <f t="shared" si="14"/>
        <v>6.8601935474983238</v>
      </c>
      <c r="E36" s="19">
        <f t="shared" si="15"/>
        <v>6</v>
      </c>
      <c r="F36" s="17">
        <f t="shared" si="12"/>
        <v>2.8006622880174148</v>
      </c>
      <c r="H36">
        <f>Tabelle1!F10</f>
        <v>-89.004516600000002</v>
      </c>
      <c r="J36">
        <f>Tabelle1!T10</f>
        <v>-86.47317692</v>
      </c>
      <c r="K36">
        <f>Tabelle1!AA10</f>
        <v>-73.956909179999997</v>
      </c>
      <c r="M36">
        <f>Tabelle1!AO10</f>
        <v>-89.332164419999998</v>
      </c>
      <c r="N36">
        <f>Tabelle1!AV10</f>
        <v>-73.44400315</v>
      </c>
      <c r="O36">
        <f>Tabelle1!BC10</f>
        <v>-77.231997539999995</v>
      </c>
    </row>
    <row r="37" spans="1:15" x14ac:dyDescent="0.25">
      <c r="A37" s="32"/>
      <c r="B37" s="11">
        <v>-0.01</v>
      </c>
      <c r="C37" s="17">
        <f t="shared" si="13"/>
        <v>-76.666414994999997</v>
      </c>
      <c r="D37" s="18">
        <f t="shared" si="14"/>
        <v>3.5821942062907306</v>
      </c>
      <c r="E37" s="19">
        <f t="shared" si="15"/>
        <v>6</v>
      </c>
      <c r="F37" s="17">
        <f t="shared" si="12"/>
        <v>1.4624246608277456</v>
      </c>
      <c r="H37">
        <f>Tabelle1!F11</f>
        <v>-80.917358399999998</v>
      </c>
      <c r="J37">
        <f>Tabelle1!T11</f>
        <v>-79.326956609999996</v>
      </c>
      <c r="K37">
        <f>Tabelle1!AA11</f>
        <v>-72.546386720000001</v>
      </c>
      <c r="M37">
        <f>Tabelle1!AO11</f>
        <v>-80.256930260000004</v>
      </c>
      <c r="N37">
        <f>Tabelle1!AV11</f>
        <v>-72.577521910000002</v>
      </c>
      <c r="O37">
        <f>Tabelle1!BC11</f>
        <v>-74.373336069999993</v>
      </c>
    </row>
    <row r="38" spans="1:15" x14ac:dyDescent="0.25">
      <c r="A38" s="32"/>
      <c r="B38" s="11">
        <v>0</v>
      </c>
      <c r="C38" s="17">
        <f t="shared" si="13"/>
        <v>-70.300513483333319</v>
      </c>
      <c r="D38" s="18">
        <f t="shared" si="14"/>
        <v>0.79799010117724145</v>
      </c>
      <c r="E38" s="19">
        <f t="shared" si="15"/>
        <v>6</v>
      </c>
      <c r="F38" s="17">
        <f t="shared" si="12"/>
        <v>0.32577809461269391</v>
      </c>
      <c r="H38">
        <f>Tabelle1!F12</f>
        <v>-71.243286130000001</v>
      </c>
      <c r="J38">
        <f>Tabelle1!T12</f>
        <v>-70.148577009999997</v>
      </c>
      <c r="K38">
        <f>Tabelle1!AA12</f>
        <v>-70.554809570000003</v>
      </c>
      <c r="M38">
        <f>Tabelle1!AO12</f>
        <v>-68.736405809999994</v>
      </c>
      <c r="N38">
        <f>Tabelle1!AV12</f>
        <v>-70.922669909999996</v>
      </c>
      <c r="O38">
        <f>Tabelle1!BC12</f>
        <v>-70.197332470000006</v>
      </c>
    </row>
    <row r="39" spans="1:15" x14ac:dyDescent="0.25">
      <c r="A39" s="32"/>
      <c r="B39" s="11">
        <v>0.01</v>
      </c>
      <c r="C39" s="17">
        <f t="shared" si="13"/>
        <v>-65.048153748333334</v>
      </c>
      <c r="D39" s="18">
        <f t="shared" si="14"/>
        <v>3.6813164066082664</v>
      </c>
      <c r="E39" s="19">
        <f t="shared" si="15"/>
        <v>6</v>
      </c>
      <c r="F39" s="17">
        <f t="shared" si="12"/>
        <v>1.5028911296543961</v>
      </c>
      <c r="H39">
        <f>Tabelle1!F13</f>
        <v>-63.003540039999997</v>
      </c>
      <c r="J39">
        <f>Tabelle1!T13</f>
        <v>-62.395679710000003</v>
      </c>
      <c r="K39">
        <f>Tabelle1!AA13</f>
        <v>-68.811848960000006</v>
      </c>
      <c r="M39">
        <f>Tabelle1!AO13</f>
        <v>-59.433399549999997</v>
      </c>
      <c r="N39">
        <f>Tabelle1!AV13</f>
        <v>-69.540114630000005</v>
      </c>
      <c r="O39">
        <f>Tabelle1!BC13</f>
        <v>-67.104339600000003</v>
      </c>
    </row>
    <row r="40" spans="1:15" x14ac:dyDescent="0.25">
      <c r="A40" s="32"/>
      <c r="B40" s="11">
        <v>0.02</v>
      </c>
      <c r="C40" s="17">
        <f t="shared" si="13"/>
        <v>-60.543520613333335</v>
      </c>
      <c r="D40" s="18">
        <f t="shared" si="14"/>
        <v>6.6453523506116179</v>
      </c>
      <c r="E40" s="19">
        <f t="shared" si="15"/>
        <v>6</v>
      </c>
      <c r="F40" s="17">
        <f t="shared" si="12"/>
        <v>2.712953736667207</v>
      </c>
      <c r="H40">
        <f>Tabelle1!F14</f>
        <v>-60.684204100000002</v>
      </c>
      <c r="J40">
        <f>Tabelle1!T14</f>
        <v>-53.966226380000002</v>
      </c>
      <c r="K40">
        <f>Tabelle1!AA14</f>
        <v>-66.389567060000005</v>
      </c>
      <c r="M40">
        <f>Tabelle1!AO14</f>
        <v>-49.755581939999999</v>
      </c>
      <c r="N40">
        <f>Tabelle1!AV14</f>
        <v>-68.020593550000001</v>
      </c>
      <c r="O40">
        <f>Tabelle1!BC14</f>
        <v>-64.444950649999996</v>
      </c>
    </row>
    <row r="41" spans="1:15" x14ac:dyDescent="0.25">
      <c r="A41" s="32"/>
      <c r="B41" s="5">
        <v>0.03</v>
      </c>
      <c r="C41" s="17">
        <f t="shared" si="13"/>
        <v>-56.899921478333333</v>
      </c>
      <c r="D41" s="18">
        <f t="shared" si="14"/>
        <v>7.7501838213986511</v>
      </c>
      <c r="E41" s="19">
        <f t="shared" si="15"/>
        <v>6</v>
      </c>
      <c r="F41" s="17">
        <f>D41/SQRT(E41)</f>
        <v>3.1639992958666885</v>
      </c>
      <c r="H41">
        <f>Tabelle1!F15</f>
        <v>-54.367065429999997</v>
      </c>
      <c r="J41">
        <f>Tabelle1!T15</f>
        <v>-45.717075889999997</v>
      </c>
      <c r="K41">
        <f>Tabelle1!AA15</f>
        <v>-63.32397461</v>
      </c>
      <c r="M41">
        <f>Tabelle1!AO15</f>
        <v>-48.973083500000001</v>
      </c>
      <c r="N41">
        <f>Tabelle1!AV15</f>
        <v>-66.632407049999998</v>
      </c>
      <c r="O41">
        <f>Tabelle1!BC15</f>
        <v>-62.385922389999998</v>
      </c>
    </row>
    <row r="43" spans="1:15" s="13" customFormat="1" ht="4.5" customHeight="1" x14ac:dyDescent="0.25">
      <c r="A43" s="31"/>
    </row>
    <row r="44" spans="1:15" x14ac:dyDescent="0.25">
      <c r="B44" s="36"/>
    </row>
    <row r="45" spans="1:15" x14ac:dyDescent="0.25">
      <c r="B45" s="36" t="s">
        <v>28</v>
      </c>
      <c r="C45" s="17">
        <f t="shared" ref="C45" si="16">AVERAGE(H45:AR45)</f>
        <v>-77.66987499999999</v>
      </c>
      <c r="D45" s="18">
        <f t="shared" ref="D45" si="17">STDEVP(H45:AR45)</f>
        <v>7.3112263239059283</v>
      </c>
      <c r="E45" s="19">
        <f t="shared" ref="E45" si="18">COUNT(H45:AR45)</f>
        <v>8</v>
      </c>
      <c r="F45" s="17">
        <f>D45/SQRT(E45)</f>
        <v>2.5849088562117375</v>
      </c>
      <c r="H45" s="36">
        <v>-85.576999999999998</v>
      </c>
      <c r="I45" s="37">
        <v>-65.495000000000005</v>
      </c>
      <c r="J45" s="36">
        <v>-83.543000000000006</v>
      </c>
      <c r="K45" s="36">
        <v>-76.394999999999996</v>
      </c>
      <c r="L45" s="37">
        <v>-70.936999999999998</v>
      </c>
      <c r="M45" s="36">
        <v>-88.661000000000001</v>
      </c>
      <c r="N45" s="36">
        <v>-76.807000000000002</v>
      </c>
      <c r="O45" s="36">
        <v>-73.944000000000003</v>
      </c>
    </row>
    <row r="46" spans="1:15" x14ac:dyDescent="0.25">
      <c r="B46" s="36"/>
    </row>
    <row r="47" spans="1:15" x14ac:dyDescent="0.25">
      <c r="A47" s="28" t="s">
        <v>32</v>
      </c>
      <c r="C47" s="17">
        <f t="shared" ref="C47" si="19">AVERAGE(H47:AR47)</f>
        <v>6.1576479957857142</v>
      </c>
      <c r="D47" s="18">
        <f t="shared" ref="D47" si="20">STDEVP(H47:AR47)</f>
        <v>2.0884229915456616</v>
      </c>
      <c r="E47" s="19">
        <f t="shared" ref="E47" si="21">COUNT(H47:AR47)</f>
        <v>7</v>
      </c>
      <c r="F47" s="17">
        <f>D47/SQRT(E47)</f>
        <v>0.78934969541990974</v>
      </c>
      <c r="I47">
        <f t="shared" ref="I47:O47" si="22">AVERAGE(I13:I18)</f>
        <v>8.0490112306666663</v>
      </c>
      <c r="J47">
        <f t="shared" si="22"/>
        <v>2.197265625</v>
      </c>
      <c r="K47">
        <f t="shared" si="22"/>
        <v>5.696614583333333</v>
      </c>
      <c r="L47">
        <f t="shared" si="22"/>
        <v>4.5852661133333328</v>
      </c>
      <c r="M47">
        <f t="shared" si="22"/>
        <v>8.364359537833332</v>
      </c>
      <c r="N47">
        <f t="shared" si="22"/>
        <v>6.1264038086666668</v>
      </c>
      <c r="O47">
        <f t="shared" si="22"/>
        <v>8.0846150716666667</v>
      </c>
    </row>
    <row r="49" spans="9:12" x14ac:dyDescent="0.25">
      <c r="I49">
        <f>Tabelle1!L7*-1</f>
        <v>7.6446533199999998</v>
      </c>
      <c r="L49">
        <f>Tabelle1!AG7*-1</f>
        <v>4.8980712889999998</v>
      </c>
    </row>
    <row r="50" spans="9:12" x14ac:dyDescent="0.25">
      <c r="I50">
        <f>Tabelle1!L8*-1</f>
        <v>7.0648193360000002</v>
      </c>
      <c r="L50">
        <f>Tabelle1!AG8*-1</f>
        <v>4.3182373050000002</v>
      </c>
    </row>
    <row r="51" spans="9:12" x14ac:dyDescent="0.25">
      <c r="I51">
        <f>Tabelle1!L9*-1</f>
        <v>5.981445313</v>
      </c>
      <c r="L51">
        <f>Tabelle1!AG9*-1</f>
        <v>3.8909912109999998</v>
      </c>
    </row>
    <row r="52" spans="9:12" x14ac:dyDescent="0.25">
      <c r="I52">
        <f>Tabelle1!L10*-1</f>
        <v>5.2795410159999996</v>
      </c>
      <c r="L52">
        <f>Tabelle1!AG10*-1</f>
        <v>3.1890869140000002</v>
      </c>
    </row>
    <row r="53" spans="9:12" x14ac:dyDescent="0.25">
      <c r="I53">
        <f>Tabelle1!L11*-1</f>
        <v>3.875732422</v>
      </c>
      <c r="L53">
        <f>Tabelle1!AG11*-1</f>
        <v>2.624511719</v>
      </c>
    </row>
    <row r="54" spans="9:12" x14ac:dyDescent="0.25">
      <c r="I54">
        <f>Tabelle1!L12*-1</f>
        <v>2.9449462890000002</v>
      </c>
      <c r="L54">
        <f>Tabelle1!AG12*-1</f>
        <v>2.3345947269999998</v>
      </c>
    </row>
    <row r="55" spans="9:12" x14ac:dyDescent="0.25">
      <c r="I55">
        <f>Tabelle1!L13*-1</f>
        <v>1.617431641</v>
      </c>
      <c r="L55">
        <f>Tabelle1!AG13*-1</f>
        <v>-2.3345947269999998</v>
      </c>
    </row>
    <row r="56" spans="9:12" x14ac:dyDescent="0.25">
      <c r="I56">
        <f>Tabelle1!L14*-1</f>
        <v>-3.1280517579999998</v>
      </c>
      <c r="L56">
        <f>Tabelle1!AG14*-1</f>
        <v>-2.8228759769999998</v>
      </c>
    </row>
    <row r="57" spans="9:12" x14ac:dyDescent="0.25">
      <c r="I57">
        <f>Tabelle1!L15*-1</f>
        <v>-4.9743652340000004</v>
      </c>
      <c r="L57">
        <f>Tabelle1!AG15*-1</f>
        <v>-3.4332275390000002</v>
      </c>
    </row>
    <row r="59" spans="9:12" x14ac:dyDescent="0.25">
      <c r="I59" s="13"/>
      <c r="L59" s="13"/>
    </row>
    <row r="61" spans="9:12" x14ac:dyDescent="0.25">
      <c r="I61">
        <f>Tabelle1!M7</f>
        <v>-101.79572880000001</v>
      </c>
      <c r="L61">
        <f>Tabelle1!AH7</f>
        <v>-77.001069720000004</v>
      </c>
    </row>
    <row r="62" spans="9:12" x14ac:dyDescent="0.25">
      <c r="I62">
        <f>Tabelle1!M8</f>
        <v>-94.044175260000003</v>
      </c>
      <c r="L62">
        <f>Tabelle1!AH8</f>
        <v>-75.453708050000003</v>
      </c>
    </row>
    <row r="63" spans="9:12" x14ac:dyDescent="0.25">
      <c r="I63">
        <f>Tabelle1!M9</f>
        <v>-88.602553970000002</v>
      </c>
      <c r="L63">
        <f>Tabelle1!AH9</f>
        <v>-74.820066749999995</v>
      </c>
    </row>
    <row r="64" spans="9:12" x14ac:dyDescent="0.25">
      <c r="I64">
        <f>Tabelle1!M10</f>
        <v>-82.90738838</v>
      </c>
      <c r="L64">
        <f>Tabelle1!AH10</f>
        <v>-73.635502869999996</v>
      </c>
    </row>
    <row r="65" spans="9:12" x14ac:dyDescent="0.25">
      <c r="I65">
        <f>Tabelle1!M11</f>
        <v>-76.714049939999995</v>
      </c>
      <c r="L65">
        <f>Tabelle1!AH11</f>
        <v>-72.107214679999998</v>
      </c>
    </row>
    <row r="66" spans="9:12" x14ac:dyDescent="0.25">
      <c r="I66">
        <f>Tabelle1!M12</f>
        <v>-69.987629740000003</v>
      </c>
      <c r="L66">
        <f>Tabelle1!AH12</f>
        <v>-70.912009789999999</v>
      </c>
    </row>
    <row r="67" spans="9:12" x14ac:dyDescent="0.25">
      <c r="I67">
        <f>Tabelle1!M13</f>
        <v>-61.027970420000003</v>
      </c>
      <c r="L67">
        <f>Tabelle1!AH13</f>
        <v>-69.591522220000002</v>
      </c>
    </row>
    <row r="68" spans="9:12" x14ac:dyDescent="0.25">
      <c r="I68">
        <f>Tabelle1!M14</f>
        <v>-56.938215739999997</v>
      </c>
      <c r="L68">
        <f>Tabelle1!AH14</f>
        <v>-68.897046540000005</v>
      </c>
    </row>
    <row r="69" spans="9:12" x14ac:dyDescent="0.25">
      <c r="I69">
        <f>Tabelle1!M15</f>
        <v>-53.13616021</v>
      </c>
      <c r="L69">
        <f>Tabelle1!AH15</f>
        <v>-67.584389130000005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topLeftCell="A25" zoomScale="80" zoomScaleNormal="80" workbookViewId="0">
      <selection activeCell="V43" sqref="V43"/>
    </sheetView>
  </sheetViews>
  <sheetFormatPr baseColWidth="10" defaultRowHeight="15" x14ac:dyDescent="0.25"/>
  <sheetData>
    <row r="2" spans="1:12" x14ac:dyDescent="0.25">
      <c r="B2" t="s">
        <v>33</v>
      </c>
      <c r="E2" t="s">
        <v>34</v>
      </c>
      <c r="H2" t="s">
        <v>35</v>
      </c>
      <c r="K2" t="s">
        <v>36</v>
      </c>
    </row>
    <row r="4" spans="1:12" x14ac:dyDescent="0.25">
      <c r="A4" s="10">
        <v>-0.05</v>
      </c>
      <c r="B4">
        <v>-4.7130584717500001</v>
      </c>
      <c r="C4">
        <f>B4*-1</f>
        <v>4.7130584717500001</v>
      </c>
      <c r="E4">
        <v>-4.0232340492222214</v>
      </c>
      <c r="F4">
        <f>E4*-1</f>
        <v>4.0232340492222214</v>
      </c>
      <c r="H4">
        <v>-2.6184082032</v>
      </c>
      <c r="I4">
        <f>-1*H4</f>
        <v>2.6184082032</v>
      </c>
      <c r="K4">
        <v>-0.75721740737499987</v>
      </c>
      <c r="L4">
        <f>-1*K4</f>
        <v>0.75721740737499987</v>
      </c>
    </row>
    <row r="5" spans="1:12" x14ac:dyDescent="0.25">
      <c r="A5" s="11">
        <v>-0.04</v>
      </c>
      <c r="B5">
        <v>-3.5705566408750009</v>
      </c>
      <c r="C5">
        <f t="shared" ref="C5:C12" si="0">B5*-1</f>
        <v>3.5705566408750009</v>
      </c>
      <c r="E5">
        <v>-2.5516086153555557</v>
      </c>
      <c r="F5">
        <f t="shared" ref="F5:F12" si="1">E5*-1</f>
        <v>2.5516086153555557</v>
      </c>
      <c r="H5">
        <v>-2.14843750006</v>
      </c>
      <c r="I5">
        <f t="shared" ref="I5:I12" si="2">-1*H5</f>
        <v>2.14843750006</v>
      </c>
      <c r="K5">
        <v>0.11062622074999989</v>
      </c>
      <c r="L5">
        <f t="shared" ref="L5:L12" si="3">-1*K5</f>
        <v>-0.11062622074999989</v>
      </c>
    </row>
    <row r="6" spans="1:12" x14ac:dyDescent="0.25">
      <c r="A6" s="11">
        <v>-0.03</v>
      </c>
      <c r="B6">
        <v>-2.492904663125</v>
      </c>
      <c r="C6">
        <f t="shared" si="0"/>
        <v>2.492904663125</v>
      </c>
      <c r="E6">
        <v>-0.30348036027777792</v>
      </c>
      <c r="F6">
        <f t="shared" si="1"/>
        <v>0.30348036027777792</v>
      </c>
      <c r="H6">
        <v>-1.16271972672</v>
      </c>
      <c r="I6">
        <f t="shared" si="2"/>
        <v>1.16271972672</v>
      </c>
      <c r="K6">
        <v>0.93269348151249987</v>
      </c>
      <c r="L6">
        <f t="shared" si="3"/>
        <v>-0.93269348151249987</v>
      </c>
    </row>
    <row r="7" spans="1:12" x14ac:dyDescent="0.25">
      <c r="A7" s="11">
        <v>-0.02</v>
      </c>
      <c r="B7">
        <v>-1.1711120606250001</v>
      </c>
      <c r="C7">
        <f t="shared" si="0"/>
        <v>1.1711120606250001</v>
      </c>
      <c r="E7">
        <v>1.2461344400666665</v>
      </c>
      <c r="F7">
        <f t="shared" si="1"/>
        <v>-1.2461344400666665</v>
      </c>
      <c r="H7">
        <v>-0.27770996086000005</v>
      </c>
      <c r="I7">
        <f t="shared" si="2"/>
        <v>0.27770996086000005</v>
      </c>
      <c r="K7">
        <v>3.4942626953750002</v>
      </c>
      <c r="L7">
        <f t="shared" si="3"/>
        <v>-3.4942626953750002</v>
      </c>
    </row>
    <row r="8" spans="1:12" x14ac:dyDescent="0.25">
      <c r="A8" s="11">
        <v>-0.01</v>
      </c>
      <c r="B8">
        <v>-0.25177001962500006</v>
      </c>
      <c r="C8">
        <f t="shared" si="0"/>
        <v>0.25177001962500006</v>
      </c>
      <c r="E8">
        <v>2.5804307724444446</v>
      </c>
      <c r="F8">
        <f t="shared" si="1"/>
        <v>-2.5804307724444446</v>
      </c>
      <c r="H8">
        <v>1.7486572264000002</v>
      </c>
      <c r="I8">
        <f t="shared" si="2"/>
        <v>-1.7486572264000002</v>
      </c>
      <c r="K8">
        <v>5.086898803625</v>
      </c>
      <c r="L8">
        <f t="shared" si="3"/>
        <v>-5.086898803625</v>
      </c>
    </row>
    <row r="9" spans="1:12" x14ac:dyDescent="0.25">
      <c r="A9" s="11">
        <v>0</v>
      </c>
      <c r="B9">
        <v>2.2830963134999998</v>
      </c>
      <c r="C9">
        <f t="shared" si="0"/>
        <v>-2.2830963134999998</v>
      </c>
      <c r="E9">
        <v>5.4524739588888886</v>
      </c>
      <c r="F9">
        <f t="shared" si="1"/>
        <v>-5.4524739588888886</v>
      </c>
      <c r="H9">
        <v>3.9764404294000002</v>
      </c>
      <c r="I9">
        <f t="shared" si="2"/>
        <v>-3.9764404294000002</v>
      </c>
      <c r="K9">
        <v>7.4958801278749991</v>
      </c>
      <c r="L9">
        <f t="shared" si="3"/>
        <v>-7.4958801278749991</v>
      </c>
    </row>
    <row r="10" spans="1:12" x14ac:dyDescent="0.25">
      <c r="A10" s="11">
        <v>0.01</v>
      </c>
      <c r="B10">
        <v>4.3010711671249995</v>
      </c>
      <c r="C10">
        <f t="shared" si="0"/>
        <v>-4.3010711671249995</v>
      </c>
      <c r="E10">
        <v>7.7141655817777774</v>
      </c>
      <c r="F10">
        <f t="shared" si="1"/>
        <v>-7.7141655817777774</v>
      </c>
      <c r="H10">
        <v>5.4748535155999996</v>
      </c>
      <c r="I10">
        <f t="shared" si="2"/>
        <v>-5.4748535155999996</v>
      </c>
      <c r="K10">
        <v>8.5754394535000014</v>
      </c>
      <c r="L10">
        <f t="shared" si="3"/>
        <v>-8.5754394535000014</v>
      </c>
    </row>
    <row r="11" spans="1:12" x14ac:dyDescent="0.25">
      <c r="A11" s="11">
        <v>0.02</v>
      </c>
      <c r="B11">
        <v>5.9757232673749998</v>
      </c>
      <c r="C11">
        <f t="shared" si="0"/>
        <v>-5.9757232673749998</v>
      </c>
      <c r="E11">
        <v>8.8246663422222209</v>
      </c>
      <c r="F11">
        <f t="shared" si="1"/>
        <v>-8.8246663422222209</v>
      </c>
      <c r="H11">
        <v>7.4859619143999989</v>
      </c>
      <c r="I11">
        <f t="shared" si="2"/>
        <v>-7.4859619143999989</v>
      </c>
      <c r="K11">
        <v>10.51139831525</v>
      </c>
      <c r="L11">
        <f t="shared" si="3"/>
        <v>-10.51139831525</v>
      </c>
    </row>
    <row r="12" spans="1:12" x14ac:dyDescent="0.25">
      <c r="A12" s="5">
        <v>0.03</v>
      </c>
      <c r="B12">
        <v>7.6484680181249995</v>
      </c>
      <c r="C12">
        <f t="shared" si="0"/>
        <v>-7.6484680181249995</v>
      </c>
      <c r="E12">
        <v>8.3465576175555558</v>
      </c>
      <c r="F12">
        <f t="shared" si="1"/>
        <v>-8.3465576175555558</v>
      </c>
      <c r="H12">
        <v>6.1035156248</v>
      </c>
      <c r="I12">
        <f t="shared" si="2"/>
        <v>-6.1035156248</v>
      </c>
      <c r="K12">
        <v>15.110015868250001</v>
      </c>
      <c r="L12">
        <f t="shared" si="3"/>
        <v>-15.110015868250001</v>
      </c>
    </row>
    <row r="14" spans="1:12" x14ac:dyDescent="0.25">
      <c r="A14" s="10">
        <v>-0.05</v>
      </c>
      <c r="C14">
        <v>-94.314669007500015</v>
      </c>
      <c r="F14">
        <v>-97.680481648888886</v>
      </c>
      <c r="I14">
        <v>-101.389170724</v>
      </c>
      <c r="L14">
        <v>-99.53581476250001</v>
      </c>
    </row>
    <row r="15" spans="1:12" x14ac:dyDescent="0.25">
      <c r="A15" s="11">
        <v>-0.04</v>
      </c>
      <c r="C15">
        <v>-89.89506978499999</v>
      </c>
      <c r="F15">
        <v>-92.855917887777764</v>
      </c>
      <c r="I15">
        <v>-95.931838698000007</v>
      </c>
      <c r="L15">
        <v>-95.299745209999998</v>
      </c>
    </row>
    <row r="16" spans="1:12" x14ac:dyDescent="0.25">
      <c r="A16" s="11">
        <v>-0.03</v>
      </c>
      <c r="C16">
        <v>-85.455950861250003</v>
      </c>
      <c r="F16">
        <v>-88.017602090000011</v>
      </c>
      <c r="I16">
        <v>-90.603036751999994</v>
      </c>
      <c r="L16">
        <v>-90.766484086249989</v>
      </c>
    </row>
    <row r="17" spans="1:12" x14ac:dyDescent="0.25">
      <c r="A17" s="11">
        <v>-0.02</v>
      </c>
      <c r="C17">
        <v>-80.748207382499984</v>
      </c>
      <c r="F17">
        <v>-83.321651069999987</v>
      </c>
      <c r="I17">
        <v>-84.368442897999998</v>
      </c>
      <c r="L17">
        <v>-86.032073198750012</v>
      </c>
    </row>
    <row r="18" spans="1:12" x14ac:dyDescent="0.25">
      <c r="A18" s="11">
        <v>-0.01</v>
      </c>
      <c r="C18">
        <v>-76.10246932375</v>
      </c>
      <c r="F18">
        <v>-77.861266879999988</v>
      </c>
      <c r="I18">
        <v>-78.807891626</v>
      </c>
      <c r="L18">
        <v>-81.382888537500008</v>
      </c>
    </row>
    <row r="19" spans="1:12" x14ac:dyDescent="0.25">
      <c r="A19" s="11">
        <v>0</v>
      </c>
      <c r="C19">
        <v>-70.33784005375</v>
      </c>
      <c r="F19">
        <v>-71.264625415555557</v>
      </c>
      <c r="I19">
        <v>-71.767948914000002</v>
      </c>
      <c r="L19">
        <v>-75.248697187499999</v>
      </c>
    </row>
    <row r="20" spans="1:12" x14ac:dyDescent="0.25">
      <c r="A20" s="11">
        <v>0.01</v>
      </c>
      <c r="C20">
        <v>-65.113551891249998</v>
      </c>
      <c r="F20">
        <v>-66.082972073333323</v>
      </c>
      <c r="I20">
        <v>-65.816826766000005</v>
      </c>
      <c r="L20">
        <v>-71.008044137499994</v>
      </c>
    </row>
    <row r="21" spans="1:12" x14ac:dyDescent="0.25">
      <c r="A21" s="11">
        <v>0.02</v>
      </c>
      <c r="C21">
        <v>-61.137048245000003</v>
      </c>
      <c r="F21">
        <v>-62.115718497777785</v>
      </c>
      <c r="I21">
        <v>-60.962001443999995</v>
      </c>
      <c r="L21">
        <v>-65.802545271249997</v>
      </c>
    </row>
    <row r="22" spans="1:12" x14ac:dyDescent="0.25">
      <c r="A22" s="5">
        <v>0.03</v>
      </c>
      <c r="C22">
        <v>-57.765009776249997</v>
      </c>
      <c r="F22">
        <v>-60.040169828888892</v>
      </c>
      <c r="I22">
        <v>-57.608971347999997</v>
      </c>
      <c r="L22">
        <v>-60.306822507500002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13" sqref="G13"/>
    </sheetView>
  </sheetViews>
  <sheetFormatPr baseColWidth="10" defaultRowHeight="15" x14ac:dyDescent="0.25"/>
  <sheetData>
    <row r="1" spans="1:8" x14ac:dyDescent="0.25">
      <c r="A1" t="s">
        <v>38</v>
      </c>
      <c r="B1" t="s">
        <v>39</v>
      </c>
    </row>
    <row r="2" spans="1:8" x14ac:dyDescent="0.25">
      <c r="A2" t="s">
        <v>33</v>
      </c>
      <c r="B2" s="36">
        <v>-85.576999999999998</v>
      </c>
      <c r="D2" s="36"/>
      <c r="E2" s="36"/>
      <c r="F2" s="36"/>
      <c r="G2" s="36"/>
      <c r="H2" s="36"/>
    </row>
    <row r="3" spans="1:8" x14ac:dyDescent="0.25">
      <c r="A3" t="s">
        <v>33</v>
      </c>
      <c r="B3" s="36">
        <v>-83.543000000000006</v>
      </c>
      <c r="D3" s="36"/>
      <c r="E3" s="36"/>
      <c r="F3" s="36"/>
      <c r="G3" s="36"/>
      <c r="H3" s="36"/>
    </row>
    <row r="4" spans="1:8" x14ac:dyDescent="0.25">
      <c r="A4" t="s">
        <v>33</v>
      </c>
      <c r="B4" s="36">
        <v>-76.394999999999996</v>
      </c>
      <c r="D4" s="36"/>
      <c r="E4" s="36"/>
      <c r="F4" s="36"/>
      <c r="G4" s="36"/>
      <c r="H4" s="36"/>
    </row>
    <row r="5" spans="1:8" x14ac:dyDescent="0.25">
      <c r="A5" t="s">
        <v>33</v>
      </c>
      <c r="B5" s="36">
        <v>-88.661000000000001</v>
      </c>
      <c r="D5" s="36"/>
      <c r="E5" s="36"/>
      <c r="F5" s="36"/>
      <c r="G5" s="36"/>
      <c r="H5" s="36"/>
    </row>
    <row r="6" spans="1:8" x14ac:dyDescent="0.25">
      <c r="A6" t="s">
        <v>33</v>
      </c>
      <c r="B6" s="36">
        <v>-76.807000000000002</v>
      </c>
      <c r="D6" s="36"/>
      <c r="E6" s="36"/>
      <c r="F6" s="36"/>
      <c r="G6" s="36"/>
      <c r="H6" s="36"/>
    </row>
    <row r="7" spans="1:8" x14ac:dyDescent="0.25">
      <c r="A7" t="s">
        <v>33</v>
      </c>
      <c r="B7" s="36">
        <v>-73.944000000000003</v>
      </c>
      <c r="D7" s="36"/>
      <c r="E7" s="36"/>
      <c r="F7" s="36"/>
      <c r="G7" s="36"/>
      <c r="H7" s="36"/>
    </row>
    <row r="8" spans="1:8" x14ac:dyDescent="0.25">
      <c r="A8" t="s">
        <v>40</v>
      </c>
      <c r="B8" s="36">
        <v>-81.03</v>
      </c>
      <c r="C8" s="36"/>
      <c r="D8" s="36"/>
      <c r="E8" s="36"/>
      <c r="F8" s="36"/>
      <c r="G8" s="36"/>
      <c r="H8" s="36"/>
    </row>
    <row r="9" spans="1:8" x14ac:dyDescent="0.25">
      <c r="A9" t="s">
        <v>40</v>
      </c>
      <c r="B9" s="36">
        <v>-72.206000000000003</v>
      </c>
      <c r="C9" s="36"/>
      <c r="D9" s="36"/>
      <c r="E9" s="36"/>
      <c r="F9" s="36"/>
      <c r="G9" s="36"/>
      <c r="H9" s="36"/>
    </row>
    <row r="10" spans="1:8" x14ac:dyDescent="0.25">
      <c r="A10" t="s">
        <v>40</v>
      </c>
      <c r="B10" s="36">
        <v>-86.83</v>
      </c>
      <c r="C10" s="36"/>
      <c r="D10" s="36"/>
      <c r="E10" s="36"/>
      <c r="F10" s="36"/>
      <c r="G10" s="36"/>
      <c r="H10" s="36"/>
    </row>
    <row r="11" spans="1:8" x14ac:dyDescent="0.25">
      <c r="A11" t="s">
        <v>40</v>
      </c>
      <c r="B11" s="36">
        <v>-82.445999999999998</v>
      </c>
      <c r="C11" s="36"/>
      <c r="D11" s="36"/>
      <c r="E11" s="36"/>
      <c r="F11" s="36"/>
      <c r="G11" s="36"/>
      <c r="H11" s="36"/>
    </row>
    <row r="12" spans="1:8" x14ac:dyDescent="0.25">
      <c r="A12" t="s">
        <v>40</v>
      </c>
      <c r="B12" s="36">
        <v>-94.284000000000006</v>
      </c>
      <c r="C12" s="36"/>
      <c r="D12" s="36"/>
      <c r="E12" s="36"/>
      <c r="F12" s="36"/>
      <c r="G12" s="36"/>
      <c r="H12" s="36"/>
    </row>
    <row r="13" spans="1:8" x14ac:dyDescent="0.25">
      <c r="A13" t="s">
        <v>40</v>
      </c>
      <c r="B13" s="36">
        <v>-110.72</v>
      </c>
      <c r="C13" s="36"/>
      <c r="D13" s="36"/>
      <c r="E13" s="36"/>
      <c r="F13" s="36"/>
      <c r="G13" s="36"/>
      <c r="H13" s="36"/>
    </row>
    <row r="14" spans="1:8" x14ac:dyDescent="0.25">
      <c r="A14" t="s">
        <v>40</v>
      </c>
      <c r="B14" s="36">
        <v>-97.510999999999996</v>
      </c>
      <c r="C14" s="36"/>
      <c r="D14" s="36"/>
      <c r="E14" s="36"/>
      <c r="F14" s="36"/>
      <c r="G14" s="36"/>
      <c r="H14" s="36"/>
    </row>
    <row r="15" spans="1:8" x14ac:dyDescent="0.25">
      <c r="A15" t="s">
        <v>35</v>
      </c>
      <c r="B15" s="36">
        <v>-83.087999999999994</v>
      </c>
      <c r="C15" s="36"/>
      <c r="D15" s="36"/>
      <c r="E15" s="36"/>
      <c r="F15" s="36"/>
    </row>
    <row r="16" spans="1:8" x14ac:dyDescent="0.25">
      <c r="A16" t="s">
        <v>35</v>
      </c>
      <c r="B16" s="36">
        <v>-99.929000000000002</v>
      </c>
      <c r="C16" s="36"/>
      <c r="D16" s="36"/>
      <c r="E16" s="36"/>
      <c r="F16" s="36"/>
    </row>
    <row r="17" spans="1:6" x14ac:dyDescent="0.25">
      <c r="A17" t="s">
        <v>35</v>
      </c>
      <c r="B17" s="36">
        <v>-80.823999999999998</v>
      </c>
      <c r="C17" s="36"/>
      <c r="D17" s="36"/>
      <c r="E17" s="36"/>
      <c r="F17" s="36"/>
    </row>
    <row r="18" spans="1:6" x14ac:dyDescent="0.25">
      <c r="A18" t="s">
        <v>35</v>
      </c>
      <c r="B18" s="36">
        <v>-76.813000000000002</v>
      </c>
      <c r="C18" s="36"/>
      <c r="D18" s="36"/>
      <c r="E18" s="36"/>
      <c r="F18" s="36"/>
    </row>
    <row r="19" spans="1:6" x14ac:dyDescent="0.25">
      <c r="A19" t="s">
        <v>35</v>
      </c>
      <c r="B19" s="36">
        <v>-82.894999999999996</v>
      </c>
      <c r="C19" s="36"/>
      <c r="D19" s="36"/>
      <c r="E19" s="36"/>
      <c r="F19" s="36"/>
    </row>
    <row r="20" spans="1:6" x14ac:dyDescent="0.25">
      <c r="A20" t="s">
        <v>41</v>
      </c>
      <c r="B20" s="36">
        <v>-86.802000000000007</v>
      </c>
    </row>
    <row r="21" spans="1:6" x14ac:dyDescent="0.25">
      <c r="A21" t="s">
        <v>41</v>
      </c>
      <c r="B21" s="36">
        <v>-123.49</v>
      </c>
    </row>
    <row r="22" spans="1:6" x14ac:dyDescent="0.25">
      <c r="A22" t="s">
        <v>41</v>
      </c>
      <c r="B22" s="36">
        <v>-74.415999999999997</v>
      </c>
    </row>
    <row r="23" spans="1:6" x14ac:dyDescent="0.25">
      <c r="A23" t="s">
        <v>41</v>
      </c>
      <c r="B23" s="36">
        <v>-88.058000000000007</v>
      </c>
    </row>
    <row r="24" spans="1:6" x14ac:dyDescent="0.25">
      <c r="A24" t="s">
        <v>41</v>
      </c>
      <c r="B24" s="36">
        <v>-88.213999999999999</v>
      </c>
    </row>
    <row r="25" spans="1:6" x14ac:dyDescent="0.25">
      <c r="A25" t="s">
        <v>41</v>
      </c>
      <c r="B25" s="36">
        <v>-85.218000000000004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F5" zoomScale="120" zoomScaleNormal="120" workbookViewId="0">
      <selection activeCell="M19" sqref="M19"/>
    </sheetView>
  </sheetViews>
  <sheetFormatPr baseColWidth="10" defaultRowHeight="15" x14ac:dyDescent="0.25"/>
  <sheetData>
    <row r="1" spans="1:5" x14ac:dyDescent="0.25">
      <c r="A1">
        <v>0.02</v>
      </c>
      <c r="B1" t="s">
        <v>33</v>
      </c>
      <c r="C1" t="s">
        <v>42</v>
      </c>
      <c r="D1">
        <v>1.1119842529874999</v>
      </c>
      <c r="E1">
        <f>D1*-1</f>
        <v>-1.1119842529874999</v>
      </c>
    </row>
    <row r="2" spans="1:5" x14ac:dyDescent="0.25">
      <c r="A2">
        <v>0.04</v>
      </c>
      <c r="B2" t="s">
        <v>33</v>
      </c>
      <c r="C2" t="s">
        <v>42</v>
      </c>
      <c r="D2">
        <v>2.8228759764124995</v>
      </c>
      <c r="E2">
        <f t="shared" ref="E2:E63" si="0">D2*-1</f>
        <v>-2.8228759764124995</v>
      </c>
    </row>
    <row r="3" spans="1:5" x14ac:dyDescent="0.25">
      <c r="A3">
        <v>0.06</v>
      </c>
      <c r="B3" t="s">
        <v>33</v>
      </c>
      <c r="C3" t="s">
        <v>42</v>
      </c>
      <c r="D3">
        <v>3.9882659913874994</v>
      </c>
      <c r="E3">
        <f t="shared" si="0"/>
        <v>-3.9882659913874994</v>
      </c>
    </row>
    <row r="4" spans="1:5" x14ac:dyDescent="0.25">
      <c r="A4">
        <v>0.08</v>
      </c>
      <c r="B4" t="s">
        <v>33</v>
      </c>
      <c r="C4" t="s">
        <v>42</v>
      </c>
      <c r="D4">
        <v>4.8446655273749997</v>
      </c>
      <c r="E4">
        <f t="shared" si="0"/>
        <v>-4.8446655273749997</v>
      </c>
    </row>
    <row r="5" spans="1:5" x14ac:dyDescent="0.25">
      <c r="A5">
        <v>0.1</v>
      </c>
      <c r="B5" t="s">
        <v>33</v>
      </c>
      <c r="C5" t="s">
        <v>42</v>
      </c>
      <c r="D5">
        <v>5.3062438964999998</v>
      </c>
      <c r="E5">
        <f t="shared" si="0"/>
        <v>-5.3062438964999998</v>
      </c>
    </row>
    <row r="6" spans="1:5" x14ac:dyDescent="0.25">
      <c r="A6">
        <v>0.12</v>
      </c>
      <c r="B6" t="s">
        <v>33</v>
      </c>
      <c r="C6" t="s">
        <v>42</v>
      </c>
      <c r="D6">
        <v>5.1364898681249995</v>
      </c>
      <c r="E6">
        <f t="shared" si="0"/>
        <v>-5.1364898681249995</v>
      </c>
    </row>
    <row r="7" spans="1:5" x14ac:dyDescent="0.25">
      <c r="A7">
        <v>0.14000000000000001</v>
      </c>
      <c r="B7" t="s">
        <v>33</v>
      </c>
      <c r="C7" t="s">
        <v>42</v>
      </c>
      <c r="D7">
        <v>5.5977957590000003</v>
      </c>
      <c r="E7">
        <f t="shared" si="0"/>
        <v>-5.5977957590000003</v>
      </c>
    </row>
    <row r="8" spans="1:5" x14ac:dyDescent="0.25">
      <c r="A8">
        <v>0.16</v>
      </c>
      <c r="B8" t="s">
        <v>33</v>
      </c>
      <c r="C8" t="s">
        <v>42</v>
      </c>
      <c r="D8">
        <v>5.994524274571428</v>
      </c>
      <c r="E8">
        <f t="shared" si="0"/>
        <v>-5.994524274571428</v>
      </c>
    </row>
    <row r="9" spans="1:5" x14ac:dyDescent="0.25">
      <c r="A9">
        <v>0.18</v>
      </c>
      <c r="B9" t="s">
        <v>33</v>
      </c>
      <c r="C9" t="s">
        <v>42</v>
      </c>
      <c r="D9">
        <v>6.0991559710000001</v>
      </c>
      <c r="E9">
        <f t="shared" si="0"/>
        <v>-6.0991559710000001</v>
      </c>
    </row>
    <row r="10" spans="1:5" x14ac:dyDescent="0.25">
      <c r="A10">
        <v>0.2</v>
      </c>
      <c r="B10" t="s">
        <v>33</v>
      </c>
      <c r="C10" t="s">
        <v>42</v>
      </c>
      <c r="D10">
        <v>6.0882568358571438</v>
      </c>
      <c r="E10">
        <f t="shared" si="0"/>
        <v>-6.0882568358571438</v>
      </c>
    </row>
    <row r="11" spans="1:5" x14ac:dyDescent="0.25">
      <c r="A11">
        <v>0.22</v>
      </c>
      <c r="B11" t="s">
        <v>33</v>
      </c>
      <c r="C11" t="s">
        <v>42</v>
      </c>
      <c r="D11">
        <v>5.778721400857143</v>
      </c>
      <c r="E11">
        <f t="shared" si="0"/>
        <v>-5.778721400857143</v>
      </c>
    </row>
    <row r="12" spans="1:5" x14ac:dyDescent="0.25">
      <c r="A12">
        <v>0.24</v>
      </c>
      <c r="B12" t="s">
        <v>33</v>
      </c>
      <c r="C12" t="s">
        <v>42</v>
      </c>
      <c r="D12">
        <v>5.8659144809999999</v>
      </c>
      <c r="E12">
        <f t="shared" si="0"/>
        <v>-5.8659144809999999</v>
      </c>
    </row>
    <row r="13" spans="1:5" x14ac:dyDescent="0.25">
      <c r="A13">
        <v>0.26</v>
      </c>
      <c r="B13" t="s">
        <v>33</v>
      </c>
      <c r="C13" t="s">
        <v>42</v>
      </c>
      <c r="D13">
        <v>6.2582833427142868</v>
      </c>
      <c r="E13">
        <f t="shared" si="0"/>
        <v>-6.2582833427142868</v>
      </c>
    </row>
    <row r="14" spans="1:5" x14ac:dyDescent="0.25">
      <c r="A14">
        <v>0.28000000000000003</v>
      </c>
      <c r="B14" t="s">
        <v>33</v>
      </c>
      <c r="C14" t="s">
        <v>42</v>
      </c>
      <c r="D14">
        <v>6.5787179130000002</v>
      </c>
      <c r="E14">
        <f t="shared" si="0"/>
        <v>-6.5787179130000002</v>
      </c>
    </row>
    <row r="15" spans="1:5" x14ac:dyDescent="0.25">
      <c r="A15">
        <v>0.3</v>
      </c>
      <c r="B15" t="s">
        <v>33</v>
      </c>
      <c r="C15" t="s">
        <v>42</v>
      </c>
      <c r="D15">
        <v>6.3759940012857141</v>
      </c>
      <c r="E15">
        <f t="shared" si="0"/>
        <v>-6.3759940012857141</v>
      </c>
    </row>
    <row r="17" spans="1:5" x14ac:dyDescent="0.25">
      <c r="A17">
        <v>0.02</v>
      </c>
      <c r="B17" t="s">
        <v>33</v>
      </c>
      <c r="C17" t="s">
        <v>43</v>
      </c>
      <c r="D17">
        <v>1.52418348527</v>
      </c>
      <c r="E17">
        <f t="shared" si="0"/>
        <v>-1.52418348527</v>
      </c>
    </row>
    <row r="18" spans="1:5" x14ac:dyDescent="0.25">
      <c r="A18">
        <v>0.04</v>
      </c>
      <c r="B18" t="s">
        <v>33</v>
      </c>
      <c r="C18" t="s">
        <v>43</v>
      </c>
      <c r="D18">
        <v>5.4473876954444442</v>
      </c>
      <c r="E18">
        <f t="shared" si="0"/>
        <v>-5.4473876954444442</v>
      </c>
    </row>
    <row r="19" spans="1:5" x14ac:dyDescent="0.25">
      <c r="A19">
        <v>0.06</v>
      </c>
      <c r="B19" t="s">
        <v>33</v>
      </c>
      <c r="C19" t="s">
        <v>43</v>
      </c>
      <c r="D19">
        <v>6.7647298178888899</v>
      </c>
      <c r="E19">
        <f t="shared" si="0"/>
        <v>-6.7647298178888899</v>
      </c>
    </row>
    <row r="20" spans="1:5" x14ac:dyDescent="0.25">
      <c r="A20">
        <v>0.08</v>
      </c>
      <c r="B20" t="s">
        <v>33</v>
      </c>
      <c r="C20" t="s">
        <v>43</v>
      </c>
      <c r="D20">
        <v>7.0224338102222212</v>
      </c>
      <c r="E20">
        <f t="shared" si="0"/>
        <v>-7.0224338102222212</v>
      </c>
    </row>
    <row r="21" spans="1:5" x14ac:dyDescent="0.25">
      <c r="A21">
        <v>0.1</v>
      </c>
      <c r="B21" t="s">
        <v>33</v>
      </c>
      <c r="C21" t="s">
        <v>43</v>
      </c>
      <c r="D21">
        <v>7.9888237845555556</v>
      </c>
      <c r="E21">
        <f t="shared" si="0"/>
        <v>-7.9888237845555556</v>
      </c>
    </row>
    <row r="22" spans="1:5" x14ac:dyDescent="0.25">
      <c r="A22">
        <v>0.12</v>
      </c>
      <c r="B22" t="s">
        <v>33</v>
      </c>
      <c r="C22" t="s">
        <v>43</v>
      </c>
      <c r="D22">
        <v>7.9600016283333339</v>
      </c>
      <c r="E22">
        <f t="shared" si="0"/>
        <v>-7.9600016283333339</v>
      </c>
    </row>
    <row r="23" spans="1:5" x14ac:dyDescent="0.25">
      <c r="A23">
        <v>0.14000000000000001</v>
      </c>
      <c r="B23" t="s">
        <v>33</v>
      </c>
      <c r="C23" t="s">
        <v>43</v>
      </c>
      <c r="D23">
        <v>8.3312988281111107</v>
      </c>
      <c r="E23">
        <f t="shared" si="0"/>
        <v>-8.3312988281111107</v>
      </c>
    </row>
    <row r="24" spans="1:5" x14ac:dyDescent="0.25">
      <c r="A24">
        <v>0.16</v>
      </c>
      <c r="B24" t="s">
        <v>33</v>
      </c>
      <c r="C24" t="s">
        <v>43</v>
      </c>
      <c r="D24">
        <v>8.170233832000001</v>
      </c>
      <c r="E24">
        <f t="shared" si="0"/>
        <v>-8.170233832000001</v>
      </c>
    </row>
    <row r="25" spans="1:5" x14ac:dyDescent="0.25">
      <c r="A25">
        <v>0.18</v>
      </c>
      <c r="B25" t="s">
        <v>33</v>
      </c>
      <c r="C25" t="s">
        <v>43</v>
      </c>
      <c r="D25">
        <v>7.9125298397777772</v>
      </c>
      <c r="E25">
        <f t="shared" si="0"/>
        <v>-7.9125298397777772</v>
      </c>
    </row>
    <row r="26" spans="1:5" x14ac:dyDescent="0.25">
      <c r="A26">
        <v>0.2</v>
      </c>
      <c r="B26" t="s">
        <v>33</v>
      </c>
      <c r="C26" t="s">
        <v>43</v>
      </c>
      <c r="D26">
        <v>8.7178548184444438</v>
      </c>
      <c r="E26">
        <f t="shared" si="0"/>
        <v>-8.7178548184444438</v>
      </c>
    </row>
    <row r="27" spans="1:5" x14ac:dyDescent="0.25">
      <c r="A27">
        <v>0.22</v>
      </c>
      <c r="B27" t="s">
        <v>33</v>
      </c>
      <c r="C27" t="s">
        <v>43</v>
      </c>
      <c r="D27">
        <v>8.6703830285555554</v>
      </c>
      <c r="E27">
        <f t="shared" si="0"/>
        <v>-8.6703830285555554</v>
      </c>
    </row>
    <row r="28" spans="1:5" x14ac:dyDescent="0.25">
      <c r="A28">
        <v>0.24</v>
      </c>
      <c r="B28" t="s">
        <v>33</v>
      </c>
      <c r="C28" t="s">
        <v>43</v>
      </c>
      <c r="D28">
        <v>8.6466471361111115</v>
      </c>
      <c r="E28">
        <f t="shared" si="0"/>
        <v>-8.6466471361111115</v>
      </c>
    </row>
    <row r="29" spans="1:5" x14ac:dyDescent="0.25">
      <c r="A29">
        <v>0.26</v>
      </c>
      <c r="B29" t="s">
        <v>33</v>
      </c>
      <c r="C29" t="s">
        <v>43</v>
      </c>
      <c r="D29">
        <v>9.6655951614444451</v>
      </c>
      <c r="E29">
        <f t="shared" si="0"/>
        <v>-9.6655951614444451</v>
      </c>
    </row>
    <row r="30" spans="1:5" x14ac:dyDescent="0.25">
      <c r="A30">
        <v>0.28000000000000003</v>
      </c>
      <c r="B30" t="s">
        <v>33</v>
      </c>
      <c r="C30" t="s">
        <v>43</v>
      </c>
      <c r="D30">
        <v>9.9673800992222219</v>
      </c>
      <c r="E30">
        <f t="shared" si="0"/>
        <v>-9.9673800992222219</v>
      </c>
    </row>
    <row r="31" spans="1:5" x14ac:dyDescent="0.25">
      <c r="A31">
        <v>0.3</v>
      </c>
      <c r="B31" t="s">
        <v>33</v>
      </c>
      <c r="C31" t="s">
        <v>43</v>
      </c>
      <c r="D31">
        <v>10.043674044888888</v>
      </c>
      <c r="E31">
        <f t="shared" si="0"/>
        <v>-10.043674044888888</v>
      </c>
    </row>
    <row r="33" spans="2:5" x14ac:dyDescent="0.25">
      <c r="B33" t="s">
        <v>35</v>
      </c>
      <c r="C33" t="s">
        <v>42</v>
      </c>
      <c r="D33">
        <v>0.72152273988571436</v>
      </c>
      <c r="E33">
        <f t="shared" si="0"/>
        <v>-0.72152273988571436</v>
      </c>
    </row>
    <row r="34" spans="2:5" x14ac:dyDescent="0.25">
      <c r="B34" t="s">
        <v>35</v>
      </c>
      <c r="C34" t="s">
        <v>42</v>
      </c>
      <c r="D34">
        <v>3.0059814454285712</v>
      </c>
      <c r="E34">
        <f t="shared" si="0"/>
        <v>-3.0059814454285712</v>
      </c>
    </row>
    <row r="35" spans="2:5" x14ac:dyDescent="0.25">
      <c r="B35" t="s">
        <v>35</v>
      </c>
      <c r="C35" t="s">
        <v>42</v>
      </c>
      <c r="D35">
        <v>3.8517543248285713</v>
      </c>
      <c r="E35">
        <f t="shared" si="0"/>
        <v>-3.8517543248285713</v>
      </c>
    </row>
    <row r="36" spans="2:5" x14ac:dyDescent="0.25">
      <c r="B36" t="s">
        <v>35</v>
      </c>
      <c r="C36" t="s">
        <v>42</v>
      </c>
      <c r="D36">
        <v>4.4010707309999999</v>
      </c>
      <c r="E36">
        <f t="shared" si="0"/>
        <v>-4.4010707309999999</v>
      </c>
    </row>
    <row r="37" spans="2:5" x14ac:dyDescent="0.25">
      <c r="B37" t="s">
        <v>35</v>
      </c>
      <c r="C37" t="s">
        <v>42</v>
      </c>
      <c r="D37">
        <v>4.6364920479142864</v>
      </c>
      <c r="E37">
        <f t="shared" si="0"/>
        <v>-4.6364920479142864</v>
      </c>
    </row>
    <row r="38" spans="2:5" x14ac:dyDescent="0.25">
      <c r="B38" t="s">
        <v>35</v>
      </c>
      <c r="C38" t="s">
        <v>42</v>
      </c>
      <c r="D38">
        <v>4.684448242857143</v>
      </c>
      <c r="E38">
        <f t="shared" si="0"/>
        <v>-4.684448242857143</v>
      </c>
    </row>
    <row r="39" spans="2:5" x14ac:dyDescent="0.25">
      <c r="B39" t="s">
        <v>35</v>
      </c>
      <c r="C39" t="s">
        <v>42</v>
      </c>
      <c r="D39">
        <v>4.8588344029999986</v>
      </c>
      <c r="E39">
        <f t="shared" si="0"/>
        <v>-4.8588344029999986</v>
      </c>
    </row>
    <row r="40" spans="2:5" x14ac:dyDescent="0.25">
      <c r="B40" t="s">
        <v>35</v>
      </c>
      <c r="C40" t="s">
        <v>42</v>
      </c>
      <c r="D40">
        <v>4.9133300782857132</v>
      </c>
      <c r="E40">
        <f t="shared" si="0"/>
        <v>-4.9133300782857132</v>
      </c>
    </row>
    <row r="41" spans="2:5" x14ac:dyDescent="0.25">
      <c r="B41" t="s">
        <v>35</v>
      </c>
      <c r="C41" t="s">
        <v>42</v>
      </c>
      <c r="D41">
        <v>4.9983433319999993</v>
      </c>
      <c r="E41">
        <f t="shared" si="0"/>
        <v>-4.9983433319999993</v>
      </c>
    </row>
    <row r="42" spans="2:5" x14ac:dyDescent="0.25">
      <c r="B42" t="s">
        <v>35</v>
      </c>
      <c r="C42" t="s">
        <v>42</v>
      </c>
      <c r="D42">
        <v>5.0419398720000004</v>
      </c>
      <c r="E42">
        <f t="shared" si="0"/>
        <v>-5.0419398720000004</v>
      </c>
    </row>
    <row r="43" spans="2:5" x14ac:dyDescent="0.25">
      <c r="B43" t="s">
        <v>35</v>
      </c>
      <c r="C43" t="s">
        <v>42</v>
      </c>
      <c r="D43">
        <v>5.3449358255714285</v>
      </c>
      <c r="E43">
        <f t="shared" si="0"/>
        <v>-5.3449358255714285</v>
      </c>
    </row>
    <row r="44" spans="2:5" x14ac:dyDescent="0.25">
      <c r="B44" t="s">
        <v>35</v>
      </c>
      <c r="C44" t="s">
        <v>42</v>
      </c>
      <c r="D44">
        <v>5.2206856868571432</v>
      </c>
      <c r="E44">
        <f t="shared" si="0"/>
        <v>-5.2206856868571432</v>
      </c>
    </row>
    <row r="45" spans="2:5" x14ac:dyDescent="0.25">
      <c r="B45" t="s">
        <v>35</v>
      </c>
      <c r="C45" t="s">
        <v>42</v>
      </c>
      <c r="D45">
        <v>5.3841727120000007</v>
      </c>
      <c r="E45">
        <f t="shared" si="0"/>
        <v>-5.3841727120000007</v>
      </c>
    </row>
    <row r="46" spans="2:5" x14ac:dyDescent="0.25">
      <c r="B46" t="s">
        <v>35</v>
      </c>
      <c r="C46" t="s">
        <v>42</v>
      </c>
      <c r="D46">
        <v>5.6457519528571423</v>
      </c>
      <c r="E46">
        <f t="shared" si="0"/>
        <v>-5.6457519528571423</v>
      </c>
    </row>
    <row r="47" spans="2:5" x14ac:dyDescent="0.25">
      <c r="B47" t="s">
        <v>35</v>
      </c>
      <c r="C47" t="s">
        <v>42</v>
      </c>
      <c r="D47">
        <v>5.724225725000001</v>
      </c>
      <c r="E47">
        <f t="shared" si="0"/>
        <v>-5.724225725000001</v>
      </c>
    </row>
    <row r="49" spans="2:5" x14ac:dyDescent="0.25">
      <c r="B49" t="s">
        <v>35</v>
      </c>
      <c r="C49" t="s">
        <v>43</v>
      </c>
      <c r="D49">
        <v>1.277378627157143</v>
      </c>
      <c r="E49">
        <f t="shared" si="0"/>
        <v>-1.277378627157143</v>
      </c>
    </row>
    <row r="50" spans="2:5" x14ac:dyDescent="0.25">
      <c r="B50" t="s">
        <v>35</v>
      </c>
      <c r="C50" t="s">
        <v>43</v>
      </c>
      <c r="D50">
        <v>7.7340262268571438</v>
      </c>
      <c r="E50">
        <f t="shared" si="0"/>
        <v>-7.7340262268571438</v>
      </c>
    </row>
    <row r="51" spans="2:5" x14ac:dyDescent="0.25">
      <c r="B51" t="s">
        <v>35</v>
      </c>
      <c r="C51" t="s">
        <v>43</v>
      </c>
      <c r="D51">
        <v>9.9748883931428587</v>
      </c>
      <c r="E51">
        <f t="shared" si="0"/>
        <v>-9.9748883931428587</v>
      </c>
    </row>
    <row r="52" spans="2:5" x14ac:dyDescent="0.25">
      <c r="B52" t="s">
        <v>35</v>
      </c>
      <c r="C52" t="s">
        <v>43</v>
      </c>
      <c r="D52">
        <v>10.953630719857143</v>
      </c>
      <c r="E52">
        <f t="shared" si="0"/>
        <v>-10.953630719857143</v>
      </c>
    </row>
    <row r="53" spans="2:5" x14ac:dyDescent="0.25">
      <c r="B53" t="s">
        <v>35</v>
      </c>
      <c r="C53" t="s">
        <v>43</v>
      </c>
      <c r="D53">
        <v>12.193952287857144</v>
      </c>
      <c r="E53">
        <f t="shared" si="0"/>
        <v>-12.193952287857144</v>
      </c>
    </row>
    <row r="54" spans="2:5" x14ac:dyDescent="0.25">
      <c r="B54" t="s">
        <v>35</v>
      </c>
      <c r="C54" t="s">
        <v>43</v>
      </c>
      <c r="D54">
        <v>11.962890625714286</v>
      </c>
      <c r="E54">
        <f t="shared" si="0"/>
        <v>-11.962890625714286</v>
      </c>
    </row>
    <row r="55" spans="2:5" x14ac:dyDescent="0.25">
      <c r="B55" t="s">
        <v>35</v>
      </c>
      <c r="C55" t="s">
        <v>43</v>
      </c>
      <c r="D55">
        <v>11.823381697</v>
      </c>
      <c r="E55">
        <f t="shared" si="0"/>
        <v>-11.823381697</v>
      </c>
    </row>
    <row r="56" spans="2:5" x14ac:dyDescent="0.25">
      <c r="B56" t="s">
        <v>35</v>
      </c>
      <c r="C56" t="s">
        <v>43</v>
      </c>
      <c r="D56">
        <v>12.651715958285715</v>
      </c>
      <c r="E56">
        <f t="shared" si="0"/>
        <v>-12.651715958285715</v>
      </c>
    </row>
    <row r="57" spans="2:5" x14ac:dyDescent="0.25">
      <c r="B57" t="s">
        <v>35</v>
      </c>
      <c r="C57" t="s">
        <v>43</v>
      </c>
      <c r="D57">
        <v>13.085501534857142</v>
      </c>
      <c r="E57">
        <f t="shared" si="0"/>
        <v>-13.085501534857142</v>
      </c>
    </row>
    <row r="58" spans="2:5" x14ac:dyDescent="0.25">
      <c r="B58" t="s">
        <v>35</v>
      </c>
      <c r="C58" t="s">
        <v>43</v>
      </c>
      <c r="D58">
        <v>13.041904993142856</v>
      </c>
      <c r="E58">
        <f t="shared" si="0"/>
        <v>-13.041904993142856</v>
      </c>
    </row>
    <row r="59" spans="2:5" x14ac:dyDescent="0.25">
      <c r="B59" t="s">
        <v>35</v>
      </c>
      <c r="C59" t="s">
        <v>43</v>
      </c>
      <c r="D59">
        <v>12.887137276000001</v>
      </c>
      <c r="E59">
        <f t="shared" si="0"/>
        <v>-12.887137276000001</v>
      </c>
    </row>
    <row r="60" spans="2:5" x14ac:dyDescent="0.25">
      <c r="B60" t="s">
        <v>35</v>
      </c>
      <c r="C60" t="s">
        <v>43</v>
      </c>
      <c r="D60">
        <v>12.795584542857142</v>
      </c>
      <c r="E60">
        <f t="shared" si="0"/>
        <v>-12.795584542857142</v>
      </c>
    </row>
    <row r="61" spans="2:5" x14ac:dyDescent="0.25">
      <c r="B61" t="s">
        <v>35</v>
      </c>
      <c r="C61" t="s">
        <v>43</v>
      </c>
      <c r="D61">
        <v>12.799944195428571</v>
      </c>
      <c r="E61">
        <f t="shared" si="0"/>
        <v>-12.799944195428571</v>
      </c>
    </row>
    <row r="62" spans="2:5" x14ac:dyDescent="0.25">
      <c r="B62" t="s">
        <v>35</v>
      </c>
      <c r="C62" t="s">
        <v>43</v>
      </c>
      <c r="D62">
        <v>13.379778181285714</v>
      </c>
      <c r="E62">
        <f t="shared" si="0"/>
        <v>-13.379778181285714</v>
      </c>
    </row>
    <row r="63" spans="2:5" x14ac:dyDescent="0.25">
      <c r="B63" t="s">
        <v>35</v>
      </c>
      <c r="C63" t="s">
        <v>43</v>
      </c>
      <c r="D63">
        <v>13.366699218285714</v>
      </c>
      <c r="E63">
        <f t="shared" si="0"/>
        <v>-13.366699218285714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eGABA gesamt</vt:lpstr>
      <vt:lpstr>schnittpunkte all</vt:lpstr>
      <vt:lpstr>Tabelle in out</vt:lpstr>
    </vt:vector>
  </TitlesOfParts>
  <Company>Physiologie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kolp</dc:creator>
  <cp:lastModifiedBy>Heiner</cp:lastModifiedBy>
  <dcterms:created xsi:type="dcterms:W3CDTF">2016-02-16T09:31:51Z</dcterms:created>
  <dcterms:modified xsi:type="dcterms:W3CDTF">2016-12-08T09:47:53Z</dcterms:modified>
</cp:coreProperties>
</file>