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qian/Documents/VRPTW-gurobipy/dataset/simple/"/>
    </mc:Choice>
  </mc:AlternateContent>
  <xr:revisionPtr revIDLastSave="0" documentId="13_ncr:1_{599ABAE8-115F-4042-9009-A469038A1B33}" xr6:coauthVersionLast="47" xr6:coauthVersionMax="47" xr10:uidLastSave="{00000000-0000-0000-0000-000000000000}"/>
  <bookViews>
    <workbookView xWindow="0" yWindow="500" windowWidth="28800" windowHeight="17500" xr2:uid="{1CD4BA9A-CE17-4CF2-91AB-C507240267C9}"/>
  </bookViews>
  <sheets>
    <sheet name="Sheet1" sheetId="1" r:id="rId1"/>
  </sheets>
  <definedNames>
    <definedName name="solver_adj" localSheetId="0" hidden="1">Sheet1!$C$41:$G$45,Sheet1!$C$48:$G$52,Sheet1!$AA$19:$AA$28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Sheet1!$AA$17:$AA$18</definedName>
    <definedName name="solver_lhs2" localSheetId="0" hidden="1">Sheet1!$AA$19:$AA$28</definedName>
    <definedName name="solver_lhs3" localSheetId="0" hidden="1">Sheet1!$AA$19:$AA$28</definedName>
    <definedName name="solver_lhs4" localSheetId="0" hidden="1">Sheet1!$AA$29:$AA$78</definedName>
    <definedName name="solver_lhs5" localSheetId="0" hidden="1">Sheet1!$AA$4:$AA$16</definedName>
    <definedName name="solver_lhs6" localSheetId="0" hidden="1">Sheet1!$C$41:$G$45</definedName>
    <definedName name="solver_lhs7" localSheetId="0" hidden="1">Sheet1!$C$48:$G$52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Sheet1!$AA$2</definedName>
    <definedName name="solver_pre" localSheetId="0" hidden="1">0.000000001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el6" localSheetId="0" hidden="1">5</definedName>
    <definedName name="solver_rel7" localSheetId="0" hidden="1">5</definedName>
    <definedName name="solver_rhs1" localSheetId="0" hidden="1">Sheet1!$AC$17:$AC$18</definedName>
    <definedName name="solver_rhs2" localSheetId="0" hidden="1">Sheet1!$AC$19:$AC$28</definedName>
    <definedName name="solver_rhs3" localSheetId="0" hidden="1">Sheet1!$AB$19:$AB$28</definedName>
    <definedName name="solver_rhs4" localSheetId="0" hidden="1">Sheet1!$AC$29:$AC$78</definedName>
    <definedName name="solver_rhs5" localSheetId="0" hidden="1">Sheet1!$AC$4:$AC$16</definedName>
    <definedName name="solver_rhs6" localSheetId="0" hidden="1">"binary"</definedName>
    <definedName name="solver_rhs7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55" i="1"/>
  <c r="C56" i="1"/>
  <c r="C57" i="1"/>
  <c r="C58" i="1"/>
  <c r="C59" i="1"/>
  <c r="C55" i="1"/>
  <c r="X56" i="1"/>
  <c r="W56" i="1"/>
  <c r="V56" i="1"/>
  <c r="U56" i="1"/>
  <c r="T56" i="1"/>
  <c r="X55" i="1"/>
  <c r="W55" i="1"/>
  <c r="V55" i="1"/>
  <c r="U55" i="1"/>
  <c r="T55" i="1"/>
  <c r="AB25" i="1"/>
  <c r="AC25" i="1"/>
  <c r="AB26" i="1"/>
  <c r="AC26" i="1"/>
  <c r="AB27" i="1"/>
  <c r="AC27" i="1"/>
  <c r="AB28" i="1"/>
  <c r="AC28" i="1"/>
  <c r="AC24" i="1"/>
  <c r="AB24" i="1"/>
  <c r="AB20" i="1"/>
  <c r="AC20" i="1"/>
  <c r="AB21" i="1"/>
  <c r="AC21" i="1"/>
  <c r="AB22" i="1"/>
  <c r="AC22" i="1"/>
  <c r="AB23" i="1"/>
  <c r="AC23" i="1"/>
  <c r="AC19" i="1"/>
  <c r="AB19" i="1"/>
  <c r="AC18" i="1"/>
  <c r="AC17" i="1"/>
  <c r="AA16" i="1"/>
  <c r="AA15" i="1"/>
  <c r="AA14" i="1"/>
  <c r="AA13" i="1"/>
  <c r="AA12" i="1"/>
  <c r="AA11" i="1"/>
  <c r="AA10" i="1"/>
  <c r="AA9" i="1"/>
  <c r="AA8" i="1"/>
  <c r="AA7" i="1"/>
  <c r="AA5" i="1"/>
  <c r="AA6" i="1"/>
  <c r="AA4" i="1"/>
  <c r="I49" i="1"/>
  <c r="J49" i="1" s="1"/>
  <c r="I50" i="1"/>
  <c r="J50" i="1" s="1"/>
  <c r="I51" i="1"/>
  <c r="J51" i="1" s="1"/>
  <c r="I52" i="1"/>
  <c r="J52" i="1" s="1"/>
  <c r="I48" i="1"/>
  <c r="J48" i="1" s="1"/>
  <c r="J41" i="1"/>
  <c r="I42" i="1"/>
  <c r="J42" i="1" s="1"/>
  <c r="I43" i="1"/>
  <c r="J43" i="1" s="1"/>
  <c r="I44" i="1"/>
  <c r="J44" i="1" s="1"/>
  <c r="I45" i="1"/>
  <c r="J45" i="1" s="1"/>
  <c r="I41" i="1"/>
  <c r="G31" i="1"/>
  <c r="Q52" i="1" s="1"/>
  <c r="F30" i="1"/>
  <c r="P44" i="1" s="1"/>
  <c r="E29" i="1"/>
  <c r="O50" i="1" s="1"/>
  <c r="D28" i="1"/>
  <c r="N49" i="1" s="1"/>
  <c r="C27" i="1"/>
  <c r="M48" i="1" s="1"/>
  <c r="C21" i="1"/>
  <c r="D21" i="1"/>
  <c r="C22" i="1"/>
  <c r="G22" i="1"/>
  <c r="C23" i="1"/>
  <c r="D23" i="1"/>
  <c r="E23" i="1"/>
  <c r="C24" i="1"/>
  <c r="D20" i="1"/>
  <c r="C20" i="1"/>
  <c r="E14" i="1"/>
  <c r="F14" i="1"/>
  <c r="G15" i="1"/>
  <c r="G29" i="1" s="1"/>
  <c r="D17" i="1"/>
  <c r="D38" i="1" s="1"/>
  <c r="F17" i="1"/>
  <c r="G17" i="1"/>
  <c r="G13" i="1"/>
  <c r="G10" i="1"/>
  <c r="G23" i="1" s="1"/>
  <c r="F10" i="1"/>
  <c r="F23" i="1" s="1"/>
  <c r="E10" i="1"/>
  <c r="E24" i="1" s="1"/>
  <c r="D10" i="1"/>
  <c r="D24" i="1" s="1"/>
  <c r="C10" i="1"/>
  <c r="G9" i="1"/>
  <c r="G14" i="1" s="1"/>
  <c r="F9" i="1"/>
  <c r="F13" i="1" s="1"/>
  <c r="E9" i="1"/>
  <c r="E13" i="1" s="1"/>
  <c r="D9" i="1"/>
  <c r="D13" i="1" s="1"/>
  <c r="C9" i="1"/>
  <c r="C15" i="1" s="1"/>
  <c r="F24" i="1" l="1"/>
  <c r="F38" i="1" s="1"/>
  <c r="F22" i="1"/>
  <c r="AA18" i="1"/>
  <c r="C29" i="1"/>
  <c r="C36" i="1"/>
  <c r="U45" i="1"/>
  <c r="AA38" i="1" s="1"/>
  <c r="U52" i="1"/>
  <c r="AA63" i="1" s="1"/>
  <c r="G28" i="1"/>
  <c r="G35" i="1"/>
  <c r="E27" i="1"/>
  <c r="E34" i="1"/>
  <c r="AA17" i="1"/>
  <c r="Q50" i="1"/>
  <c r="Q43" i="1"/>
  <c r="D34" i="1"/>
  <c r="D27" i="1"/>
  <c r="F34" i="1"/>
  <c r="E17" i="1"/>
  <c r="D14" i="1"/>
  <c r="D35" i="1" s="1"/>
  <c r="C14" i="1"/>
  <c r="D31" i="1"/>
  <c r="P51" i="1"/>
  <c r="G16" i="1"/>
  <c r="G20" i="1"/>
  <c r="G27" i="1" s="1"/>
  <c r="E22" i="1"/>
  <c r="G36" i="1"/>
  <c r="O43" i="1"/>
  <c r="M41" i="1"/>
  <c r="C17" i="1"/>
  <c r="F16" i="1"/>
  <c r="F37" i="1" s="1"/>
  <c r="F20" i="1"/>
  <c r="F27" i="1" s="1"/>
  <c r="D22" i="1"/>
  <c r="E16" i="1"/>
  <c r="E20" i="1"/>
  <c r="D16" i="1"/>
  <c r="G21" i="1"/>
  <c r="C16" i="1"/>
  <c r="G24" i="1"/>
  <c r="G38" i="1" s="1"/>
  <c r="F21" i="1"/>
  <c r="F35" i="1" s="1"/>
  <c r="Q45" i="1"/>
  <c r="E21" i="1"/>
  <c r="E28" i="1" s="1"/>
  <c r="C13" i="1"/>
  <c r="C34" i="1" s="1"/>
  <c r="F15" i="1"/>
  <c r="N42" i="1"/>
  <c r="E15" i="1"/>
  <c r="D15" i="1"/>
  <c r="F31" i="1" l="1"/>
  <c r="P52" i="1" s="1"/>
  <c r="W45" i="1"/>
  <c r="AA48" i="1" s="1"/>
  <c r="W52" i="1"/>
  <c r="AA73" i="1" s="1"/>
  <c r="P41" i="1"/>
  <c r="P48" i="1"/>
  <c r="W49" i="1"/>
  <c r="AA70" i="1" s="1"/>
  <c r="W42" i="1"/>
  <c r="AA45" i="1" s="1"/>
  <c r="O49" i="1"/>
  <c r="O42" i="1"/>
  <c r="Q41" i="1"/>
  <c r="Q48" i="1"/>
  <c r="X52" i="1"/>
  <c r="AA78" i="1" s="1"/>
  <c r="X45" i="1"/>
  <c r="AA53" i="1" s="1"/>
  <c r="X43" i="1"/>
  <c r="AA51" i="1" s="1"/>
  <c r="X50" i="1"/>
  <c r="AA76" i="1" s="1"/>
  <c r="N45" i="1"/>
  <c r="N52" i="1"/>
  <c r="E35" i="1"/>
  <c r="G37" i="1"/>
  <c r="G30" i="1"/>
  <c r="M50" i="1"/>
  <c r="M43" i="1"/>
  <c r="Q49" i="1"/>
  <c r="Q42" i="1"/>
  <c r="T50" i="1"/>
  <c r="AA56" i="1" s="1"/>
  <c r="T43" i="1"/>
  <c r="AA31" i="1" s="1"/>
  <c r="W48" i="1"/>
  <c r="AA69" i="1" s="1"/>
  <c r="W41" i="1"/>
  <c r="AA44" i="1" s="1"/>
  <c r="F28" i="1"/>
  <c r="X49" i="1"/>
  <c r="AA75" i="1" s="1"/>
  <c r="X42" i="1"/>
  <c r="AA50" i="1" s="1"/>
  <c r="C35" i="1"/>
  <c r="C28" i="1"/>
  <c r="V48" i="1"/>
  <c r="AA64" i="1" s="1"/>
  <c r="V41" i="1"/>
  <c r="AA39" i="1" s="1"/>
  <c r="D29" i="1"/>
  <c r="D36" i="1"/>
  <c r="W44" i="1"/>
  <c r="AA47" i="1" s="1"/>
  <c r="W51" i="1"/>
  <c r="AA72" i="1" s="1"/>
  <c r="N48" i="1"/>
  <c r="N41" i="1"/>
  <c r="O41" i="1"/>
  <c r="O48" i="1"/>
  <c r="U42" i="1"/>
  <c r="AA35" i="1" s="1"/>
  <c r="U49" i="1"/>
  <c r="AA60" i="1" s="1"/>
  <c r="E38" i="1"/>
  <c r="E31" i="1"/>
  <c r="E36" i="1"/>
  <c r="C38" i="1"/>
  <c r="C31" i="1"/>
  <c r="U48" i="1"/>
  <c r="AA59" i="1" s="1"/>
  <c r="U41" i="1"/>
  <c r="AA34" i="1" s="1"/>
  <c r="C30" i="1"/>
  <c r="C37" i="1"/>
  <c r="D30" i="1"/>
  <c r="D37" i="1"/>
  <c r="E30" i="1"/>
  <c r="E37" i="1"/>
  <c r="F29" i="1"/>
  <c r="F36" i="1"/>
  <c r="T41" i="1"/>
  <c r="AA29" i="1" s="1"/>
  <c r="T48" i="1"/>
  <c r="AA54" i="1" s="1"/>
  <c r="G34" i="1"/>
  <c r="P45" i="1" l="1"/>
  <c r="T45" i="1"/>
  <c r="AA33" i="1" s="1"/>
  <c r="T52" i="1"/>
  <c r="AA58" i="1" s="1"/>
  <c r="W50" i="1"/>
  <c r="AA71" i="1" s="1"/>
  <c r="W43" i="1"/>
  <c r="AA46" i="1" s="1"/>
  <c r="V50" i="1"/>
  <c r="AA66" i="1" s="1"/>
  <c r="V43" i="1"/>
  <c r="AA41" i="1" s="1"/>
  <c r="U44" i="1"/>
  <c r="AA37" i="1" s="1"/>
  <c r="U51" i="1"/>
  <c r="AA62" i="1" s="1"/>
  <c r="V42" i="1"/>
  <c r="AA40" i="1" s="1"/>
  <c r="V49" i="1"/>
  <c r="AA65" i="1" s="1"/>
  <c r="V45" i="1"/>
  <c r="AA43" i="1" s="1"/>
  <c r="V52" i="1"/>
  <c r="AA68" i="1" s="1"/>
  <c r="V44" i="1"/>
  <c r="AA42" i="1" s="1"/>
  <c r="V51" i="1"/>
  <c r="AA67" i="1" s="1"/>
  <c r="T42" i="1"/>
  <c r="AA30" i="1" s="1"/>
  <c r="T49" i="1"/>
  <c r="AA55" i="1" s="1"/>
  <c r="N44" i="1"/>
  <c r="N51" i="1"/>
  <c r="X48" i="1"/>
  <c r="AA74" i="1" s="1"/>
  <c r="X41" i="1"/>
  <c r="AA49" i="1" s="1"/>
  <c r="O44" i="1"/>
  <c r="O51" i="1"/>
  <c r="X44" i="1"/>
  <c r="AA52" i="1" s="1"/>
  <c r="X51" i="1"/>
  <c r="AA77" i="1" s="1"/>
  <c r="O52" i="1"/>
  <c r="O45" i="1"/>
  <c r="P50" i="1"/>
  <c r="P43" i="1"/>
  <c r="M51" i="1"/>
  <c r="M44" i="1"/>
  <c r="M42" i="1"/>
  <c r="M49" i="1"/>
  <c r="P49" i="1"/>
  <c r="P42" i="1"/>
  <c r="T44" i="1"/>
  <c r="AA32" i="1" s="1"/>
  <c r="T51" i="1"/>
  <c r="AA57" i="1" s="1"/>
  <c r="U50" i="1"/>
  <c r="AA61" i="1" s="1"/>
  <c r="U43" i="1"/>
  <c r="AA36" i="1" s="1"/>
  <c r="N50" i="1"/>
  <c r="N43" i="1"/>
  <c r="M52" i="1"/>
  <c r="M45" i="1"/>
  <c r="Q44" i="1"/>
  <c r="Q51" i="1"/>
  <c r="AA2" i="1" l="1"/>
</calcChain>
</file>

<file path=xl/sharedStrings.xml><?xml version="1.0" encoding="utf-8"?>
<sst xmlns="http://schemas.openxmlformats.org/spreadsheetml/2006/main" count="112" uniqueCount="45">
  <si>
    <t>Node</t>
  </si>
  <si>
    <t>X</t>
  </si>
  <si>
    <t>Y</t>
  </si>
  <si>
    <t>Demand</t>
  </si>
  <si>
    <t>Start Time</t>
  </si>
  <si>
    <t>End Time</t>
  </si>
  <si>
    <t>Service Time</t>
  </si>
  <si>
    <t>delta x</t>
  </si>
  <si>
    <t>x</t>
  </si>
  <si>
    <t>y</t>
  </si>
  <si>
    <t>delta y</t>
  </si>
  <si>
    <t>distance</t>
  </si>
  <si>
    <t>big M</t>
  </si>
  <si>
    <t>time coef</t>
  </si>
  <si>
    <t>arc time</t>
  </si>
  <si>
    <t>customer</t>
  </si>
  <si>
    <t>vehicle</t>
  </si>
  <si>
    <t>capacity</t>
  </si>
  <si>
    <t>arc v 0</t>
  </si>
  <si>
    <t>demand</t>
  </si>
  <si>
    <t>act. dist.</t>
  </si>
  <si>
    <t>arrival t</t>
  </si>
  <si>
    <t>v 0</t>
  </si>
  <si>
    <t>v 1</t>
  </si>
  <si>
    <t>t cond.</t>
  </si>
  <si>
    <t>arc v 1</t>
  </si>
  <si>
    <t>min</t>
  </si>
  <si>
    <t>cost coef</t>
  </si>
  <si>
    <t>=</t>
  </si>
  <si>
    <t>each customer visited by one vehicle</t>
  </si>
  <si>
    <t>vehicle leaves depot once</t>
  </si>
  <si>
    <t>vehicle enters depot once</t>
  </si>
  <si>
    <t>flow conservation</t>
  </si>
  <si>
    <t>cargo used should smaller than capacity</t>
  </si>
  <si>
    <t>&lt;=</t>
  </si>
  <si>
    <t>arrival time should be within time windows</t>
  </si>
  <si>
    <t>time conditions</t>
  </si>
  <si>
    <t>result v 0</t>
  </si>
  <si>
    <t>result v 1</t>
  </si>
  <si>
    <t>try changing the time coef {0.5, 1}</t>
  </si>
  <si>
    <t>try changing the end time {30, 80}</t>
  </si>
  <si>
    <t>LP formulation</t>
  </si>
  <si>
    <t>result</t>
  </si>
  <si>
    <t>data and parameter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</si>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</sst>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 tint="0.39997558519241921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52">
    <xf numFmtId="0" fontId="0" fillId="0" borderId="0" xfId="0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4" borderId="3" xfId="4" applyNumberFormat="1" applyBorder="1"/>
    <xf numFmtId="0" fontId="0" fillId="0" borderId="0" xfId="0" applyBorder="1"/>
    <xf numFmtId="0" fontId="4" fillId="5" borderId="0" xfId="0" applyFont="1" applyFill="1" applyBorder="1"/>
    <xf numFmtId="0" fontId="0" fillId="0" borderId="7" xfId="0" applyBorder="1"/>
    <xf numFmtId="0" fontId="0" fillId="0" borderId="8" xfId="0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0" fillId="0" borderId="12" xfId="0" applyBorder="1"/>
    <xf numFmtId="0" fontId="4" fillId="5" borderId="12" xfId="0" applyFont="1" applyFill="1" applyBorder="1"/>
    <xf numFmtId="11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0" xfId="0" applyFill="1" applyBorder="1"/>
    <xf numFmtId="0" fontId="4" fillId="3" borderId="0" xfId="3" applyFont="1" applyBorder="1"/>
    <xf numFmtId="0" fontId="0" fillId="0" borderId="16" xfId="0" applyBorder="1"/>
    <xf numFmtId="0" fontId="0" fillId="6" borderId="17" xfId="0" applyFill="1" applyBorder="1"/>
    <xf numFmtId="0" fontId="0" fillId="0" borderId="17" xfId="0" applyBorder="1"/>
    <xf numFmtId="0" fontId="0" fillId="0" borderId="18" xfId="0" applyBorder="1"/>
    <xf numFmtId="0" fontId="4" fillId="3" borderId="12" xfId="3" applyFont="1" applyBorder="1"/>
    <xf numFmtId="0" fontId="3" fillId="2" borderId="1" xfId="2" applyBorder="1"/>
    <xf numFmtId="0" fontId="2" fillId="2" borderId="19" xfId="1" applyNumberFormat="1" applyBorder="1"/>
    <xf numFmtId="0" fontId="1" fillId="4" borderId="0" xfId="4" applyBorder="1"/>
    <xf numFmtId="0" fontId="1" fillId="4" borderId="12" xfId="4" applyBorder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3" fillId="2" borderId="25" xfId="2" applyBorder="1"/>
    <xf numFmtId="0" fontId="1" fillId="4" borderId="26" xfId="4" applyNumberFormat="1" applyBorder="1"/>
    <xf numFmtId="0" fontId="3" fillId="2" borderId="27" xfId="2" applyBorder="1"/>
    <xf numFmtId="0" fontId="1" fillId="4" borderId="28" xfId="4" applyNumberFormat="1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5">
    <cellStyle name="20% - Accent6" xfId="4" builtinId="50"/>
    <cellStyle name="Accent6" xfId="3" builtinId="49"/>
    <cellStyle name="Calculation" xfId="2" builtinId="22"/>
    <cellStyle name="Normal" xfId="0" builtinId="0"/>
    <cellStyle name="Output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xVal>
          <c:yVal>
            <c:numRef>
              <c:f>Sheet1!$D$4:$D$6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0-4D95-9022-11E72A6FEB0F}"/>
            </c:ext>
          </c:extLst>
        </c:ser>
        <c:ser>
          <c:idx val="1"/>
          <c:order val="1"/>
          <c:tx>
            <c:v>depot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0-4D95-9022-11E72A6F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58575"/>
        <c:axId val="543873551"/>
      </c:scatterChart>
      <c:valAx>
        <c:axId val="5438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3873551"/>
        <c:crosses val="autoZero"/>
        <c:crossBetween val="midCat"/>
      </c:valAx>
      <c:valAx>
        <c:axId val="5438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38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14941</xdr:colOff>
      <xdr:row>8</xdr:row>
      <xdr:rowOff>32870</xdr:rowOff>
    </xdr:from>
    <xdr:to>
      <xdr:col>15</xdr:col>
      <xdr:colOff>597647</xdr:colOff>
      <xdr:row>23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11993-4386-77A7-C3F2-0AC99DFDC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FEC4-A398-4C78-A3AF-164ECE0A8BD6}">
  <dimension ref="A1:AC78"/>
  <sheetViews>
    <sheetView tabSelected="1" topLeftCell="A13" zoomScale="85" zoomScaleNormal="85" workbookViewId="0">
      <selection activeCell="U28" sqref="U28"/>
    </sheetView>
  </sheetViews>
  <sheetFormatPr baseColWidth="10" defaultColWidth="8.83203125" defaultRowHeight="15" x14ac:dyDescent="0.2"/>
  <cols>
    <col min="20" max="20" width="9" bestFit="1" customWidth="1"/>
    <col min="26" max="26" width="42.1640625" customWidth="1"/>
    <col min="27" max="27" width="11.83203125" bestFit="1" customWidth="1"/>
  </cols>
  <sheetData>
    <row r="1" spans="1:29" ht="16" thickBot="1" x14ac:dyDescent="0.25"/>
    <row r="2" spans="1:29" x14ac:dyDescent="0.2">
      <c r="A2" s="11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  <c r="I2" s="15"/>
      <c r="J2" s="16" t="s">
        <v>12</v>
      </c>
      <c r="K2" s="17">
        <v>1000000</v>
      </c>
      <c r="L2" s="15"/>
      <c r="M2" s="15"/>
      <c r="N2" s="15"/>
      <c r="O2" s="15"/>
      <c r="P2" s="15"/>
      <c r="Q2" s="18"/>
      <c r="Z2" s="11" t="s">
        <v>26</v>
      </c>
      <c r="AA2" s="29">
        <f>$K$7*SUM(M41:Q45,M48:Q52)</f>
        <v>66.502815398728842</v>
      </c>
      <c r="AB2" s="15"/>
      <c r="AC2" s="18"/>
    </row>
    <row r="3" spans="1:29" x14ac:dyDescent="0.2">
      <c r="A3" s="19"/>
      <c r="B3" s="1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3">
        <v>0</v>
      </c>
      <c r="I3" s="8"/>
      <c r="J3" s="9" t="s">
        <v>13</v>
      </c>
      <c r="K3" s="8">
        <v>1</v>
      </c>
      <c r="L3" s="8"/>
      <c r="M3" s="8" t="s">
        <v>39</v>
      </c>
      <c r="N3" s="8"/>
      <c r="O3" s="8"/>
      <c r="P3" s="8"/>
      <c r="Q3" s="20"/>
      <c r="Z3" s="34"/>
      <c r="AA3" s="10"/>
      <c r="AB3" s="10"/>
      <c r="AC3" s="35"/>
    </row>
    <row r="4" spans="1:29" x14ac:dyDescent="0.2">
      <c r="A4" s="19"/>
      <c r="B4" s="4">
        <v>1</v>
      </c>
      <c r="C4" s="5">
        <v>10</v>
      </c>
      <c r="D4" s="5">
        <v>0</v>
      </c>
      <c r="E4" s="5">
        <v>10</v>
      </c>
      <c r="F4" s="5">
        <v>10</v>
      </c>
      <c r="G4" s="5">
        <v>20</v>
      </c>
      <c r="H4" s="6">
        <v>10</v>
      </c>
      <c r="I4" s="8"/>
      <c r="J4" s="9" t="s">
        <v>15</v>
      </c>
      <c r="K4" s="8">
        <v>3</v>
      </c>
      <c r="L4" s="8"/>
      <c r="M4" s="8" t="s">
        <v>40</v>
      </c>
      <c r="N4" s="8"/>
      <c r="O4" s="8"/>
      <c r="P4" s="8"/>
      <c r="Q4" s="20"/>
      <c r="Z4" s="19" t="s">
        <v>29</v>
      </c>
      <c r="AA4" s="8">
        <f>SUM(C42:G42,C49:G49)</f>
        <v>1</v>
      </c>
      <c r="AB4" s="8" t="s">
        <v>28</v>
      </c>
      <c r="AC4" s="20">
        <v>1</v>
      </c>
    </row>
    <row r="5" spans="1:29" x14ac:dyDescent="0.2">
      <c r="A5" s="19"/>
      <c r="B5" s="1">
        <v>2</v>
      </c>
      <c r="C5" s="2">
        <v>0</v>
      </c>
      <c r="D5" s="2">
        <v>10</v>
      </c>
      <c r="E5" s="2">
        <v>7</v>
      </c>
      <c r="F5" s="2">
        <v>20</v>
      </c>
      <c r="G5" s="2">
        <v>30</v>
      </c>
      <c r="H5" s="3">
        <v>10</v>
      </c>
      <c r="I5" s="8"/>
      <c r="J5" s="9" t="s">
        <v>16</v>
      </c>
      <c r="K5" s="8">
        <v>2</v>
      </c>
      <c r="L5" s="8"/>
      <c r="M5" s="8"/>
      <c r="N5" s="8"/>
      <c r="O5" s="8"/>
      <c r="P5" s="8"/>
      <c r="Q5" s="20"/>
      <c r="Z5" s="19"/>
      <c r="AA5" s="8">
        <f t="shared" ref="AA5:AA6" si="0">SUM(C43:G43,C50:G50)</f>
        <v>1</v>
      </c>
      <c r="AB5" s="8" t="s">
        <v>28</v>
      </c>
      <c r="AC5" s="20">
        <v>1</v>
      </c>
    </row>
    <row r="6" spans="1:29" x14ac:dyDescent="0.2">
      <c r="A6" s="19"/>
      <c r="B6" s="4">
        <v>3</v>
      </c>
      <c r="C6" s="5">
        <v>-10</v>
      </c>
      <c r="D6" s="5">
        <v>-10</v>
      </c>
      <c r="E6" s="5">
        <v>13</v>
      </c>
      <c r="F6" s="5">
        <v>20</v>
      </c>
      <c r="G6" s="5">
        <v>80</v>
      </c>
      <c r="H6" s="6">
        <v>10</v>
      </c>
      <c r="I6" s="8"/>
      <c r="J6" s="9" t="s">
        <v>17</v>
      </c>
      <c r="K6" s="8">
        <v>200</v>
      </c>
      <c r="L6" s="8"/>
      <c r="M6" s="8"/>
      <c r="N6" s="8"/>
      <c r="O6" s="8"/>
      <c r="P6" s="8"/>
      <c r="Q6" s="20"/>
      <c r="Z6" s="34"/>
      <c r="AA6" s="10">
        <f t="shared" si="0"/>
        <v>1</v>
      </c>
      <c r="AB6" s="10" t="s">
        <v>28</v>
      </c>
      <c r="AC6" s="35">
        <v>1</v>
      </c>
    </row>
    <row r="7" spans="1:29" x14ac:dyDescent="0.2">
      <c r="A7" s="19"/>
      <c r="B7" s="1">
        <v>4</v>
      </c>
      <c r="C7" s="2">
        <v>0</v>
      </c>
      <c r="D7" s="2">
        <v>0</v>
      </c>
      <c r="E7" s="2">
        <v>0</v>
      </c>
      <c r="F7" s="2">
        <v>0</v>
      </c>
      <c r="G7" s="2">
        <v>100</v>
      </c>
      <c r="H7" s="3">
        <v>0</v>
      </c>
      <c r="I7" s="8"/>
      <c r="J7" s="9" t="s">
        <v>27</v>
      </c>
      <c r="K7" s="8">
        <v>1</v>
      </c>
      <c r="L7" s="8"/>
      <c r="M7" s="8"/>
      <c r="N7" s="8"/>
      <c r="O7" s="8"/>
      <c r="P7" s="8"/>
      <c r="Q7" s="20"/>
      <c r="Z7" s="19" t="s">
        <v>30</v>
      </c>
      <c r="AA7" s="8">
        <f>SUM(C41:G41)</f>
        <v>1</v>
      </c>
      <c r="AB7" s="8" t="s">
        <v>28</v>
      </c>
      <c r="AC7" s="20">
        <v>1</v>
      </c>
    </row>
    <row r="8" spans="1:29" x14ac:dyDescent="0.2">
      <c r="A8" s="1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20"/>
      <c r="Z8" s="34"/>
      <c r="AA8" s="10">
        <f>SUM(C48:G48)</f>
        <v>1</v>
      </c>
      <c r="AB8" s="10" t="s">
        <v>28</v>
      </c>
      <c r="AC8" s="35">
        <v>1</v>
      </c>
    </row>
    <row r="9" spans="1:29" x14ac:dyDescent="0.2">
      <c r="A9" s="19"/>
      <c r="B9" s="8" t="s">
        <v>8</v>
      </c>
      <c r="C9" s="8">
        <f>C3</f>
        <v>0</v>
      </c>
      <c r="D9" s="8">
        <f>C4</f>
        <v>10</v>
      </c>
      <c r="E9" s="8">
        <f>C5</f>
        <v>0</v>
      </c>
      <c r="F9" s="8">
        <f>C6</f>
        <v>-10</v>
      </c>
      <c r="G9" s="8">
        <f>C7</f>
        <v>0</v>
      </c>
      <c r="H9" s="8"/>
      <c r="I9" s="8"/>
      <c r="J9" s="8"/>
      <c r="K9" s="8"/>
      <c r="L9" s="8"/>
      <c r="M9" s="8"/>
      <c r="N9" s="8"/>
      <c r="O9" s="8"/>
      <c r="P9" s="8"/>
      <c r="Q9" s="20"/>
      <c r="Z9" s="19" t="s">
        <v>31</v>
      </c>
      <c r="AA9" s="8">
        <f>SUM(G41:G45)</f>
        <v>1</v>
      </c>
      <c r="AB9" s="8" t="s">
        <v>28</v>
      </c>
      <c r="AC9" s="20">
        <v>1</v>
      </c>
    </row>
    <row r="10" spans="1:29" x14ac:dyDescent="0.2">
      <c r="A10" s="19"/>
      <c r="B10" s="8" t="s">
        <v>9</v>
      </c>
      <c r="C10" s="8">
        <f>D3</f>
        <v>0</v>
      </c>
      <c r="D10" s="8">
        <f>D4</f>
        <v>0</v>
      </c>
      <c r="E10" s="8">
        <f>D5</f>
        <v>10</v>
      </c>
      <c r="F10" s="8">
        <f>D6</f>
        <v>-10</v>
      </c>
      <c r="G10" s="8">
        <f>D7</f>
        <v>0</v>
      </c>
      <c r="H10" s="8"/>
      <c r="I10" s="8"/>
      <c r="J10" s="8"/>
      <c r="K10" s="8"/>
      <c r="L10" s="8"/>
      <c r="M10" s="8"/>
      <c r="N10" s="8"/>
      <c r="O10" s="8"/>
      <c r="P10" s="8"/>
      <c r="Q10" s="20"/>
      <c r="Z10" s="34"/>
      <c r="AA10" s="10">
        <f>SUM(G48:G52)</f>
        <v>1</v>
      </c>
      <c r="AB10" s="10" t="s">
        <v>28</v>
      </c>
      <c r="AC10" s="35">
        <v>1</v>
      </c>
    </row>
    <row r="11" spans="1:29" x14ac:dyDescent="0.2">
      <c r="A11" s="1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0"/>
      <c r="Z11" s="19" t="s">
        <v>32</v>
      </c>
      <c r="AA11" s="8">
        <f>SUM(D41:D45)-SUM(C42:G42)</f>
        <v>0</v>
      </c>
      <c r="AB11" s="8" t="s">
        <v>28</v>
      </c>
      <c r="AC11" s="20">
        <v>0</v>
      </c>
    </row>
    <row r="12" spans="1:29" x14ac:dyDescent="0.2">
      <c r="A12" s="19"/>
      <c r="B12" s="9" t="s">
        <v>7</v>
      </c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8"/>
      <c r="I12" s="8"/>
      <c r="J12" s="8"/>
      <c r="K12" s="8"/>
      <c r="L12" s="8"/>
      <c r="M12" s="8"/>
      <c r="N12" s="8"/>
      <c r="O12" s="8"/>
      <c r="P12" s="8"/>
      <c r="Q12" s="20"/>
      <c r="Z12" s="19"/>
      <c r="AA12" s="8">
        <f>SUM(E41:E45)-SUM(C43:G43)</f>
        <v>0</v>
      </c>
      <c r="AB12" s="8" t="s">
        <v>28</v>
      </c>
      <c r="AC12" s="20">
        <v>0</v>
      </c>
    </row>
    <row r="13" spans="1:29" x14ac:dyDescent="0.2">
      <c r="A13" s="19"/>
      <c r="B13" s="21">
        <v>0</v>
      </c>
      <c r="C13" s="8">
        <f t="shared" ref="C13:G17" si="1">$C3-C$9</f>
        <v>0</v>
      </c>
      <c r="D13" s="8">
        <f t="shared" si="1"/>
        <v>-10</v>
      </c>
      <c r="E13" s="8">
        <f t="shared" si="1"/>
        <v>0</v>
      </c>
      <c r="F13" s="8">
        <f t="shared" si="1"/>
        <v>10</v>
      </c>
      <c r="G13" s="8">
        <f t="shared" si="1"/>
        <v>0</v>
      </c>
      <c r="H13" s="8"/>
      <c r="I13" s="8"/>
      <c r="J13" s="8"/>
      <c r="K13" s="8"/>
      <c r="L13" s="8"/>
      <c r="M13" s="8"/>
      <c r="N13" s="8"/>
      <c r="O13" s="8"/>
      <c r="P13" s="8"/>
      <c r="Q13" s="20"/>
      <c r="Z13" s="19"/>
      <c r="AA13" s="8">
        <f>SUM(F41:F45)-SUM(C44:G44)</f>
        <v>0</v>
      </c>
      <c r="AB13" s="8" t="s">
        <v>28</v>
      </c>
      <c r="AC13" s="20">
        <v>0</v>
      </c>
    </row>
    <row r="14" spans="1:29" x14ac:dyDescent="0.2">
      <c r="A14" s="19"/>
      <c r="B14" s="8">
        <v>1</v>
      </c>
      <c r="C14" s="8">
        <f t="shared" si="1"/>
        <v>10</v>
      </c>
      <c r="D14" s="8">
        <f t="shared" si="1"/>
        <v>0</v>
      </c>
      <c r="E14" s="8">
        <f t="shared" si="1"/>
        <v>10</v>
      </c>
      <c r="F14" s="8">
        <f t="shared" si="1"/>
        <v>20</v>
      </c>
      <c r="G14" s="8">
        <f t="shared" si="1"/>
        <v>10</v>
      </c>
      <c r="H14" s="8"/>
      <c r="I14" s="8"/>
      <c r="J14" s="8"/>
      <c r="K14" s="8"/>
      <c r="L14" s="8"/>
      <c r="M14" s="8"/>
      <c r="N14" s="8"/>
      <c r="O14" s="8"/>
      <c r="P14" s="8"/>
      <c r="Q14" s="20"/>
      <c r="Z14" s="19"/>
      <c r="AA14" s="8">
        <f>SUM(D48:D52)-SUM(C49:G49)</f>
        <v>0</v>
      </c>
      <c r="AB14" s="8" t="s">
        <v>28</v>
      </c>
      <c r="AC14" s="20">
        <v>0</v>
      </c>
    </row>
    <row r="15" spans="1:29" x14ac:dyDescent="0.2">
      <c r="A15" s="19"/>
      <c r="B15" s="21">
        <v>2</v>
      </c>
      <c r="C15" s="8">
        <f t="shared" si="1"/>
        <v>0</v>
      </c>
      <c r="D15" s="8">
        <f t="shared" si="1"/>
        <v>-10</v>
      </c>
      <c r="E15" s="8">
        <f t="shared" si="1"/>
        <v>0</v>
      </c>
      <c r="F15" s="8">
        <f t="shared" si="1"/>
        <v>10</v>
      </c>
      <c r="G15" s="8">
        <f t="shared" si="1"/>
        <v>0</v>
      </c>
      <c r="H15" s="8"/>
      <c r="I15" s="8"/>
      <c r="J15" s="8"/>
      <c r="K15" s="8"/>
      <c r="L15" s="8"/>
      <c r="M15" s="8"/>
      <c r="N15" s="8"/>
      <c r="O15" s="8"/>
      <c r="P15" s="8"/>
      <c r="Q15" s="20"/>
      <c r="Z15" s="19"/>
      <c r="AA15" s="8">
        <f>SUM(E48:E52)-SUM(C50:G50)</f>
        <v>0</v>
      </c>
      <c r="AB15" s="8" t="s">
        <v>28</v>
      </c>
      <c r="AC15" s="20">
        <v>0</v>
      </c>
    </row>
    <row r="16" spans="1:29" x14ac:dyDescent="0.2">
      <c r="A16" s="19"/>
      <c r="B16" s="8">
        <v>3</v>
      </c>
      <c r="C16" s="8">
        <f t="shared" si="1"/>
        <v>-10</v>
      </c>
      <c r="D16" s="8">
        <f t="shared" si="1"/>
        <v>-20</v>
      </c>
      <c r="E16" s="8">
        <f t="shared" si="1"/>
        <v>-10</v>
      </c>
      <c r="F16" s="8">
        <f t="shared" si="1"/>
        <v>0</v>
      </c>
      <c r="G16" s="8">
        <f t="shared" si="1"/>
        <v>-10</v>
      </c>
      <c r="H16" s="8"/>
      <c r="I16" s="8"/>
      <c r="J16" s="8"/>
      <c r="K16" s="8"/>
      <c r="L16" s="8"/>
      <c r="M16" s="8"/>
      <c r="N16" s="8"/>
      <c r="O16" s="8"/>
      <c r="P16" s="8"/>
      <c r="Q16" s="20"/>
      <c r="Z16" s="34"/>
      <c r="AA16" s="10">
        <f>SUM(F48:F52)-SUM(C51:G51)</f>
        <v>0</v>
      </c>
      <c r="AB16" s="10" t="s">
        <v>28</v>
      </c>
      <c r="AC16" s="35">
        <v>0</v>
      </c>
    </row>
    <row r="17" spans="1:29" x14ac:dyDescent="0.2">
      <c r="A17" s="19"/>
      <c r="B17" s="21">
        <v>4</v>
      </c>
      <c r="C17" s="8">
        <f t="shared" si="1"/>
        <v>0</v>
      </c>
      <c r="D17" s="8">
        <f t="shared" si="1"/>
        <v>-10</v>
      </c>
      <c r="E17" s="8">
        <f t="shared" si="1"/>
        <v>0</v>
      </c>
      <c r="F17" s="8">
        <f t="shared" si="1"/>
        <v>10</v>
      </c>
      <c r="G17" s="8">
        <f t="shared" si="1"/>
        <v>0</v>
      </c>
      <c r="H17" s="8"/>
      <c r="I17" s="8"/>
      <c r="J17" s="8"/>
      <c r="K17" s="8"/>
      <c r="L17" s="8"/>
      <c r="M17" s="8"/>
      <c r="N17" s="8"/>
      <c r="O17" s="8"/>
      <c r="P17" s="8"/>
      <c r="Q17" s="20"/>
      <c r="Z17" s="19" t="s">
        <v>33</v>
      </c>
      <c r="AA17" s="8">
        <f>SUM(J41:J45)</f>
        <v>20</v>
      </c>
      <c r="AB17" s="8" t="s">
        <v>34</v>
      </c>
      <c r="AC17" s="20">
        <f>$K$6</f>
        <v>200</v>
      </c>
    </row>
    <row r="18" spans="1:29" x14ac:dyDescent="0.2">
      <c r="A18" s="1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20"/>
      <c r="Z18" s="34"/>
      <c r="AA18" s="10">
        <f>SUM(J48:J52)</f>
        <v>10</v>
      </c>
      <c r="AB18" s="10" t="s">
        <v>34</v>
      </c>
      <c r="AC18" s="35">
        <f>$K$6</f>
        <v>200</v>
      </c>
    </row>
    <row r="19" spans="1:29" x14ac:dyDescent="0.2">
      <c r="A19" s="19"/>
      <c r="B19" s="9" t="s">
        <v>10</v>
      </c>
      <c r="C19" s="30">
        <v>0</v>
      </c>
      <c r="D19" s="30">
        <v>1</v>
      </c>
      <c r="E19" s="30">
        <v>2</v>
      </c>
      <c r="F19" s="30">
        <v>3</v>
      </c>
      <c r="G19" s="30">
        <v>4</v>
      </c>
      <c r="H19" s="8"/>
      <c r="I19" s="8"/>
      <c r="J19" s="8"/>
      <c r="K19" s="8"/>
      <c r="L19" s="8"/>
      <c r="M19" s="8"/>
      <c r="N19" s="8"/>
      <c r="O19" s="8"/>
      <c r="P19" s="8"/>
      <c r="Q19" s="20"/>
      <c r="Z19" s="19" t="s">
        <v>35</v>
      </c>
      <c r="AA19" s="36">
        <v>0</v>
      </c>
      <c r="AB19" s="8">
        <f>F3</f>
        <v>0</v>
      </c>
      <c r="AC19" s="20">
        <f>G3</f>
        <v>0</v>
      </c>
    </row>
    <row r="20" spans="1:29" x14ac:dyDescent="0.2">
      <c r="A20" s="19"/>
      <c r="B20" s="21">
        <v>0</v>
      </c>
      <c r="C20" s="8">
        <f>$D3-C$10</f>
        <v>0</v>
      </c>
      <c r="D20" s="8">
        <f t="shared" ref="D20:G20" si="2">$D3-D$10</f>
        <v>0</v>
      </c>
      <c r="E20" s="8">
        <f t="shared" si="2"/>
        <v>-10</v>
      </c>
      <c r="F20" s="8">
        <f t="shared" si="2"/>
        <v>10</v>
      </c>
      <c r="G20" s="8">
        <f t="shared" si="2"/>
        <v>0</v>
      </c>
      <c r="H20" s="8"/>
      <c r="I20" s="8"/>
      <c r="J20" s="8"/>
      <c r="K20" s="8"/>
      <c r="L20" s="8"/>
      <c r="M20" s="8"/>
      <c r="N20" s="8"/>
      <c r="O20" s="8"/>
      <c r="P20" s="8"/>
      <c r="Q20" s="20"/>
      <c r="Z20" s="19"/>
      <c r="AA20" s="28">
        <v>10</v>
      </c>
      <c r="AB20" s="8">
        <f t="shared" ref="AB20:AC20" si="3">F4</f>
        <v>10</v>
      </c>
      <c r="AC20" s="20">
        <f t="shared" si="3"/>
        <v>20</v>
      </c>
    </row>
    <row r="21" spans="1:29" x14ac:dyDescent="0.2">
      <c r="A21" s="19"/>
      <c r="B21" s="8">
        <v>1</v>
      </c>
      <c r="C21" s="8">
        <f t="shared" ref="C21:G21" si="4">$D4-C$10</f>
        <v>0</v>
      </c>
      <c r="D21" s="8">
        <f t="shared" si="4"/>
        <v>0</v>
      </c>
      <c r="E21" s="8">
        <f t="shared" si="4"/>
        <v>-10</v>
      </c>
      <c r="F21" s="8">
        <f t="shared" si="4"/>
        <v>10</v>
      </c>
      <c r="G21" s="8">
        <f t="shared" si="4"/>
        <v>0</v>
      </c>
      <c r="H21" s="8"/>
      <c r="I21" s="8"/>
      <c r="J21" s="8"/>
      <c r="K21" s="8"/>
      <c r="L21" s="8"/>
      <c r="M21" s="8"/>
      <c r="N21" s="8"/>
      <c r="O21" s="8"/>
      <c r="P21" s="8"/>
      <c r="Q21" s="20"/>
      <c r="Z21" s="19"/>
      <c r="AA21" s="28">
        <v>20</v>
      </c>
      <c r="AB21" s="8">
        <f t="shared" ref="AB21:AC21" si="5">F5</f>
        <v>20</v>
      </c>
      <c r="AC21" s="20">
        <f t="shared" si="5"/>
        <v>30</v>
      </c>
    </row>
    <row r="22" spans="1:29" x14ac:dyDescent="0.2">
      <c r="A22" s="19"/>
      <c r="B22" s="21">
        <v>2</v>
      </c>
      <c r="C22" s="8">
        <f t="shared" ref="C22:G22" si="6">$D5-C$10</f>
        <v>10</v>
      </c>
      <c r="D22" s="8">
        <f t="shared" si="6"/>
        <v>10</v>
      </c>
      <c r="E22" s="8">
        <f t="shared" si="6"/>
        <v>0</v>
      </c>
      <c r="F22" s="8">
        <f t="shared" si="6"/>
        <v>20</v>
      </c>
      <c r="G22" s="8">
        <f t="shared" si="6"/>
        <v>10</v>
      </c>
      <c r="H22" s="8"/>
      <c r="I22" s="8"/>
      <c r="J22" s="8"/>
      <c r="K22" s="8"/>
      <c r="L22" s="8"/>
      <c r="M22" s="8"/>
      <c r="N22" s="8"/>
      <c r="O22" s="8"/>
      <c r="P22" s="8"/>
      <c r="Q22" s="20"/>
      <c r="Z22" s="19"/>
      <c r="AA22" s="28">
        <v>52.36067977501078</v>
      </c>
      <c r="AB22" s="8">
        <f t="shared" ref="AB22:AC22" si="7">F6</f>
        <v>20</v>
      </c>
      <c r="AC22" s="20">
        <f t="shared" si="7"/>
        <v>80</v>
      </c>
    </row>
    <row r="23" spans="1:29" x14ac:dyDescent="0.2">
      <c r="A23" s="19"/>
      <c r="B23" s="8">
        <v>3</v>
      </c>
      <c r="C23" s="8">
        <f t="shared" ref="C23:G23" si="8">$D6-C$10</f>
        <v>-10</v>
      </c>
      <c r="D23" s="8">
        <f t="shared" si="8"/>
        <v>-10</v>
      </c>
      <c r="E23" s="8">
        <f t="shared" si="8"/>
        <v>-20</v>
      </c>
      <c r="F23" s="8">
        <f t="shared" si="8"/>
        <v>0</v>
      </c>
      <c r="G23" s="8">
        <f t="shared" si="8"/>
        <v>-10</v>
      </c>
      <c r="H23" s="8"/>
      <c r="I23" s="8"/>
      <c r="J23" s="8"/>
      <c r="K23" s="8"/>
      <c r="L23" s="8"/>
      <c r="M23" s="8"/>
      <c r="N23" s="8"/>
      <c r="O23" s="8"/>
      <c r="P23" s="8"/>
      <c r="Q23" s="20"/>
      <c r="Z23" s="19"/>
      <c r="AA23" s="28">
        <v>76.502815398853258</v>
      </c>
      <c r="AB23" s="8">
        <f t="shared" ref="AB23:AC23" si="9">F7</f>
        <v>0</v>
      </c>
      <c r="AC23" s="20">
        <f t="shared" si="9"/>
        <v>100</v>
      </c>
    </row>
    <row r="24" spans="1:29" x14ac:dyDescent="0.2">
      <c r="A24" s="19"/>
      <c r="B24" s="21">
        <v>4</v>
      </c>
      <c r="C24" s="8">
        <f t="shared" ref="C24:G24" si="10">$D7-C$10</f>
        <v>0</v>
      </c>
      <c r="D24" s="8">
        <f t="shared" si="10"/>
        <v>0</v>
      </c>
      <c r="E24" s="8">
        <f t="shared" si="10"/>
        <v>-10</v>
      </c>
      <c r="F24" s="8">
        <f t="shared" si="10"/>
        <v>10</v>
      </c>
      <c r="G24" s="8">
        <f t="shared" si="10"/>
        <v>0</v>
      </c>
      <c r="H24" s="8"/>
      <c r="I24" s="8"/>
      <c r="J24" s="8"/>
      <c r="K24" s="8"/>
      <c r="L24" s="8"/>
      <c r="M24" s="8"/>
      <c r="N24" s="8"/>
      <c r="O24" s="8"/>
      <c r="P24" s="8"/>
      <c r="Q24" s="20"/>
      <c r="Z24" s="19"/>
      <c r="AA24" s="28">
        <v>0</v>
      </c>
      <c r="AB24" s="8">
        <f>F3</f>
        <v>0</v>
      </c>
      <c r="AC24" s="20">
        <f>G3</f>
        <v>0</v>
      </c>
    </row>
    <row r="25" spans="1:29" x14ac:dyDescent="0.2">
      <c r="A25" s="1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20"/>
      <c r="Z25" s="19"/>
      <c r="AA25" s="28">
        <v>10</v>
      </c>
      <c r="AB25" s="8">
        <f t="shared" ref="AB25:AC25" si="11">F4</f>
        <v>10</v>
      </c>
      <c r="AC25" s="20">
        <f t="shared" si="11"/>
        <v>20</v>
      </c>
    </row>
    <row r="26" spans="1:29" x14ac:dyDescent="0.2">
      <c r="A26" s="19"/>
      <c r="B26" s="22" t="s">
        <v>11</v>
      </c>
      <c r="C26" s="30">
        <v>0</v>
      </c>
      <c r="D26" s="30">
        <v>1</v>
      </c>
      <c r="E26" s="30">
        <v>2</v>
      </c>
      <c r="F26" s="30">
        <v>3</v>
      </c>
      <c r="G26" s="30">
        <v>4</v>
      </c>
      <c r="H26" s="8"/>
      <c r="I26" s="8"/>
      <c r="J26" s="8"/>
      <c r="K26" s="8"/>
      <c r="L26" s="8"/>
      <c r="M26" s="8"/>
      <c r="N26" s="8"/>
      <c r="O26" s="8"/>
      <c r="P26" s="8"/>
      <c r="Q26" s="20"/>
      <c r="Z26" s="19"/>
      <c r="AA26" s="28">
        <v>20</v>
      </c>
      <c r="AB26" s="8">
        <f t="shared" ref="AB26:AC26" si="12">F5</f>
        <v>20</v>
      </c>
      <c r="AC26" s="20">
        <f t="shared" si="12"/>
        <v>30</v>
      </c>
    </row>
    <row r="27" spans="1:29" x14ac:dyDescent="0.2">
      <c r="A27" s="19"/>
      <c r="B27" s="21">
        <v>0</v>
      </c>
      <c r="C27" s="8">
        <f>$K$2</f>
        <v>1000000</v>
      </c>
      <c r="D27" s="8">
        <f t="shared" ref="D27:G27" si="13">SQRT(POWER(D13,2)+POWER(D20,2))</f>
        <v>10</v>
      </c>
      <c r="E27" s="8">
        <f t="shared" si="13"/>
        <v>10</v>
      </c>
      <c r="F27" s="8">
        <f t="shared" si="13"/>
        <v>14.142135623730951</v>
      </c>
      <c r="G27" s="8">
        <f t="shared" si="13"/>
        <v>0</v>
      </c>
      <c r="H27" s="8"/>
      <c r="I27" s="8"/>
      <c r="J27" s="8"/>
      <c r="K27" s="8"/>
      <c r="L27" s="8"/>
      <c r="M27" s="8"/>
      <c r="N27" s="8"/>
      <c r="O27" s="8"/>
      <c r="P27" s="8"/>
      <c r="Q27" s="20"/>
      <c r="Z27" s="19"/>
      <c r="AA27" s="28">
        <v>20</v>
      </c>
      <c r="AB27" s="8">
        <f t="shared" ref="AB27:AC27" si="14">F6</f>
        <v>20</v>
      </c>
      <c r="AC27" s="20">
        <f t="shared" si="14"/>
        <v>80</v>
      </c>
    </row>
    <row r="28" spans="1:29" x14ac:dyDescent="0.2">
      <c r="A28" s="19"/>
      <c r="B28" s="8">
        <v>1</v>
      </c>
      <c r="C28" s="8">
        <f t="shared" ref="C28:G28" si="15">SQRT(POWER(C14,2)+POWER(C21,2))</f>
        <v>10</v>
      </c>
      <c r="D28" s="8">
        <f>$K$2</f>
        <v>1000000</v>
      </c>
      <c r="E28" s="8">
        <f t="shared" si="15"/>
        <v>14.142135623730951</v>
      </c>
      <c r="F28" s="8">
        <f t="shared" si="15"/>
        <v>22.360679774997898</v>
      </c>
      <c r="G28" s="8">
        <f t="shared" si="15"/>
        <v>10</v>
      </c>
      <c r="H28" s="8"/>
      <c r="I28" s="8"/>
      <c r="J28" s="8"/>
      <c r="K28" s="8"/>
      <c r="L28" s="8"/>
      <c r="M28" s="8"/>
      <c r="N28" s="8"/>
      <c r="O28" s="8"/>
      <c r="P28" s="8"/>
      <c r="Q28" s="20"/>
      <c r="Z28" s="34"/>
      <c r="AA28" s="38">
        <v>30</v>
      </c>
      <c r="AB28" s="10">
        <f t="shared" ref="AB28:AC28" si="16">F7</f>
        <v>0</v>
      </c>
      <c r="AC28" s="35">
        <f t="shared" si="16"/>
        <v>100</v>
      </c>
    </row>
    <row r="29" spans="1:29" x14ac:dyDescent="0.2">
      <c r="A29" s="19"/>
      <c r="B29" s="21">
        <v>2</v>
      </c>
      <c r="C29" s="8">
        <f t="shared" ref="C29:G29" si="17">SQRT(POWER(C15,2)+POWER(C22,2))</f>
        <v>10</v>
      </c>
      <c r="D29" s="8">
        <f t="shared" si="17"/>
        <v>14.142135623730951</v>
      </c>
      <c r="E29" s="8">
        <f>$K$2</f>
        <v>1000000</v>
      </c>
      <c r="F29" s="8">
        <f t="shared" si="17"/>
        <v>22.360679774997898</v>
      </c>
      <c r="G29" s="8">
        <f t="shared" si="17"/>
        <v>10</v>
      </c>
      <c r="H29" s="8"/>
      <c r="I29" s="8"/>
      <c r="J29" s="8"/>
      <c r="K29" s="8"/>
      <c r="L29" s="8"/>
      <c r="M29" s="8"/>
      <c r="N29" s="8"/>
      <c r="O29" s="8"/>
      <c r="P29" s="8"/>
      <c r="Q29" s="20"/>
      <c r="Z29" s="19" t="s">
        <v>36</v>
      </c>
      <c r="AA29" s="37">
        <f>T41</f>
        <v>-1000000</v>
      </c>
      <c r="AB29" s="8" t="s">
        <v>34</v>
      </c>
      <c r="AC29" s="20">
        <v>0</v>
      </c>
    </row>
    <row r="30" spans="1:29" x14ac:dyDescent="0.2">
      <c r="A30" s="19"/>
      <c r="B30" s="8">
        <v>3</v>
      </c>
      <c r="C30" s="8">
        <f t="shared" ref="C30:G30" si="18">SQRT(POWER(C16,2)+POWER(C23,2))</f>
        <v>14.142135623730951</v>
      </c>
      <c r="D30" s="8">
        <f t="shared" si="18"/>
        <v>22.360679774997898</v>
      </c>
      <c r="E30" s="8">
        <f t="shared" si="18"/>
        <v>22.360679774997898</v>
      </c>
      <c r="F30" s="8">
        <f>$K$2</f>
        <v>1000000</v>
      </c>
      <c r="G30" s="8">
        <f t="shared" si="18"/>
        <v>14.142135623730951</v>
      </c>
      <c r="H30" s="8"/>
      <c r="I30" s="8"/>
      <c r="J30" s="8"/>
      <c r="K30" s="8"/>
      <c r="L30" s="8"/>
      <c r="M30" s="8"/>
      <c r="N30" s="8"/>
      <c r="O30" s="8"/>
      <c r="P30" s="8"/>
      <c r="Q30" s="20"/>
      <c r="Z30" s="19"/>
      <c r="AA30" s="7">
        <f t="shared" ref="AA30:AA33" si="19">T42</f>
        <v>-999970</v>
      </c>
      <c r="AB30" s="8" t="s">
        <v>34</v>
      </c>
      <c r="AC30" s="20">
        <v>0</v>
      </c>
    </row>
    <row r="31" spans="1:29" x14ac:dyDescent="0.2">
      <c r="A31" s="19"/>
      <c r="B31" s="21">
        <v>4</v>
      </c>
      <c r="C31" s="8">
        <f t="shared" ref="C31:F31" si="20">SQRT(POWER(C17,2)+POWER(C24,2))</f>
        <v>0</v>
      </c>
      <c r="D31" s="8">
        <f t="shared" si="20"/>
        <v>10</v>
      </c>
      <c r="E31" s="8">
        <f t="shared" si="20"/>
        <v>10</v>
      </c>
      <c r="F31" s="8">
        <f t="shared" si="20"/>
        <v>14.142135623730951</v>
      </c>
      <c r="G31" s="8">
        <f>$K$2</f>
        <v>1000000</v>
      </c>
      <c r="H31" s="8"/>
      <c r="I31" s="8"/>
      <c r="J31" s="8"/>
      <c r="K31" s="8"/>
      <c r="L31" s="8"/>
      <c r="M31" s="8"/>
      <c r="N31" s="8"/>
      <c r="O31" s="8"/>
      <c r="P31" s="8"/>
      <c r="Q31" s="20"/>
      <c r="Z31" s="19"/>
      <c r="AA31" s="7">
        <f t="shared" si="19"/>
        <v>-999960</v>
      </c>
      <c r="AB31" s="8" t="s">
        <v>34</v>
      </c>
      <c r="AC31" s="20">
        <v>0</v>
      </c>
    </row>
    <row r="32" spans="1:29" x14ac:dyDescent="0.2">
      <c r="A32" s="1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20"/>
      <c r="Z32" s="19"/>
      <c r="AA32" s="7">
        <f t="shared" si="19"/>
        <v>-999923.49718460126</v>
      </c>
      <c r="AB32" s="8" t="s">
        <v>34</v>
      </c>
      <c r="AC32" s="20">
        <v>0</v>
      </c>
    </row>
    <row r="33" spans="1:29" x14ac:dyDescent="0.2">
      <c r="A33" s="19"/>
      <c r="B33" s="22" t="s">
        <v>14</v>
      </c>
      <c r="C33" s="30">
        <v>0</v>
      </c>
      <c r="D33" s="30">
        <v>1</v>
      </c>
      <c r="E33" s="30">
        <v>2</v>
      </c>
      <c r="F33" s="30">
        <v>3</v>
      </c>
      <c r="G33" s="30">
        <v>4</v>
      </c>
      <c r="H33" s="8"/>
      <c r="I33" s="8"/>
      <c r="J33" s="8"/>
      <c r="K33" s="8"/>
      <c r="L33" s="8"/>
      <c r="M33" s="8"/>
      <c r="N33" s="8"/>
      <c r="O33" s="8"/>
      <c r="P33" s="8"/>
      <c r="Q33" s="20"/>
      <c r="Z33" s="19"/>
      <c r="AA33" s="7">
        <f t="shared" si="19"/>
        <v>-999923.49718460115</v>
      </c>
      <c r="AB33" s="8" t="s">
        <v>34</v>
      </c>
      <c r="AC33" s="20">
        <v>0</v>
      </c>
    </row>
    <row r="34" spans="1:29" x14ac:dyDescent="0.2">
      <c r="A34" s="19"/>
      <c r="B34" s="21">
        <v>0</v>
      </c>
      <c r="C34" s="8">
        <f>$K$3*SQRT(POWER(C13,2)+POWER(C20,2))</f>
        <v>0</v>
      </c>
      <c r="D34" s="8">
        <f t="shared" ref="D34:G35" si="21">$K$3*SQRT(POWER(D13,2)+POWER(D20,2))</f>
        <v>10</v>
      </c>
      <c r="E34" s="8">
        <f t="shared" si="21"/>
        <v>10</v>
      </c>
      <c r="F34" s="8">
        <f t="shared" si="21"/>
        <v>14.142135623730951</v>
      </c>
      <c r="G34" s="8">
        <f t="shared" si="21"/>
        <v>0</v>
      </c>
      <c r="H34" s="8"/>
      <c r="I34" s="8"/>
      <c r="J34" s="8"/>
      <c r="K34" s="8"/>
      <c r="L34" s="8"/>
      <c r="M34" s="8"/>
      <c r="N34" s="8"/>
      <c r="O34" s="8"/>
      <c r="P34" s="8"/>
      <c r="Q34" s="20"/>
      <c r="Z34" s="19"/>
      <c r="AA34" s="8">
        <f>U41</f>
        <v>-1000000</v>
      </c>
      <c r="AB34" s="8" t="s">
        <v>34</v>
      </c>
      <c r="AC34" s="20">
        <v>0</v>
      </c>
    </row>
    <row r="35" spans="1:29" ht="16" thickBot="1" x14ac:dyDescent="0.25">
      <c r="A35" s="19"/>
      <c r="B35" s="8">
        <v>1</v>
      </c>
      <c r="C35" s="8">
        <f>$K$3*SQRT(POWER(C14,2)+POWER(C21,2))</f>
        <v>10</v>
      </c>
      <c r="D35" s="8">
        <f t="shared" si="21"/>
        <v>0</v>
      </c>
      <c r="E35" s="8">
        <f t="shared" si="21"/>
        <v>14.142135623730951</v>
      </c>
      <c r="F35" s="8">
        <f t="shared" si="21"/>
        <v>22.360679774997898</v>
      </c>
      <c r="G35" s="8">
        <f t="shared" si="21"/>
        <v>10</v>
      </c>
      <c r="H35" s="8"/>
      <c r="I35" s="8"/>
      <c r="J35" s="8"/>
      <c r="K35" s="8"/>
      <c r="L35" s="8"/>
      <c r="M35" s="8"/>
      <c r="N35" s="8"/>
      <c r="O35" s="8"/>
      <c r="P35" s="8"/>
      <c r="Q35" s="20"/>
      <c r="Z35" s="19"/>
      <c r="AA35" s="8">
        <f t="shared" ref="AA35:AA38" si="22">U42</f>
        <v>-999990</v>
      </c>
      <c r="AB35" s="8" t="s">
        <v>34</v>
      </c>
      <c r="AC35" s="20">
        <v>0</v>
      </c>
    </row>
    <row r="36" spans="1:29" x14ac:dyDescent="0.2">
      <c r="A36" s="19"/>
      <c r="B36" s="21">
        <v>2</v>
      </c>
      <c r="C36" s="8">
        <f t="shared" ref="C36:G36" si="23">$K$3*SQRT(POWER(C15,2)+POWER(C22,2))</f>
        <v>10</v>
      </c>
      <c r="D36" s="8">
        <f t="shared" si="23"/>
        <v>14.142135623730951</v>
      </c>
      <c r="E36" s="8">
        <f t="shared" si="23"/>
        <v>0</v>
      </c>
      <c r="F36" s="8">
        <f t="shared" si="23"/>
        <v>22.360679774997898</v>
      </c>
      <c r="G36" s="8">
        <f t="shared" si="23"/>
        <v>10</v>
      </c>
      <c r="H36" s="8"/>
      <c r="I36" s="8"/>
      <c r="J36" s="8"/>
      <c r="K36" s="8"/>
      <c r="L36" s="8"/>
      <c r="M36" s="8"/>
      <c r="N36" s="8"/>
      <c r="O36" s="40" t="s">
        <v>43</v>
      </c>
      <c r="P36" s="41"/>
      <c r="Q36" s="42"/>
      <c r="Z36" s="19"/>
      <c r="AA36" s="8">
        <f t="shared" si="22"/>
        <v>-999965.85786437627</v>
      </c>
      <c r="AB36" s="8" t="s">
        <v>34</v>
      </c>
      <c r="AC36" s="20">
        <v>0</v>
      </c>
    </row>
    <row r="37" spans="1:29" x14ac:dyDescent="0.2">
      <c r="A37" s="19"/>
      <c r="B37" s="8">
        <v>3</v>
      </c>
      <c r="C37" s="8">
        <f t="shared" ref="C37:G37" si="24">$K$3*SQRT(POWER(C16,2)+POWER(C23,2))</f>
        <v>14.142135623730951</v>
      </c>
      <c r="D37" s="8">
        <f t="shared" si="24"/>
        <v>22.360679774997898</v>
      </c>
      <c r="E37" s="8">
        <f t="shared" si="24"/>
        <v>22.360679774997898</v>
      </c>
      <c r="F37" s="8">
        <f t="shared" si="24"/>
        <v>0</v>
      </c>
      <c r="G37" s="8">
        <f t="shared" si="24"/>
        <v>14.142135623730951</v>
      </c>
      <c r="H37" s="8"/>
      <c r="I37" s="8"/>
      <c r="J37" s="8"/>
      <c r="K37" s="8"/>
      <c r="L37" s="8"/>
      <c r="M37" s="8"/>
      <c r="N37" s="8"/>
      <c r="O37" s="43"/>
      <c r="P37" s="44"/>
      <c r="Q37" s="45"/>
      <c r="Z37" s="19"/>
      <c r="AA37" s="8">
        <f t="shared" si="22"/>
        <v>-999925.27864044998</v>
      </c>
      <c r="AB37" s="8" t="s">
        <v>34</v>
      </c>
      <c r="AC37" s="20">
        <v>0</v>
      </c>
    </row>
    <row r="38" spans="1:29" ht="16" thickBot="1" x14ac:dyDescent="0.25">
      <c r="A38" s="23"/>
      <c r="B38" s="24">
        <v>4</v>
      </c>
      <c r="C38" s="25">
        <f t="shared" ref="C38:G38" si="25">$K$3*SQRT(POWER(C17,2)+POWER(C24,2))</f>
        <v>0</v>
      </c>
      <c r="D38" s="25">
        <f t="shared" si="25"/>
        <v>10</v>
      </c>
      <c r="E38" s="25">
        <f t="shared" si="25"/>
        <v>10</v>
      </c>
      <c r="F38" s="25">
        <f t="shared" si="25"/>
        <v>14.142135623730951</v>
      </c>
      <c r="G38" s="25">
        <f t="shared" si="25"/>
        <v>0</v>
      </c>
      <c r="H38" s="25"/>
      <c r="I38" s="25"/>
      <c r="J38" s="25"/>
      <c r="K38" s="25"/>
      <c r="L38" s="25"/>
      <c r="M38" s="25"/>
      <c r="N38" s="25"/>
      <c r="O38" s="46"/>
      <c r="P38" s="47"/>
      <c r="Q38" s="48"/>
      <c r="Z38" s="19"/>
      <c r="AA38" s="8">
        <f t="shared" si="22"/>
        <v>-999923.49718460115</v>
      </c>
      <c r="AB38" s="8" t="s">
        <v>34</v>
      </c>
      <c r="AC38" s="20">
        <v>0</v>
      </c>
    </row>
    <row r="39" spans="1:29" ht="16" thickBot="1" x14ac:dyDescent="0.25">
      <c r="Z39" s="19"/>
      <c r="AA39" s="7">
        <f>V41</f>
        <v>-10</v>
      </c>
      <c r="AB39" s="8" t="s">
        <v>34</v>
      </c>
      <c r="AC39" s="20">
        <v>0</v>
      </c>
    </row>
    <row r="40" spans="1:29" x14ac:dyDescent="0.2">
      <c r="A40" s="11"/>
      <c r="B40" s="27" t="s">
        <v>18</v>
      </c>
      <c r="C40" s="31">
        <v>0</v>
      </c>
      <c r="D40" s="31">
        <v>1</v>
      </c>
      <c r="E40" s="31">
        <v>2</v>
      </c>
      <c r="F40" s="31">
        <v>3</v>
      </c>
      <c r="G40" s="31">
        <v>4</v>
      </c>
      <c r="H40" s="15"/>
      <c r="I40" s="27" t="s">
        <v>19</v>
      </c>
      <c r="J40" s="27" t="s">
        <v>44</v>
      </c>
      <c r="K40" s="15"/>
      <c r="L40" s="27" t="s">
        <v>20</v>
      </c>
      <c r="M40" s="31">
        <v>0</v>
      </c>
      <c r="N40" s="31">
        <v>1</v>
      </c>
      <c r="O40" s="31">
        <v>2</v>
      </c>
      <c r="P40" s="31">
        <v>3</v>
      </c>
      <c r="Q40" s="31">
        <v>4</v>
      </c>
      <c r="R40" s="15"/>
      <c r="S40" s="27" t="s">
        <v>24</v>
      </c>
      <c r="T40" s="31">
        <v>0</v>
      </c>
      <c r="U40" s="31">
        <v>1</v>
      </c>
      <c r="V40" s="31">
        <v>2</v>
      </c>
      <c r="W40" s="31">
        <v>3</v>
      </c>
      <c r="X40" s="31">
        <v>4</v>
      </c>
      <c r="Y40" s="18"/>
      <c r="Z40" s="8"/>
      <c r="AA40" s="7">
        <f t="shared" ref="AA40:AA43" si="26">V42</f>
        <v>-999985.85786437627</v>
      </c>
      <c r="AB40" s="8" t="s">
        <v>34</v>
      </c>
      <c r="AC40" s="20">
        <v>0</v>
      </c>
    </row>
    <row r="41" spans="1:29" x14ac:dyDescent="0.2">
      <c r="A41" s="19"/>
      <c r="B41" s="21">
        <v>0</v>
      </c>
      <c r="C41" s="28">
        <v>0</v>
      </c>
      <c r="D41" s="28">
        <v>0</v>
      </c>
      <c r="E41" s="28">
        <v>1</v>
      </c>
      <c r="F41" s="28">
        <v>0</v>
      </c>
      <c r="G41" s="28">
        <v>0</v>
      </c>
      <c r="H41" s="8"/>
      <c r="I41" s="8">
        <f>E3</f>
        <v>0</v>
      </c>
      <c r="J41" s="8">
        <f>SUM(C41:G41)*I41</f>
        <v>0</v>
      </c>
      <c r="K41" s="8"/>
      <c r="L41" s="21">
        <v>0</v>
      </c>
      <c r="M41" s="8">
        <f>C41*C27</f>
        <v>0</v>
      </c>
      <c r="N41" s="8">
        <f t="shared" ref="N41:Q41" si="27">D41*D27</f>
        <v>0</v>
      </c>
      <c r="O41" s="8">
        <f t="shared" si="27"/>
        <v>10</v>
      </c>
      <c r="P41" s="8">
        <f t="shared" si="27"/>
        <v>0</v>
      </c>
      <c r="Q41" s="8">
        <f t="shared" si="27"/>
        <v>0</v>
      </c>
      <c r="R41" s="8"/>
      <c r="S41" s="21">
        <v>0</v>
      </c>
      <c r="T41" s="8">
        <f t="shared" ref="T41:X45" si="28">$AA19+C34+$H3-T$55-$K$2*(1-C41)</f>
        <v>-1000000</v>
      </c>
      <c r="U41" s="8">
        <f t="shared" si="28"/>
        <v>-1000000</v>
      </c>
      <c r="V41" s="8">
        <f t="shared" si="28"/>
        <v>-10</v>
      </c>
      <c r="W41" s="8">
        <f t="shared" si="28"/>
        <v>-1000038.2185441513</v>
      </c>
      <c r="X41" s="8">
        <f t="shared" si="28"/>
        <v>-1000076.5028153989</v>
      </c>
      <c r="Y41" s="20"/>
      <c r="Z41" s="8"/>
      <c r="AA41" s="7">
        <f t="shared" si="26"/>
        <v>-999990</v>
      </c>
      <c r="AB41" s="8" t="s">
        <v>34</v>
      </c>
      <c r="AC41" s="20">
        <v>0</v>
      </c>
    </row>
    <row r="42" spans="1:29" x14ac:dyDescent="0.2">
      <c r="A42" s="19"/>
      <c r="B42" s="8">
        <v>1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8"/>
      <c r="I42" s="8">
        <f t="shared" ref="I42:I45" si="29">E4</f>
        <v>10</v>
      </c>
      <c r="J42" s="8">
        <f t="shared" ref="J42:J45" si="30">SUM(C42:G42)*I42</f>
        <v>0</v>
      </c>
      <c r="K42" s="8"/>
      <c r="L42" s="8">
        <v>1</v>
      </c>
      <c r="M42" s="8">
        <f t="shared" ref="M42:M45" si="31">C42*C28</f>
        <v>0</v>
      </c>
      <c r="N42" s="8">
        <f t="shared" ref="N42:N45" si="32">D42*D28</f>
        <v>0</v>
      </c>
      <c r="O42" s="8">
        <f t="shared" ref="O42:O45" si="33">E42*E28</f>
        <v>0</v>
      </c>
      <c r="P42" s="8">
        <f t="shared" ref="P42:P45" si="34">F42*F28</f>
        <v>0</v>
      </c>
      <c r="Q42" s="8">
        <f t="shared" ref="Q42:Q45" si="35">G42*G28</f>
        <v>0</v>
      </c>
      <c r="R42" s="8"/>
      <c r="S42" s="8">
        <v>1</v>
      </c>
      <c r="T42" s="8">
        <f t="shared" si="28"/>
        <v>-999970</v>
      </c>
      <c r="U42" s="8">
        <f t="shared" si="28"/>
        <v>-999990</v>
      </c>
      <c r="V42" s="8">
        <f t="shared" si="28"/>
        <v>-999985.85786437627</v>
      </c>
      <c r="W42" s="8">
        <f t="shared" si="28"/>
        <v>-1000010</v>
      </c>
      <c r="X42" s="8">
        <f t="shared" si="28"/>
        <v>-1000046.5028153989</v>
      </c>
      <c r="Y42" s="20"/>
      <c r="Z42" s="8"/>
      <c r="AA42" s="7">
        <f t="shared" si="26"/>
        <v>-999935.27864044998</v>
      </c>
      <c r="AB42" s="8" t="s">
        <v>34</v>
      </c>
      <c r="AC42" s="20">
        <v>0</v>
      </c>
    </row>
    <row r="43" spans="1:29" x14ac:dyDescent="0.2">
      <c r="A43" s="19"/>
      <c r="B43" s="21">
        <v>2</v>
      </c>
      <c r="C43" s="28">
        <v>0</v>
      </c>
      <c r="D43" s="28">
        <v>0</v>
      </c>
      <c r="E43" s="28">
        <v>0</v>
      </c>
      <c r="F43" s="28">
        <v>1</v>
      </c>
      <c r="G43" s="28">
        <v>0</v>
      </c>
      <c r="H43" s="8"/>
      <c r="I43" s="8">
        <f t="shared" si="29"/>
        <v>7</v>
      </c>
      <c r="J43" s="8">
        <f t="shared" si="30"/>
        <v>7</v>
      </c>
      <c r="K43" s="8"/>
      <c r="L43" s="21">
        <v>2</v>
      </c>
      <c r="M43" s="8">
        <f t="shared" si="31"/>
        <v>0</v>
      </c>
      <c r="N43" s="8">
        <f t="shared" si="32"/>
        <v>0</v>
      </c>
      <c r="O43" s="8">
        <f t="shared" si="33"/>
        <v>0</v>
      </c>
      <c r="P43" s="8">
        <f t="shared" si="34"/>
        <v>22.360679774997898</v>
      </c>
      <c r="Q43" s="8">
        <f t="shared" si="35"/>
        <v>0</v>
      </c>
      <c r="R43" s="8"/>
      <c r="S43" s="21">
        <v>2</v>
      </c>
      <c r="T43" s="8">
        <f t="shared" si="28"/>
        <v>-999960</v>
      </c>
      <c r="U43" s="8">
        <f t="shared" si="28"/>
        <v>-999965.85786437627</v>
      </c>
      <c r="V43" s="8">
        <f t="shared" si="28"/>
        <v>-999990</v>
      </c>
      <c r="W43" s="8">
        <f t="shared" si="28"/>
        <v>-1.2882139799330616E-11</v>
      </c>
      <c r="X43" s="8">
        <f t="shared" si="28"/>
        <v>-1000036.5028153989</v>
      </c>
      <c r="Y43" s="20"/>
      <c r="Z43" s="8"/>
      <c r="AA43" s="7">
        <f t="shared" si="26"/>
        <v>-999933.49718460115</v>
      </c>
      <c r="AB43" s="8" t="s">
        <v>34</v>
      </c>
      <c r="AC43" s="20">
        <v>0</v>
      </c>
    </row>
    <row r="44" spans="1:29" x14ac:dyDescent="0.2">
      <c r="A44" s="19"/>
      <c r="B44" s="8">
        <v>3</v>
      </c>
      <c r="C44" s="28">
        <v>0</v>
      </c>
      <c r="D44" s="28">
        <v>0</v>
      </c>
      <c r="E44" s="28">
        <v>0</v>
      </c>
      <c r="F44" s="28">
        <v>0</v>
      </c>
      <c r="G44" s="28">
        <v>1</v>
      </c>
      <c r="H44" s="8"/>
      <c r="I44" s="8">
        <f t="shared" si="29"/>
        <v>13</v>
      </c>
      <c r="J44" s="8">
        <f t="shared" si="30"/>
        <v>13</v>
      </c>
      <c r="K44" s="8"/>
      <c r="L44" s="8">
        <v>3</v>
      </c>
      <c r="M44" s="8">
        <f t="shared" si="31"/>
        <v>0</v>
      </c>
      <c r="N44" s="8">
        <f t="shared" si="32"/>
        <v>0</v>
      </c>
      <c r="O44" s="8">
        <f t="shared" si="33"/>
        <v>0</v>
      </c>
      <c r="P44" s="8">
        <f t="shared" si="34"/>
        <v>0</v>
      </c>
      <c r="Q44" s="8">
        <f t="shared" si="35"/>
        <v>14.142135623730951</v>
      </c>
      <c r="R44" s="8"/>
      <c r="S44" s="8">
        <v>3</v>
      </c>
      <c r="T44" s="8">
        <f t="shared" si="28"/>
        <v>-999923.49718460126</v>
      </c>
      <c r="U44" s="8">
        <f t="shared" si="28"/>
        <v>-999925.27864044998</v>
      </c>
      <c r="V44" s="8">
        <f t="shared" si="28"/>
        <v>-999935.27864044998</v>
      </c>
      <c r="W44" s="8">
        <f t="shared" si="28"/>
        <v>-999990</v>
      </c>
      <c r="X44" s="8">
        <f t="shared" si="28"/>
        <v>-1.1152678780490533E-10</v>
      </c>
      <c r="Y44" s="20"/>
      <c r="Z44" s="8"/>
      <c r="AA44" s="8">
        <f>W41</f>
        <v>-1000038.2185441513</v>
      </c>
      <c r="AB44" s="8" t="s">
        <v>34</v>
      </c>
      <c r="AC44" s="20">
        <v>0</v>
      </c>
    </row>
    <row r="45" spans="1:29" x14ac:dyDescent="0.2">
      <c r="A45" s="19"/>
      <c r="B45" s="21">
        <v>4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8"/>
      <c r="I45" s="8">
        <f t="shared" si="29"/>
        <v>0</v>
      </c>
      <c r="J45" s="8">
        <f t="shared" si="30"/>
        <v>0</v>
      </c>
      <c r="K45" s="8"/>
      <c r="L45" s="21">
        <v>4</v>
      </c>
      <c r="M45" s="8">
        <f t="shared" si="31"/>
        <v>0</v>
      </c>
      <c r="N45" s="8">
        <f t="shared" si="32"/>
        <v>0</v>
      </c>
      <c r="O45" s="8">
        <f t="shared" si="33"/>
        <v>0</v>
      </c>
      <c r="P45" s="8">
        <f t="shared" si="34"/>
        <v>0</v>
      </c>
      <c r="Q45" s="8">
        <f t="shared" si="35"/>
        <v>0</v>
      </c>
      <c r="R45" s="8"/>
      <c r="S45" s="21">
        <v>4</v>
      </c>
      <c r="T45" s="8">
        <f t="shared" si="28"/>
        <v>-999923.49718460115</v>
      </c>
      <c r="U45" s="8">
        <f t="shared" si="28"/>
        <v>-999923.49718460115</v>
      </c>
      <c r="V45" s="8">
        <f t="shared" si="28"/>
        <v>-999933.49718460115</v>
      </c>
      <c r="W45" s="8">
        <f t="shared" si="28"/>
        <v>-999961.71572875243</v>
      </c>
      <c r="X45" s="8">
        <f t="shared" si="28"/>
        <v>-1000000</v>
      </c>
      <c r="Y45" s="20"/>
      <c r="Z45" s="8"/>
      <c r="AA45" s="8">
        <f t="shared" ref="AA45:AA47" si="36">W42</f>
        <v>-1000010</v>
      </c>
      <c r="AB45" s="8" t="s">
        <v>34</v>
      </c>
      <c r="AC45" s="20">
        <v>0</v>
      </c>
    </row>
    <row r="46" spans="1:29" x14ac:dyDescent="0.2">
      <c r="A46" s="1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20"/>
      <c r="Z46" s="8"/>
      <c r="AA46" s="8">
        <f t="shared" si="36"/>
        <v>-1.2882139799330616E-11</v>
      </c>
      <c r="AB46" s="8" t="s">
        <v>34</v>
      </c>
      <c r="AC46" s="20">
        <v>0</v>
      </c>
    </row>
    <row r="47" spans="1:29" x14ac:dyDescent="0.2">
      <c r="A47" s="19"/>
      <c r="B47" s="22" t="s">
        <v>25</v>
      </c>
      <c r="C47" s="30">
        <v>0</v>
      </c>
      <c r="D47" s="30">
        <v>1</v>
      </c>
      <c r="E47" s="30">
        <v>2</v>
      </c>
      <c r="F47" s="30">
        <v>3</v>
      </c>
      <c r="G47" s="30">
        <v>4</v>
      </c>
      <c r="H47" s="8"/>
      <c r="I47" s="22" t="s">
        <v>19</v>
      </c>
      <c r="J47" s="22" t="s">
        <v>44</v>
      </c>
      <c r="K47" s="8"/>
      <c r="L47" s="22" t="s">
        <v>20</v>
      </c>
      <c r="M47" s="30">
        <v>0</v>
      </c>
      <c r="N47" s="30">
        <v>1</v>
      </c>
      <c r="O47" s="30">
        <v>2</v>
      </c>
      <c r="P47" s="30">
        <v>3</v>
      </c>
      <c r="Q47" s="30">
        <v>4</v>
      </c>
      <c r="R47" s="8"/>
      <c r="S47" s="22" t="s">
        <v>24</v>
      </c>
      <c r="T47" s="30">
        <v>0</v>
      </c>
      <c r="U47" s="30">
        <v>1</v>
      </c>
      <c r="V47" s="30">
        <v>2</v>
      </c>
      <c r="W47" s="30">
        <v>3</v>
      </c>
      <c r="X47" s="30">
        <v>4</v>
      </c>
      <c r="Y47" s="20"/>
      <c r="Z47" s="8"/>
      <c r="AA47" s="8">
        <f t="shared" si="36"/>
        <v>-999990</v>
      </c>
      <c r="AB47" s="8" t="s">
        <v>34</v>
      </c>
      <c r="AC47" s="20">
        <v>0</v>
      </c>
    </row>
    <row r="48" spans="1:29" x14ac:dyDescent="0.2">
      <c r="A48" s="19"/>
      <c r="B48" s="21">
        <v>0</v>
      </c>
      <c r="C48" s="28">
        <v>0</v>
      </c>
      <c r="D48" s="28">
        <v>1</v>
      </c>
      <c r="E48" s="28">
        <v>0</v>
      </c>
      <c r="F48" s="28">
        <v>0</v>
      </c>
      <c r="G48" s="28">
        <v>0</v>
      </c>
      <c r="H48" s="8"/>
      <c r="I48" s="8">
        <f>E3</f>
        <v>0</v>
      </c>
      <c r="J48" s="8">
        <f>SUM(C48:G48)*I48</f>
        <v>0</v>
      </c>
      <c r="K48" s="8"/>
      <c r="L48" s="21">
        <v>0</v>
      </c>
      <c r="M48" s="8">
        <f>C48*C27</f>
        <v>0</v>
      </c>
      <c r="N48" s="8">
        <f t="shared" ref="N48:Q48" si="37">D48*D27</f>
        <v>10</v>
      </c>
      <c r="O48" s="8">
        <f t="shared" si="37"/>
        <v>0</v>
      </c>
      <c r="P48" s="8">
        <f t="shared" si="37"/>
        <v>0</v>
      </c>
      <c r="Q48" s="8">
        <f t="shared" si="37"/>
        <v>0</v>
      </c>
      <c r="R48" s="8"/>
      <c r="S48" s="21">
        <v>0</v>
      </c>
      <c r="T48" s="8">
        <f t="shared" ref="T48:X52" si="38">$AA24+C34+$H3-T$56-$K$2*(1-C48)</f>
        <v>-1000000</v>
      </c>
      <c r="U48" s="8">
        <f t="shared" si="38"/>
        <v>0</v>
      </c>
      <c r="V48" s="8">
        <f t="shared" si="38"/>
        <v>-1000010</v>
      </c>
      <c r="W48" s="8">
        <f t="shared" si="38"/>
        <v>-1000005.8578643763</v>
      </c>
      <c r="X48" s="8">
        <f t="shared" si="38"/>
        <v>-1000030</v>
      </c>
      <c r="Y48" s="20"/>
      <c r="Z48" s="8"/>
      <c r="AA48" s="8">
        <f>W45</f>
        <v>-999961.71572875243</v>
      </c>
      <c r="AB48" s="8" t="s">
        <v>34</v>
      </c>
      <c r="AC48" s="20">
        <v>0</v>
      </c>
    </row>
    <row r="49" spans="1:29" x14ac:dyDescent="0.2">
      <c r="A49" s="19"/>
      <c r="B49" s="8">
        <v>1</v>
      </c>
      <c r="C49" s="28">
        <v>0</v>
      </c>
      <c r="D49" s="28">
        <v>0</v>
      </c>
      <c r="E49" s="28">
        <v>0</v>
      </c>
      <c r="F49" s="28">
        <v>0</v>
      </c>
      <c r="G49" s="28">
        <v>1</v>
      </c>
      <c r="H49" s="8"/>
      <c r="I49" s="8">
        <f t="shared" ref="I49:I52" si="39">E4</f>
        <v>10</v>
      </c>
      <c r="J49" s="8">
        <f t="shared" ref="J49:J52" si="40">SUM(C49:G49)*I49</f>
        <v>10</v>
      </c>
      <c r="K49" s="8"/>
      <c r="L49" s="8">
        <v>1</v>
      </c>
      <c r="M49" s="8">
        <f t="shared" ref="M49:M52" si="41">C49*C28</f>
        <v>0</v>
      </c>
      <c r="N49" s="8">
        <f t="shared" ref="N49:N52" si="42">D49*D28</f>
        <v>0</v>
      </c>
      <c r="O49" s="8">
        <f t="shared" ref="O49:O52" si="43">E49*E28</f>
        <v>0</v>
      </c>
      <c r="P49" s="8">
        <f t="shared" ref="P49:P52" si="44">F49*F28</f>
        <v>0</v>
      </c>
      <c r="Q49" s="8">
        <f t="shared" ref="Q49:Q52" si="45">G49*G28</f>
        <v>10</v>
      </c>
      <c r="R49" s="8"/>
      <c r="S49" s="8">
        <v>1</v>
      </c>
      <c r="T49" s="8">
        <f t="shared" si="38"/>
        <v>-999970</v>
      </c>
      <c r="U49" s="8">
        <f t="shared" si="38"/>
        <v>-999990</v>
      </c>
      <c r="V49" s="8">
        <f t="shared" si="38"/>
        <v>-999985.85786437627</v>
      </c>
      <c r="W49" s="8">
        <f t="shared" si="38"/>
        <v>-999977.63932022499</v>
      </c>
      <c r="X49" s="8">
        <f t="shared" si="38"/>
        <v>0</v>
      </c>
      <c r="Y49" s="20"/>
      <c r="Z49" s="8"/>
      <c r="AA49" s="7">
        <f>X41</f>
        <v>-1000076.5028153989</v>
      </c>
      <c r="AB49" s="8" t="s">
        <v>34</v>
      </c>
      <c r="AC49" s="20">
        <v>0</v>
      </c>
    </row>
    <row r="50" spans="1:29" x14ac:dyDescent="0.2">
      <c r="A50" s="19"/>
      <c r="B50" s="21">
        <v>2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8"/>
      <c r="I50" s="8">
        <f t="shared" si="39"/>
        <v>7</v>
      </c>
      <c r="J50" s="8">
        <f t="shared" si="40"/>
        <v>0</v>
      </c>
      <c r="K50" s="8"/>
      <c r="L50" s="21">
        <v>2</v>
      </c>
      <c r="M50" s="8">
        <f t="shared" si="41"/>
        <v>0</v>
      </c>
      <c r="N50" s="8">
        <f t="shared" si="42"/>
        <v>0</v>
      </c>
      <c r="O50" s="8">
        <f t="shared" si="43"/>
        <v>0</v>
      </c>
      <c r="P50" s="8">
        <f t="shared" si="44"/>
        <v>0</v>
      </c>
      <c r="Q50" s="8">
        <f t="shared" si="45"/>
        <v>0</v>
      </c>
      <c r="R50" s="8"/>
      <c r="S50" s="21">
        <v>2</v>
      </c>
      <c r="T50" s="8">
        <f t="shared" si="38"/>
        <v>-999960</v>
      </c>
      <c r="U50" s="8">
        <f t="shared" si="38"/>
        <v>-999965.85786437627</v>
      </c>
      <c r="V50" s="8">
        <f t="shared" si="38"/>
        <v>-999990</v>
      </c>
      <c r="W50" s="8">
        <f t="shared" si="38"/>
        <v>-999967.63932022499</v>
      </c>
      <c r="X50" s="8">
        <f t="shared" si="38"/>
        <v>-999990</v>
      </c>
      <c r="Y50" s="20"/>
      <c r="Z50" s="8"/>
      <c r="AA50" s="7">
        <f t="shared" ref="AA50:AA53" si="46">X42</f>
        <v>-1000046.5028153989</v>
      </c>
      <c r="AB50" s="8" t="s">
        <v>34</v>
      </c>
      <c r="AC50" s="20">
        <v>0</v>
      </c>
    </row>
    <row r="51" spans="1:29" x14ac:dyDescent="0.2">
      <c r="A51" s="19"/>
      <c r="B51" s="8">
        <v>3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8"/>
      <c r="I51" s="8">
        <f t="shared" si="39"/>
        <v>13</v>
      </c>
      <c r="J51" s="8">
        <f t="shared" si="40"/>
        <v>0</v>
      </c>
      <c r="K51" s="8"/>
      <c r="L51" s="8">
        <v>3</v>
      </c>
      <c r="M51" s="8">
        <f t="shared" si="41"/>
        <v>0</v>
      </c>
      <c r="N51" s="8">
        <f t="shared" si="42"/>
        <v>0</v>
      </c>
      <c r="O51" s="8">
        <f t="shared" si="43"/>
        <v>0</v>
      </c>
      <c r="P51" s="8">
        <f t="shared" si="44"/>
        <v>0</v>
      </c>
      <c r="Q51" s="8">
        <f t="shared" si="45"/>
        <v>0</v>
      </c>
      <c r="R51" s="8"/>
      <c r="S51" s="8">
        <v>3</v>
      </c>
      <c r="T51" s="8">
        <f t="shared" si="38"/>
        <v>-999955.85786437627</v>
      </c>
      <c r="U51" s="8">
        <f t="shared" si="38"/>
        <v>-999957.63932022499</v>
      </c>
      <c r="V51" s="8">
        <f t="shared" si="38"/>
        <v>-999967.63932022499</v>
      </c>
      <c r="W51" s="8">
        <f t="shared" si="38"/>
        <v>-999990</v>
      </c>
      <c r="X51" s="8">
        <f t="shared" si="38"/>
        <v>-999985.85786437627</v>
      </c>
      <c r="Y51" s="20"/>
      <c r="Z51" s="8"/>
      <c r="AA51" s="7">
        <f t="shared" si="46"/>
        <v>-1000036.5028153989</v>
      </c>
      <c r="AB51" s="8" t="s">
        <v>34</v>
      </c>
      <c r="AC51" s="20">
        <v>0</v>
      </c>
    </row>
    <row r="52" spans="1:29" x14ac:dyDescent="0.2">
      <c r="A52" s="19"/>
      <c r="B52" s="21">
        <v>4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8"/>
      <c r="I52" s="8">
        <f t="shared" si="39"/>
        <v>0</v>
      </c>
      <c r="J52" s="8">
        <f t="shared" si="40"/>
        <v>0</v>
      </c>
      <c r="K52" s="8"/>
      <c r="L52" s="21">
        <v>4</v>
      </c>
      <c r="M52" s="8">
        <f t="shared" si="41"/>
        <v>0</v>
      </c>
      <c r="N52" s="8">
        <f t="shared" si="42"/>
        <v>0</v>
      </c>
      <c r="O52" s="8">
        <f t="shared" si="43"/>
        <v>0</v>
      </c>
      <c r="P52" s="8">
        <f t="shared" si="44"/>
        <v>0</v>
      </c>
      <c r="Q52" s="8">
        <f t="shared" si="45"/>
        <v>0</v>
      </c>
      <c r="R52" s="8"/>
      <c r="S52" s="21">
        <v>4</v>
      </c>
      <c r="T52" s="8">
        <f t="shared" si="38"/>
        <v>-999970</v>
      </c>
      <c r="U52" s="8">
        <f t="shared" si="38"/>
        <v>-999970</v>
      </c>
      <c r="V52" s="8">
        <f t="shared" si="38"/>
        <v>-999980</v>
      </c>
      <c r="W52" s="8">
        <f t="shared" si="38"/>
        <v>-999975.85786437627</v>
      </c>
      <c r="X52" s="8">
        <f t="shared" si="38"/>
        <v>-1000000</v>
      </c>
      <c r="Y52" s="20"/>
      <c r="Z52" s="8"/>
      <c r="AA52" s="7">
        <f t="shared" si="46"/>
        <v>-1.1152678780490533E-10</v>
      </c>
      <c r="AB52" s="8" t="s">
        <v>34</v>
      </c>
      <c r="AC52" s="20">
        <v>0</v>
      </c>
    </row>
    <row r="53" spans="1:29" x14ac:dyDescent="0.2">
      <c r="A53" s="19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20"/>
      <c r="Z53" s="34"/>
      <c r="AA53" s="39">
        <f t="shared" si="46"/>
        <v>-1000000</v>
      </c>
      <c r="AB53" s="10" t="s">
        <v>34</v>
      </c>
      <c r="AC53" s="35">
        <v>0</v>
      </c>
    </row>
    <row r="54" spans="1:29" x14ac:dyDescent="0.2">
      <c r="A54" s="19"/>
      <c r="B54" s="22" t="s">
        <v>37</v>
      </c>
      <c r="C54" s="8"/>
      <c r="D54" s="8"/>
      <c r="E54" s="22" t="s">
        <v>38</v>
      </c>
      <c r="F54" s="8"/>
      <c r="G54" s="8"/>
      <c r="H54" s="8"/>
      <c r="I54" s="8"/>
      <c r="J54" s="8"/>
      <c r="K54" s="8"/>
      <c r="R54" s="8"/>
      <c r="S54" s="22" t="s">
        <v>21</v>
      </c>
      <c r="T54" s="30">
        <v>0</v>
      </c>
      <c r="U54" s="30">
        <v>1</v>
      </c>
      <c r="V54" s="30">
        <v>2</v>
      </c>
      <c r="W54" s="30">
        <v>3</v>
      </c>
      <c r="X54" s="30">
        <v>4</v>
      </c>
      <c r="Y54" s="20"/>
      <c r="Z54" s="8"/>
      <c r="AA54" s="8">
        <f>T48</f>
        <v>-1000000</v>
      </c>
      <c r="AB54" s="8" t="s">
        <v>34</v>
      </c>
      <c r="AC54" s="20">
        <v>0</v>
      </c>
    </row>
    <row r="55" spans="1:29" x14ac:dyDescent="0.2">
      <c r="A55" s="19"/>
      <c r="B55" s="21">
        <v>0</v>
      </c>
      <c r="C55" s="8">
        <f>_xlfn.XMATCH(1,C41:G41)-1</f>
        <v>2</v>
      </c>
      <c r="D55" s="8"/>
      <c r="E55" s="21">
        <v>0</v>
      </c>
      <c r="F55" s="8">
        <f>_xlfn.XMATCH(1,C48:G48)-1</f>
        <v>1</v>
      </c>
      <c r="G55" s="8"/>
      <c r="H55" s="8"/>
      <c r="I55" s="8"/>
      <c r="J55" s="8"/>
      <c r="K55" s="8"/>
      <c r="R55" s="8"/>
      <c r="S55" s="30" t="s">
        <v>22</v>
      </c>
      <c r="T55" s="28">
        <f>AA19</f>
        <v>0</v>
      </c>
      <c r="U55" s="28">
        <f>AA20</f>
        <v>10</v>
      </c>
      <c r="V55" s="28">
        <f>AA21</f>
        <v>20</v>
      </c>
      <c r="W55" s="28">
        <f>AA22</f>
        <v>52.36067977501078</v>
      </c>
      <c r="X55" s="28">
        <f>AA23</f>
        <v>76.502815398853258</v>
      </c>
      <c r="Y55" s="20"/>
      <c r="Z55" s="8"/>
      <c r="AA55" s="8">
        <f t="shared" ref="AA55:AA58" si="47">T49</f>
        <v>-999970</v>
      </c>
      <c r="AB55" s="8" t="s">
        <v>34</v>
      </c>
      <c r="AC55" s="20">
        <v>0</v>
      </c>
    </row>
    <row r="56" spans="1:29" x14ac:dyDescent="0.2">
      <c r="A56" s="19"/>
      <c r="B56" s="8">
        <v>1</v>
      </c>
      <c r="C56" s="8" t="e">
        <f>_xlfn.XMATCH(1,C42:G42)-1</f>
        <v>#N/A</v>
      </c>
      <c r="D56" s="8"/>
      <c r="E56" s="8">
        <v>1</v>
      </c>
      <c r="F56" s="8">
        <f t="shared" ref="F56:F59" si="48">_xlfn.XMATCH(1,C49:G49)-1</f>
        <v>4</v>
      </c>
      <c r="G56" s="8"/>
      <c r="H56" s="8"/>
      <c r="I56" s="8"/>
      <c r="J56" s="8"/>
      <c r="K56" s="8"/>
      <c r="R56" s="8"/>
      <c r="S56" s="30" t="s">
        <v>23</v>
      </c>
      <c r="T56" s="28">
        <f>AA24</f>
        <v>0</v>
      </c>
      <c r="U56" s="28">
        <f>AA25</f>
        <v>10</v>
      </c>
      <c r="V56" s="28">
        <f>AA26</f>
        <v>20</v>
      </c>
      <c r="W56" s="28">
        <f>AA27</f>
        <v>20</v>
      </c>
      <c r="X56" s="28">
        <f>AA28</f>
        <v>30</v>
      </c>
      <c r="Y56" s="20"/>
      <c r="Z56" s="8"/>
      <c r="AA56" s="8">
        <f t="shared" si="47"/>
        <v>-999960</v>
      </c>
      <c r="AB56" s="8" t="s">
        <v>34</v>
      </c>
      <c r="AC56" s="20">
        <v>0</v>
      </c>
    </row>
    <row r="57" spans="1:29" ht="16" thickBot="1" x14ac:dyDescent="0.25">
      <c r="A57" s="19"/>
      <c r="B57" s="21">
        <v>2</v>
      </c>
      <c r="C57" s="8">
        <f t="shared" ref="C57:C59" si="49">_xlfn.XMATCH(1,C43:G43)-1</f>
        <v>3</v>
      </c>
      <c r="D57" s="8"/>
      <c r="E57" s="21">
        <v>2</v>
      </c>
      <c r="F57" s="8" t="e">
        <f t="shared" si="48"/>
        <v>#N/A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32"/>
      <c r="X57" s="32"/>
      <c r="Y57" s="33"/>
      <c r="Z57" s="8"/>
      <c r="AA57" s="8">
        <f t="shared" si="47"/>
        <v>-999955.85786437627</v>
      </c>
      <c r="AB57" s="8" t="s">
        <v>34</v>
      </c>
      <c r="AC57" s="20">
        <v>0</v>
      </c>
    </row>
    <row r="58" spans="1:29" x14ac:dyDescent="0.2">
      <c r="A58" s="19"/>
      <c r="B58" s="8">
        <v>3</v>
      </c>
      <c r="C58" s="8">
        <f t="shared" si="49"/>
        <v>4</v>
      </c>
      <c r="D58" s="8"/>
      <c r="E58" s="8">
        <v>3</v>
      </c>
      <c r="F58" s="8" t="e">
        <f t="shared" si="48"/>
        <v>#N/A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40" t="s">
        <v>42</v>
      </c>
      <c r="X58" s="41"/>
      <c r="Y58" s="42"/>
      <c r="Z58" s="8"/>
      <c r="AA58" s="8">
        <f t="shared" si="47"/>
        <v>-999970</v>
      </c>
      <c r="AB58" s="8" t="s">
        <v>34</v>
      </c>
      <c r="AC58" s="20">
        <v>0</v>
      </c>
    </row>
    <row r="59" spans="1:29" ht="16" thickBot="1" x14ac:dyDescent="0.25">
      <c r="A59" s="23"/>
      <c r="B59" s="24">
        <v>4</v>
      </c>
      <c r="C59" s="25" t="e">
        <f t="shared" si="49"/>
        <v>#N/A</v>
      </c>
      <c r="D59" s="25"/>
      <c r="E59" s="24">
        <v>4</v>
      </c>
      <c r="F59" s="25" t="e">
        <f t="shared" si="48"/>
        <v>#N/A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46"/>
      <c r="X59" s="47"/>
      <c r="Y59" s="48"/>
      <c r="Z59" s="8"/>
      <c r="AA59" s="7">
        <f>U48</f>
        <v>0</v>
      </c>
      <c r="AB59" s="8" t="s">
        <v>34</v>
      </c>
      <c r="AC59" s="20">
        <v>0</v>
      </c>
    </row>
    <row r="60" spans="1:29" x14ac:dyDescent="0.2">
      <c r="Z60" s="19"/>
      <c r="AA60" s="7">
        <f>U49</f>
        <v>-999990</v>
      </c>
      <c r="AB60" s="8" t="s">
        <v>34</v>
      </c>
      <c r="AC60" s="20">
        <v>0</v>
      </c>
    </row>
    <row r="61" spans="1:29" x14ac:dyDescent="0.2">
      <c r="Z61" s="19"/>
      <c r="AA61" s="7">
        <f>U50</f>
        <v>-999965.85786437627</v>
      </c>
      <c r="AB61" s="8" t="s">
        <v>34</v>
      </c>
      <c r="AC61" s="20">
        <v>0</v>
      </c>
    </row>
    <row r="62" spans="1:29" x14ac:dyDescent="0.2">
      <c r="Z62" s="19"/>
      <c r="AA62" s="7">
        <f>U51</f>
        <v>-999957.63932022499</v>
      </c>
      <c r="AB62" s="8" t="s">
        <v>34</v>
      </c>
      <c r="AC62" s="20">
        <v>0</v>
      </c>
    </row>
    <row r="63" spans="1:29" x14ac:dyDescent="0.2">
      <c r="Z63" s="19"/>
      <c r="AA63" s="7">
        <f>U52</f>
        <v>-999970</v>
      </c>
      <c r="AB63" s="8" t="s">
        <v>34</v>
      </c>
      <c r="AC63" s="20">
        <v>0</v>
      </c>
    </row>
    <row r="64" spans="1:29" x14ac:dyDescent="0.2">
      <c r="Z64" s="19"/>
      <c r="AA64" s="8">
        <f>V48</f>
        <v>-1000010</v>
      </c>
      <c r="AB64" s="8" t="s">
        <v>34</v>
      </c>
      <c r="AC64" s="20">
        <v>0</v>
      </c>
    </row>
    <row r="65" spans="26:29" x14ac:dyDescent="0.2">
      <c r="Z65" s="19"/>
      <c r="AA65" s="8">
        <f>V49</f>
        <v>-999985.85786437627</v>
      </c>
      <c r="AB65" s="8" t="s">
        <v>34</v>
      </c>
      <c r="AC65" s="20">
        <v>0</v>
      </c>
    </row>
    <row r="66" spans="26:29" x14ac:dyDescent="0.2">
      <c r="Z66" s="19"/>
      <c r="AA66" s="8">
        <f>V50</f>
        <v>-999990</v>
      </c>
      <c r="AB66" s="8" t="s">
        <v>34</v>
      </c>
      <c r="AC66" s="20">
        <v>0</v>
      </c>
    </row>
    <row r="67" spans="26:29" x14ac:dyDescent="0.2">
      <c r="Z67" s="19"/>
      <c r="AA67" s="8">
        <f>V51</f>
        <v>-999967.63932022499</v>
      </c>
      <c r="AB67" s="8" t="s">
        <v>34</v>
      </c>
      <c r="AC67" s="20">
        <v>0</v>
      </c>
    </row>
    <row r="68" spans="26:29" x14ac:dyDescent="0.2">
      <c r="Z68" s="19"/>
      <c r="AA68" s="8">
        <f>V52</f>
        <v>-999980</v>
      </c>
      <c r="AB68" s="8" t="s">
        <v>34</v>
      </c>
      <c r="AC68" s="20">
        <v>0</v>
      </c>
    </row>
    <row r="69" spans="26:29" x14ac:dyDescent="0.2">
      <c r="Z69" s="19"/>
      <c r="AA69" s="7">
        <f>W48</f>
        <v>-1000005.8578643763</v>
      </c>
      <c r="AB69" s="8" t="s">
        <v>34</v>
      </c>
      <c r="AC69" s="20">
        <v>0</v>
      </c>
    </row>
    <row r="70" spans="26:29" x14ac:dyDescent="0.2">
      <c r="Z70" s="19"/>
      <c r="AA70" s="7">
        <f>W49</f>
        <v>-999977.63932022499</v>
      </c>
      <c r="AB70" s="8" t="s">
        <v>34</v>
      </c>
      <c r="AC70" s="20">
        <v>0</v>
      </c>
    </row>
    <row r="71" spans="26:29" x14ac:dyDescent="0.2">
      <c r="Z71" s="19"/>
      <c r="AA71" s="7">
        <f>W50</f>
        <v>-999967.63932022499</v>
      </c>
      <c r="AB71" s="8" t="s">
        <v>34</v>
      </c>
      <c r="AC71" s="20">
        <v>0</v>
      </c>
    </row>
    <row r="72" spans="26:29" x14ac:dyDescent="0.2">
      <c r="Z72" s="19"/>
      <c r="AA72" s="7">
        <f>W51</f>
        <v>-999990</v>
      </c>
      <c r="AB72" s="8" t="s">
        <v>34</v>
      </c>
      <c r="AC72" s="20">
        <v>0</v>
      </c>
    </row>
    <row r="73" spans="26:29" x14ac:dyDescent="0.2">
      <c r="Z73" s="19"/>
      <c r="AA73" s="7">
        <f>W52</f>
        <v>-999975.85786437627</v>
      </c>
      <c r="AB73" s="8" t="s">
        <v>34</v>
      </c>
      <c r="AC73" s="20">
        <v>0</v>
      </c>
    </row>
    <row r="74" spans="26:29" x14ac:dyDescent="0.2">
      <c r="Z74" s="19"/>
      <c r="AA74" s="8">
        <f>X48</f>
        <v>-1000030</v>
      </c>
      <c r="AB74" s="8" t="s">
        <v>34</v>
      </c>
      <c r="AC74" s="20">
        <v>0</v>
      </c>
    </row>
    <row r="75" spans="26:29" ht="16" thickBot="1" x14ac:dyDescent="0.25">
      <c r="Z75" s="19"/>
      <c r="AA75" s="8">
        <f>X49</f>
        <v>0</v>
      </c>
      <c r="AB75" s="8" t="s">
        <v>34</v>
      </c>
      <c r="AC75" s="20">
        <v>0</v>
      </c>
    </row>
    <row r="76" spans="26:29" x14ac:dyDescent="0.2">
      <c r="Z76" s="49" t="s">
        <v>41</v>
      </c>
      <c r="AA76" s="8">
        <f>X50</f>
        <v>-999990</v>
      </c>
      <c r="AB76" s="8" t="s">
        <v>34</v>
      </c>
      <c r="AC76" s="20">
        <v>0</v>
      </c>
    </row>
    <row r="77" spans="26:29" x14ac:dyDescent="0.2">
      <c r="Z77" s="50"/>
      <c r="AA77" s="8">
        <f>X51</f>
        <v>-999985.85786437627</v>
      </c>
      <c r="AB77" s="8" t="s">
        <v>34</v>
      </c>
      <c r="AC77" s="20">
        <v>0</v>
      </c>
    </row>
    <row r="78" spans="26:29" ht="16" thickBot="1" x14ac:dyDescent="0.25">
      <c r="Z78" s="51"/>
      <c r="AA78" s="25">
        <f>X52</f>
        <v>-1000000</v>
      </c>
      <c r="AB78" s="25" t="s">
        <v>34</v>
      </c>
      <c r="AC78" s="26">
        <v>0</v>
      </c>
    </row>
  </sheetData>
  <mergeCells count="3">
    <mergeCell ref="O36:Q38"/>
    <mergeCell ref="Z76:Z78"/>
    <mergeCell ref="W58:Y59"/>
  </mergeCells>
  <conditionalFormatting sqref="T41:X45">
    <cfRule type="cellIs" dxfId="1" priority="2" operator="greaterThan">
      <formula>0</formula>
    </cfRule>
  </conditionalFormatting>
  <conditionalFormatting sqref="T48:X52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Yueqian Liu</dc:creator>
  <cp:lastModifiedBy>Microsoft Office User</cp:lastModifiedBy>
  <dcterms:created xsi:type="dcterms:W3CDTF">2022-11-13T10:37:42Z</dcterms:created>
  <dcterms:modified xsi:type="dcterms:W3CDTF">2022-11-14T23:38:17Z</dcterms:modified>
</cp:coreProperties>
</file>