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Ercilia\Documents\CURSO - DIO.ME EXCEL COM IA 05-2025\"/>
    </mc:Choice>
  </mc:AlternateContent>
  <xr:revisionPtr revIDLastSave="0" documentId="8_{E13E7087-C5E0-468E-A002-68A56EB37821}" xr6:coauthVersionLast="47" xr6:coauthVersionMax="47" xr10:uidLastSave="{00000000-0000-0000-0000-000000000000}"/>
  <bookViews>
    <workbookView xWindow="-120" yWindow="-120" windowWidth="21840" windowHeight="13020" xr2:uid="{871E995A-E13D-419B-A0E2-35F0996F1209}"/>
  </bookViews>
  <sheets>
    <sheet name="Dashboard" sheetId="4" r:id="rId1"/>
    <sheet name="Cálculos" sheetId="5" state="hidden" r:id="rId2"/>
    <sheet name="Bases" sheetId="1" state="hidden" r:id="rId3"/>
    <sheet name="Asset" sheetId="3" state="hidden" r:id="rId4"/>
  </sheets>
  <definedNames>
    <definedName name="_xlnm._FilterDatabase" localSheetId="2" hidden="1">Bases!$A$1:$M$1</definedName>
    <definedName name="SegmentaçãodeDados_Ano_da_Venda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H23" i="5"/>
  <c r="H22" i="5"/>
  <c r="L28" i="1" l="1"/>
  <c r="L16" i="1"/>
  <c r="L24" i="1"/>
  <c r="L20" i="1"/>
  <c r="L27" i="1"/>
  <c r="L15" i="1"/>
  <c r="L7" i="1"/>
  <c r="L3" i="1"/>
  <c r="L19" i="1"/>
  <c r="L11" i="1"/>
  <c r="L26" i="1"/>
  <c r="L51" i="1"/>
  <c r="L25" i="1"/>
  <c r="L5" i="1"/>
  <c r="L13" i="1"/>
  <c r="L35" i="1"/>
  <c r="L12" i="1"/>
  <c r="L4" i="1"/>
  <c r="L60" i="1"/>
  <c r="L52" i="1"/>
  <c r="L44" i="1"/>
  <c r="L6" i="1"/>
  <c r="L21" i="1"/>
  <c r="L29" i="1"/>
  <c r="L61" i="1"/>
  <c r="L53" i="1"/>
  <c r="L22" i="1"/>
  <c r="L59" i="1"/>
  <c r="L41" i="1"/>
  <c r="L45" i="1"/>
  <c r="L43" i="1"/>
  <c r="L36" i="1"/>
  <c r="L14" i="1"/>
  <c r="L56" i="1"/>
  <c r="L48" i="1"/>
  <c r="L40" i="1"/>
  <c r="L17" i="1"/>
  <c r="L9" i="1"/>
  <c r="L54" i="1"/>
  <c r="L46" i="1"/>
  <c r="L38" i="1"/>
  <c r="L37" i="1"/>
  <c r="L58" i="1"/>
  <c r="L33" i="1"/>
  <c r="L55" i="1"/>
  <c r="L47" i="1"/>
  <c r="L39" i="1"/>
  <c r="L57" i="1"/>
  <c r="L31" i="1"/>
  <c r="L49" i="1"/>
  <c r="L30" i="1"/>
  <c r="L10" i="1"/>
  <c r="L23" i="1"/>
  <c r="L18" i="1"/>
  <c r="L8" i="1"/>
  <c r="L50" i="1"/>
  <c r="L34" i="1"/>
  <c r="L32" i="1"/>
  <c r="L42" i="1"/>
  <c r="L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<sst xmlns="http://schemas.openxmlformats.org/spreadsheetml/2006/main" count="346" uniqueCount="48">
  <si>
    <t>Data da Venda</t>
  </si>
  <si>
    <t>Loja de Venda</t>
  </si>
  <si>
    <t>Modelo do Tênis</t>
  </si>
  <si>
    <t>Preço de Venda (R$)</t>
  </si>
  <si>
    <t>Quantidade Vendida</t>
  </si>
  <si>
    <t>Cidade</t>
  </si>
  <si>
    <t>Idade do Comprador</t>
  </si>
  <si>
    <t>Gênero do Comprador</t>
  </si>
  <si>
    <t>Loja A</t>
  </si>
  <si>
    <t>Nike Air Max 97</t>
  </si>
  <si>
    <t>São Paulo</t>
  </si>
  <si>
    <t>Masculino</t>
  </si>
  <si>
    <t>Loja B</t>
  </si>
  <si>
    <t>Nike Revolution 5</t>
  </si>
  <si>
    <t>Rio de Janeiro</t>
  </si>
  <si>
    <t>Feminino</t>
  </si>
  <si>
    <t>Loja C</t>
  </si>
  <si>
    <t>Nike Air Zoom Pegasus</t>
  </si>
  <si>
    <t>Belo Horizonte</t>
  </si>
  <si>
    <t>Nike Air Force 1</t>
  </si>
  <si>
    <t>Curitiba</t>
  </si>
  <si>
    <t>Nike Air Max 270</t>
  </si>
  <si>
    <t>Porto Alegre</t>
  </si>
  <si>
    <t>Nike Dunk Low</t>
  </si>
  <si>
    <t>Salvador</t>
  </si>
  <si>
    <t>Nike SB Chron 2</t>
  </si>
  <si>
    <t>Fortaleza</t>
  </si>
  <si>
    <t>Nike Air VaporMax</t>
  </si>
  <si>
    <t>Nike Joyride</t>
  </si>
  <si>
    <t>Nike Metcon 6</t>
  </si>
  <si>
    <t>Duplicidade ?</t>
  </si>
  <si>
    <t>Modelo de Tênis</t>
  </si>
  <si>
    <t>Percentual de Vendas</t>
  </si>
  <si>
    <t>icones</t>
  </si>
  <si>
    <t>Logotipos</t>
  </si>
  <si>
    <t>Total de Vendas</t>
  </si>
  <si>
    <t>Rótulos de Linha</t>
  </si>
  <si>
    <t>Total Geral</t>
  </si>
  <si>
    <t>Soma de Total de Vendas</t>
  </si>
  <si>
    <t>2024</t>
  </si>
  <si>
    <t>Soma de Quantidade Vendida</t>
  </si>
  <si>
    <t>&gt; Bem vindo André</t>
  </si>
  <si>
    <t>Demonstrativo de vendas no ano de 2023 e 2024</t>
  </si>
  <si>
    <t>(Tudo)</t>
  </si>
  <si>
    <t>Ano da Venda</t>
  </si>
  <si>
    <t>Qde vendida</t>
  </si>
  <si>
    <t>Modelo do tênis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</si>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</sst>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0.0%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Segoe UI Light"/>
      <family val="2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4"/>
      <color theme="4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2" fillId="0" borderId="1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Font="1" applyAlignment="1">
      <alignment horizontal="center"/>
    </xf>
    <xf numFmtId="0" fontId="6" fillId="4" borderId="0" xfId="0" applyFont="1" applyFill="1"/>
    <xf numFmtId="0" fontId="7" fillId="2" borderId="2" xfId="0" applyFont="1" applyFill="1" applyBorder="1"/>
    <xf numFmtId="0" fontId="0" fillId="2" borderId="2" xfId="0" applyFill="1" applyBorder="1"/>
    <xf numFmtId="0" fontId="5" fillId="3" borderId="0" xfId="0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Título 1" xfId="1" builtinId="16"/>
  </cellStyles>
  <dxfs count="150"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numFmt numFmtId="1" formatCode="0"/>
    </dxf>
    <dxf>
      <alignment horizontal="center"/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164" formatCode="&quot;R$&quot;\ #,##0.00"/>
    </dxf>
    <dxf>
      <numFmt numFmtId="164" formatCode="&quot;R$&quot;\ #,##0.00"/>
    </dxf>
    <dxf>
      <numFmt numFmtId="2" formatCode="0.00"/>
    </dxf>
    <dxf>
      <numFmt numFmtId="164" formatCode="&quot;R$&quot;\ #,##0.00"/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numFmt numFmtId="1" formatCode="0"/>
    </dxf>
    <dxf>
      <alignment horizontal="center"/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164" formatCode="&quot;R$&quot;\ #,##0.00"/>
    </dxf>
    <dxf>
      <numFmt numFmtId="164" formatCode="&quot;R$&quot;\ #,##0.00"/>
    </dxf>
    <dxf>
      <numFmt numFmtId="2" formatCode="0.00"/>
    </dxf>
    <dxf>
      <numFmt numFmtId="164" formatCode="&quot;R$&quot;\ #,##0.00"/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numFmt numFmtId="1" formatCode="0"/>
    </dxf>
    <dxf>
      <alignment horizontal="center"/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164" formatCode="&quot;R$&quot;\ #,##0.00"/>
    </dxf>
    <dxf>
      <numFmt numFmtId="164" formatCode="&quot;R$&quot;\ #,##0.00"/>
    </dxf>
    <dxf>
      <numFmt numFmtId="2" formatCode="0.00"/>
    </dxf>
    <dxf>
      <numFmt numFmtId="164" formatCode="&quot;R$&quot;\ #,##0.00"/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font>
        <sz val="10"/>
      </font>
    </dxf>
    <dxf>
      <font>
        <sz val="9"/>
      </font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color rgb="FF000000"/>
      </font>
      <fill>
        <patternFill patternType="solid">
          <fgColor indexed="64"/>
          <bgColor rgb="FFFFEF9C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numFmt numFmtId="1" formatCode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64" formatCode="&quot;R$&quot;\ #,##0.00"/>
    </dxf>
    <dxf>
      <numFmt numFmtId="164" formatCode="&quot;R$&quot;\ #,##0.00"/>
    </dxf>
    <dxf>
      <numFmt numFmtId="2" formatCode="0.00"/>
    </dxf>
    <dxf>
      <numFmt numFmtId="164" formatCode="&quot;R$&quot;\ #,##0.00"/>
    </dxf>
    <dxf>
      <numFmt numFmtId="1" formatCode="0"/>
    </dxf>
    <dxf>
      <numFmt numFmtId="1" formatCode="0"/>
    </dxf>
    <dxf>
      <alignment horizontal="center"/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1"/>
        </patternFill>
      </fill>
    </dxf>
    <dxf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Estilo de Segmentação de Dados 1" pivot="0" table="0" count="2" xr9:uid="{961123AF-B21E-49F2-A8C2-287B9C28D0D8}">
      <tableStyleElement type="wholeTable" dxfId="148"/>
      <tableStyleElement type="headerRow" dxfId="149"/>
    </tableStyle>
    <tableStyle name="Estilo de Segmentação de Dados 2" pivot="0" table="0" count="3" xr9:uid="{9AD32028-1DA9-47EB-8A79-57BDB5D188DA}">
      <tableStyleElement type="wholeTable" dxfId="146"/>
      <tableStyleElement type="headerRow" dxfId="147"/>
    </tableStyle>
    <tableStyle name="SlicerStyleDark1 2" pivot="0" table="0" count="10" xr9:uid="{D87F6686-7867-432A-8640-DB40911CE285}">
      <tableStyleElement type="wholeTable" dxfId="145"/>
      <tableStyleElement type="headerRow" dxfId="144"/>
    </tableStyle>
  </tableStyle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8"/>
          </x14:slicerStyleElements>
        </x14:slicerStyle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06/relationships/rdRichValue" Target="richData/rdrichvalue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de vendas - Modelo.dio.me.xlsx]Cálculos!Tabela dinâmica1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 w="19050" cap="flat" cmpd="sng" algn="ctr">
            <a:solidFill>
              <a:schemeClr val="bg2">
                <a:lumMod val="10000"/>
              </a:schemeClr>
            </a:solidFill>
            <a:prstDash val="solid"/>
            <a:miter lim="800000"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 w="19050" cap="flat" cmpd="sng" algn="ctr">
            <a:solidFill>
              <a:schemeClr val="bg2">
                <a:lumMod val="10000"/>
              </a:schemeClr>
            </a:solidFill>
            <a:prstDash val="solid"/>
            <a:miter lim="800000"/>
          </a:ln>
          <a:effectLst/>
        </c:spPr>
        <c:dLbl>
          <c:idx val="0"/>
          <c:layout>
            <c:manualLayout>
              <c:x val="-0.17679555960086898"/>
              <c:y val="5.464483225542457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 w="19050" cap="flat" cmpd="sng" algn="ctr">
            <a:solidFill>
              <a:schemeClr val="bg2">
                <a:lumMod val="10000"/>
              </a:schemeClr>
            </a:solidFill>
            <a:prstDash val="solid"/>
            <a:miter lim="800000"/>
          </a:ln>
          <a:effectLst/>
        </c:spPr>
        <c:dLbl>
          <c:idx val="0"/>
          <c:layout>
            <c:manualLayout>
              <c:x val="-0.1847392605832258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19050" cap="flat" cmpd="sng" algn="ctr">
            <a:solidFill>
              <a:schemeClr val="bg2">
                <a:lumMod val="10000"/>
              </a:schemeClr>
            </a:solidFill>
            <a:prstDash val="solid"/>
            <a:miter lim="800000"/>
          </a:ln>
          <a:effectLst/>
        </c:spPr>
        <c:dLbl>
          <c:idx val="0"/>
          <c:layout>
            <c:manualLayout>
              <c:x val="-0.16500918896081102"/>
              <c:y val="-1.63934496766274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 w="19050" cap="flat" cmpd="sng" algn="ctr">
              <a:solidFill>
                <a:schemeClr val="bg2">
                  <a:lumMod val="10000"/>
                </a:schemeClr>
              </a:solidFill>
              <a:prstDash val="solid"/>
              <a:miter lim="800000"/>
            </a:ln>
            <a:effectLst/>
          </c:spPr>
          <c:invertIfNegative val="0"/>
          <c:dLbls>
            <c:dLbl>
              <c:idx val="0"/>
              <c:layout>
                <c:manualLayout>
                  <c:x val="-0.16500918896081102"/>
                  <c:y val="-1.6393449676627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96-4DC3-90CA-5EE04B090742}"/>
                </c:ext>
              </c:extLst>
            </c:dLbl>
            <c:dLbl>
              <c:idx val="1"/>
              <c:layout>
                <c:manualLayout>
                  <c:x val="-0.17679555960086898"/>
                  <c:y val="5.464483225542457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96-4DC3-90CA-5EE04B090742}"/>
                </c:ext>
              </c:extLst>
            </c:dLbl>
            <c:dLbl>
              <c:idx val="2"/>
              <c:layout>
                <c:manualLayout>
                  <c:x val="-0.1847392605832258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96-4DC3-90CA-5EE04B090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Cálculos!$C$7:$C$10</c:f>
              <c:strCache>
                <c:ptCount val="3"/>
                <c:pt idx="0">
                  <c:v>Loja A</c:v>
                </c:pt>
                <c:pt idx="1">
                  <c:v>Loja B</c:v>
                </c:pt>
                <c:pt idx="2">
                  <c:v>Loja C</c:v>
                </c:pt>
              </c:strCache>
            </c:strRef>
          </c:cat>
          <c:val>
            <c:numRef>
              <c:f>Cálculos!$D$7:$D$10</c:f>
              <c:numCache>
                <c:formatCode>"R$"\ #,##0.00</c:formatCode>
                <c:ptCount val="3"/>
                <c:pt idx="0">
                  <c:v>7062</c:v>
                </c:pt>
                <c:pt idx="1">
                  <c:v>6463</c:v>
                </c:pt>
                <c:pt idx="2">
                  <c:v>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6-4DC3-90CA-5EE04B09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78990976"/>
        <c:axId val="1978990560"/>
      </c:barChart>
      <c:catAx>
        <c:axId val="197899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990560"/>
        <c:crosses val="autoZero"/>
        <c:auto val="1"/>
        <c:lblAlgn val="ctr"/>
        <c:lblOffset val="100"/>
        <c:noMultiLvlLbl val="0"/>
      </c:catAx>
      <c:valAx>
        <c:axId val="197899056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789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de vendas - Modelo.dio.me.xlsx]Cálculos!Tabela dinâmica8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tx1"/>
                </a:solidFill>
              </a:rPr>
              <a:t>Total vendido por cidade</a:t>
            </a:r>
          </a:p>
        </c:rich>
      </c:tx>
      <c:layout>
        <c:manualLayout>
          <c:xMode val="edge"/>
          <c:yMode val="edge"/>
          <c:x val="6.7134874924353188E-2"/>
          <c:y val="3.921568627450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Cálculos!$G$38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C29-41B3-83AA-7A9087A4D6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29-41B3-83AA-7A9087A4D6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29-41B3-83AA-7A9087A4D6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29-41B3-83AA-7A9087A4D6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29-41B3-83AA-7A9087A4D6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29-41B3-83AA-7A9087A4D6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29-41B3-83AA-7A9087A4D6A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Cálculos!$F$39:$F$46</c:f>
              <c:strCache>
                <c:ptCount val="7"/>
                <c:pt idx="0">
                  <c:v>Belo Horizonte</c:v>
                </c:pt>
                <c:pt idx="1">
                  <c:v>Curitiba</c:v>
                </c:pt>
                <c:pt idx="2">
                  <c:v>Fortaleza</c:v>
                </c:pt>
                <c:pt idx="3">
                  <c:v>Porto Alegre</c:v>
                </c:pt>
                <c:pt idx="4">
                  <c:v>Rio de Janeiro</c:v>
                </c:pt>
                <c:pt idx="5">
                  <c:v>Salvador</c:v>
                </c:pt>
                <c:pt idx="6">
                  <c:v>São Paulo</c:v>
                </c:pt>
              </c:strCache>
            </c:strRef>
          </c:cat>
          <c:val>
            <c:numRef>
              <c:f>Cálculos!$G$39:$G$46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C29-41B3-83AA-7A9087A4D6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de vendas - Modelo.dio.me.xlsx]Cálculos!Tabela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Cálculos!$C$7:$C$10</c:f>
              <c:strCache>
                <c:ptCount val="3"/>
                <c:pt idx="0">
                  <c:v>Loja A</c:v>
                </c:pt>
                <c:pt idx="1">
                  <c:v>Loja B</c:v>
                </c:pt>
                <c:pt idx="2">
                  <c:v>Loja C</c:v>
                </c:pt>
              </c:strCache>
            </c:strRef>
          </c:cat>
          <c:val>
            <c:numRef>
              <c:f>Cálculos!$D$7:$D$10</c:f>
              <c:numCache>
                <c:formatCode>"R$"\ #,##0.00</c:formatCode>
                <c:ptCount val="3"/>
                <c:pt idx="0">
                  <c:v>7062</c:v>
                </c:pt>
                <c:pt idx="1">
                  <c:v>6463</c:v>
                </c:pt>
                <c:pt idx="2">
                  <c:v>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B77-8481-FDB2C0A8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8990976"/>
        <c:axId val="1978990560"/>
      </c:barChart>
      <c:catAx>
        <c:axId val="197899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990560"/>
        <c:crosses val="autoZero"/>
        <c:auto val="1"/>
        <c:lblAlgn val="ctr"/>
        <c:lblOffset val="100"/>
        <c:noMultiLvlLbl val="0"/>
      </c:catAx>
      <c:valAx>
        <c:axId val="197899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9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de vendas - Modelo.dio.me.xlsx]Cálculos!Tabela dinâmica8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Cálculos!$G$38</c:f>
              <c:strCache>
                <c:ptCount val="1"/>
                <c:pt idx="0">
                  <c:v>Total</c:v>
                </c:pt>
              </c:strCache>
            </c:strRef>
          </c:tx>
          <c:explosion val="24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Cálculos!$F$39:$F$46</c:f>
              <c:strCache>
                <c:ptCount val="7"/>
                <c:pt idx="0">
                  <c:v>Belo Horizonte</c:v>
                </c:pt>
                <c:pt idx="1">
                  <c:v>Curitiba</c:v>
                </c:pt>
                <c:pt idx="2">
                  <c:v>Fortaleza</c:v>
                </c:pt>
                <c:pt idx="3">
                  <c:v>Porto Alegre</c:v>
                </c:pt>
                <c:pt idx="4">
                  <c:v>Rio de Janeiro</c:v>
                </c:pt>
                <c:pt idx="5">
                  <c:v>Salvador</c:v>
                </c:pt>
                <c:pt idx="6">
                  <c:v>São Paulo</c:v>
                </c:pt>
              </c:strCache>
            </c:strRef>
          </c:cat>
          <c:val>
            <c:numRef>
              <c:f>Cálculos!$G$39:$G$46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A-4C3B-9454-A2151F98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microsoft.com/office/2007/relationships/hdphoto" Target="../media/hdphoto2.wdp"/><Relationship Id="rId5" Type="http://schemas.openxmlformats.org/officeDocument/2006/relationships/image" Target="../media/image3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561976</xdr:colOff>
      <xdr:row>18</xdr:row>
      <xdr:rowOff>114299</xdr:rowOff>
    </xdr:from>
    <xdr:to>
      <xdr:col>0</xdr:col>
      <xdr:colOff>1428751</xdr:colOff>
      <xdr:row>23</xdr:row>
      <xdr:rowOff>76199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86725B2-FE2E-4C90-9BA4-5292A4298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6" y="3467099"/>
          <a:ext cx="866775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1</xdr:row>
      <xdr:rowOff>0</xdr:rowOff>
    </xdr:from>
    <xdr:to>
      <xdr:col>0</xdr:col>
      <xdr:colOff>1524000</xdr:colOff>
      <xdr:row>6</xdr:row>
      <xdr:rowOff>32716</xdr:rowOff>
    </xdr:to>
    <xdr:pic>
      <xdr:nvPicPr>
        <xdr:cNvPr id="3" name="Imagem 2" descr="ícone Avatar, cabelo crespo, homem, nerd, óculos, empate, pessoas">
          <a:extLst>
            <a:ext uri="{FF2B5EF4-FFF2-40B4-BE49-F238E27FC236}">
              <a16:creationId xmlns:a16="http://schemas.microsoft.com/office/drawing/2014/main" id="{F0060048-E182-4C47-B2DC-E959BABE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contrast="-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75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11</xdr:row>
      <xdr:rowOff>1</xdr:rowOff>
    </xdr:from>
    <xdr:to>
      <xdr:col>0</xdr:col>
      <xdr:colOff>1971675</xdr:colOff>
      <xdr:row>16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da Venda 1">
              <a:extLst>
                <a:ext uri="{FF2B5EF4-FFF2-40B4-BE49-F238E27FC236}">
                  <a16:creationId xmlns:a16="http://schemas.microsoft.com/office/drawing/2014/main" id="{F93E7475-1C65-40F8-BE5C-493BF9413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a V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2004392"/>
              <a:ext cx="1828800" cy="10465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80961</xdr:colOff>
      <xdr:row>14</xdr:row>
      <xdr:rowOff>209550</xdr:rowOff>
    </xdr:from>
    <xdr:to>
      <xdr:col>6</xdr:col>
      <xdr:colOff>19050</xdr:colOff>
      <xdr:row>27</xdr:row>
      <xdr:rowOff>180974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61E4AD8C-3508-400D-959C-A6F1C55DF40B}"/>
            </a:ext>
          </a:extLst>
        </xdr:cNvPr>
        <xdr:cNvGrpSpPr/>
      </xdr:nvGrpSpPr>
      <xdr:grpSpPr>
        <a:xfrm>
          <a:off x="2499483" y="2760593"/>
          <a:ext cx="4029697" cy="2389946"/>
          <a:chOff x="2462211" y="2800350"/>
          <a:chExt cx="4071939" cy="2324099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308BA93-26BF-4662-BC6B-076DA89B48A0}"/>
              </a:ext>
            </a:extLst>
          </xdr:cNvPr>
          <xdr:cNvGraphicFramePr>
            <a:graphicFrameLocks/>
          </xdr:cNvGraphicFramePr>
        </xdr:nvGraphicFramePr>
        <xdr:xfrm>
          <a:off x="2462211" y="2800350"/>
          <a:ext cx="4071939" cy="2324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2946BCF7-1742-4A6F-B989-84E5059C973D}"/>
              </a:ext>
            </a:extLst>
          </xdr:cNvPr>
          <xdr:cNvSpPr/>
        </xdr:nvSpPr>
        <xdr:spPr>
          <a:xfrm>
            <a:off x="2514600" y="2838450"/>
            <a:ext cx="2867025" cy="352425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 b="1"/>
              <a:t>   Total vencido por loja</a:t>
            </a:r>
          </a:p>
        </xdr:txBody>
      </xdr:sp>
    </xdr:grpSp>
    <xdr:clientData/>
  </xdr:twoCellAnchor>
  <xdr:twoCellAnchor>
    <xdr:from>
      <xdr:col>7</xdr:col>
      <xdr:colOff>28575</xdr:colOff>
      <xdr:row>3</xdr:row>
      <xdr:rowOff>142874</xdr:rowOff>
    </xdr:from>
    <xdr:to>
      <xdr:col>10</xdr:col>
      <xdr:colOff>142875</xdr:colOff>
      <xdr:row>13</xdr:row>
      <xdr:rowOff>161924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30CD90E2-5E4C-4468-B1EA-6F6F99EC880A}"/>
            </a:ext>
          </a:extLst>
        </xdr:cNvPr>
        <xdr:cNvGrpSpPr/>
      </xdr:nvGrpSpPr>
      <xdr:grpSpPr>
        <a:xfrm>
          <a:off x="6961118" y="664678"/>
          <a:ext cx="2599083" cy="1866072"/>
          <a:chOff x="6981825" y="723899"/>
          <a:chExt cx="3467099" cy="1857375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2CDBDE3F-1006-43EE-A514-7C5A11F12477}"/>
              </a:ext>
            </a:extLst>
          </xdr:cNvPr>
          <xdr:cNvSpPr/>
        </xdr:nvSpPr>
        <xdr:spPr>
          <a:xfrm>
            <a:off x="6981825" y="723899"/>
            <a:ext cx="3267075" cy="1857375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chemeClr val="tx1"/>
                </a:solidFill>
              </a:rPr>
              <a:t>Perfil</a:t>
            </a:r>
            <a:r>
              <a:rPr lang="pt-BR" sz="1200" b="1" baseline="0">
                <a:solidFill>
                  <a:schemeClr val="tx1"/>
                </a:solidFill>
              </a:rPr>
              <a:t> do comprador</a:t>
            </a:r>
            <a:endParaRPr lang="pt-BR" sz="1200" b="1">
              <a:solidFill>
                <a:schemeClr val="tx1"/>
              </a:solidFill>
            </a:endParaRPr>
          </a:p>
        </xdr:txBody>
      </xdr:sp>
      <xdr:sp macro="" textlink="Cálculos!H22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ECB9A0C-4DC0-47D2-A6B6-889E1ECE144A}"/>
              </a:ext>
            </a:extLst>
          </xdr:cNvPr>
          <xdr:cNvSpPr/>
        </xdr:nvSpPr>
        <xdr:spPr>
          <a:xfrm>
            <a:off x="9544050" y="1095376"/>
            <a:ext cx="895349" cy="371474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5331E29A-D169-4D86-A0C2-E1ADF385792D}" type="TxLink">
              <a:rPr lang="en-US" sz="1200" b="0" i="0" u="none" strike="noStrike">
                <a:solidFill>
                  <a:sysClr val="windowText" lastClr="000000"/>
                </a:solidFill>
                <a:latin typeface="Aptos Narrow"/>
              </a:rPr>
              <a:t>17</a:t>
            </a:fld>
            <a:endParaRPr lang="pt-BR" sz="1200">
              <a:solidFill>
                <a:sysClr val="windowText" lastClr="000000"/>
              </a:solidFill>
            </a:endParaRPr>
          </a:p>
        </xdr:txBody>
      </xdr:sp>
      <xdr:sp macro="" textlink="Cálculos!H23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8B4D3E0-3FC8-4450-8C1E-EDC2B9326CB8}"/>
              </a:ext>
            </a:extLst>
          </xdr:cNvPr>
          <xdr:cNvSpPr/>
        </xdr:nvSpPr>
        <xdr:spPr>
          <a:xfrm>
            <a:off x="9553575" y="1514474"/>
            <a:ext cx="895349" cy="3333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2CE7C7D9-7E07-4EF8-A06F-F2CFB7C66531}" type="TxLink">
              <a:rPr lang="en-US" sz="1200" b="0" i="0" u="none" strike="noStrike">
                <a:solidFill>
                  <a:sysClr val="windowText" lastClr="000000"/>
                </a:solidFill>
                <a:latin typeface="Aptos Narrow"/>
              </a:rPr>
              <a:t>19</a:t>
            </a:fld>
            <a:endParaRPr lang="pt-BR" sz="1200">
              <a:solidFill>
                <a:sysClr val="windowText" lastClr="000000"/>
              </a:solidFill>
            </a:endParaRPr>
          </a:p>
        </xdr:txBody>
      </xdr:sp>
      <xdr:sp macro="" textlink="Cálculos!H22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7EDCB355-5233-4F8F-8481-01ED29ED2897}"/>
              </a:ext>
            </a:extLst>
          </xdr:cNvPr>
          <xdr:cNvSpPr/>
        </xdr:nvSpPr>
        <xdr:spPr>
          <a:xfrm>
            <a:off x="7038975" y="1114425"/>
            <a:ext cx="1914525" cy="32385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ysClr val="windowText" lastClr="000000"/>
                </a:solidFill>
              </a:rPr>
              <a:t>Feminino</a:t>
            </a:r>
          </a:p>
        </xdr:txBody>
      </xdr:sp>
      <xdr:sp macro="" textlink="Cálculos!H22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34A0F9F8-5379-4D07-971D-6E7E3772550C}"/>
              </a:ext>
            </a:extLst>
          </xdr:cNvPr>
          <xdr:cNvSpPr/>
        </xdr:nvSpPr>
        <xdr:spPr>
          <a:xfrm>
            <a:off x="7038975" y="1466850"/>
            <a:ext cx="1924051" cy="35242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200">
                <a:solidFill>
                  <a:sysClr val="windowText" lastClr="000000"/>
                </a:solidFill>
              </a:rPr>
              <a:t>Masculino</a:t>
            </a:r>
          </a:p>
        </xdr:txBody>
      </xdr: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33495C23-1837-475F-8AA6-72F296ABCA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rightnessContrast contrast="-4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8229600" y="1057274"/>
            <a:ext cx="942974" cy="942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57151</xdr:colOff>
      <xdr:row>3</xdr:row>
      <xdr:rowOff>104775</xdr:rowOff>
    </xdr:from>
    <xdr:to>
      <xdr:col>5</xdr:col>
      <xdr:colOff>657225</xdr:colOff>
      <xdr:row>14</xdr:row>
      <xdr:rowOff>28575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69FD16C-7D3B-4A68-9131-4C5FB5E00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2</xdr:row>
      <xdr:rowOff>57150</xdr:rowOff>
    </xdr:from>
    <xdr:to>
      <xdr:col>11</xdr:col>
      <xdr:colOff>481012</xdr:colOff>
      <xdr:row>17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0E4BB6-9B04-4EEB-8F13-3A408E58A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419100</xdr:colOff>
      <xdr:row>14</xdr:row>
      <xdr:rowOff>114301</xdr:rowOff>
    </xdr:from>
    <xdr:to>
      <xdr:col>3</xdr:col>
      <xdr:colOff>714375</xdr:colOff>
      <xdr:row>20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no da Venda">
              <a:extLst>
                <a:ext uri="{FF2B5EF4-FFF2-40B4-BE49-F238E27FC236}">
                  <a16:creationId xmlns:a16="http://schemas.microsoft.com/office/drawing/2014/main" id="{99C44E92-CD6B-4808-B5FA-2DCD7EE69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d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2647951"/>
              <a:ext cx="1828800" cy="1038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7</xdr:col>
      <xdr:colOff>652462</xdr:colOff>
      <xdr:row>28</xdr:row>
      <xdr:rowOff>9525</xdr:rowOff>
    </xdr:from>
    <xdr:to>
      <xdr:col>14</xdr:col>
      <xdr:colOff>538162</xdr:colOff>
      <xdr:row>43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D51718-185D-4047-9944-D88B6844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133351</xdr:colOff>
      <xdr:row>16</xdr:row>
      <xdr:rowOff>28575</xdr:rowOff>
    </xdr:from>
    <xdr:to>
      <xdr:col>11</xdr:col>
      <xdr:colOff>542925</xdr:colOff>
      <xdr:row>22</xdr:row>
      <xdr:rowOff>38099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1AF05E3-D3ED-4548-AF51-843B32B70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1351" y="3009900"/>
          <a:ext cx="1095374" cy="1095374"/>
        </a:xfrm>
        <a:prstGeom prst="rect">
          <a:avLst/>
        </a:prstGeom>
      </xdr:spPr>
    </xdr:pic>
    <xdr:clientData/>
  </xdr:twoCellAnchor>
  <xdr:twoCellAnchor editAs="oneCell">
    <xdr:from>
      <xdr:col>7</xdr:col>
      <xdr:colOff>457198</xdr:colOff>
      <xdr:row>15</xdr:row>
      <xdr:rowOff>161925</xdr:rowOff>
    </xdr:from>
    <xdr:to>
      <xdr:col>9</xdr:col>
      <xdr:colOff>276222</xdr:colOff>
      <xdr:row>22</xdr:row>
      <xdr:rowOff>76199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2D74A94-675C-44A6-B3B8-382DA8419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798" y="2952750"/>
          <a:ext cx="1190624" cy="1190624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15</xdr:row>
      <xdr:rowOff>152400</xdr:rowOff>
    </xdr:from>
    <xdr:to>
      <xdr:col>5</xdr:col>
      <xdr:colOff>28575</xdr:colOff>
      <xdr:row>20</xdr:row>
      <xdr:rowOff>152400</xdr:rowOff>
    </xdr:to>
    <xdr:pic>
      <xdr:nvPicPr>
        <xdr:cNvPr id="6" name="Imagem 5" descr="ícone Avatar, cabelo crespo, homem, nerd, óculos, empate, pessoas">
          <a:extLst>
            <a:ext uri="{FF2B5EF4-FFF2-40B4-BE49-F238E27FC236}">
              <a16:creationId xmlns:a16="http://schemas.microsoft.com/office/drawing/2014/main" id="{DFF6FAE3-BCCF-4AFC-BFE4-ECF530CD9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2943225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cilia" refreshedDate="45829.71511099537" createdVersion="7" refreshedVersion="7" minRefreshableVersion="3" recordCount="60" xr:uid="{58A77028-CF29-4556-9686-2FD6BC77C217}">
  <cacheSource type="worksheet">
    <worksheetSource ref="A1:M61" sheet="Bases"/>
  </cacheSource>
  <cacheFields count="13">
    <cacheField name="Data da Venda" numFmtId="14">
      <sharedItems containsSemiMixedTypes="0" containsNonDate="0" containsDate="1" containsString="0" minDate="2023-12-01T00:00:00" maxDate="2024-01-31T00:00:00" count="60"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</sharedItems>
    </cacheField>
    <cacheField name="Ano da Venda" numFmtId="49">
      <sharedItems containsMixedTypes="1" containsNumber="1" containsInteger="1" minValue="2023" maxValue="2023" count="2">
        <n v="2023"/>
        <s v="2024"/>
      </sharedItems>
    </cacheField>
    <cacheField name="Loja de Venda" numFmtId="0">
      <sharedItems count="3">
        <s v="Loja A"/>
        <s v="Loja B"/>
        <s v="Loja C"/>
      </sharedItems>
    </cacheField>
    <cacheField name="Modelo do Tênis" numFmtId="0">
      <sharedItems count="10">
        <s v="Nike Air Max 97"/>
        <s v="Nike Revolution 5"/>
        <s v="Nike Air Zoom Pegasus"/>
        <s v="Nike Air Force 1"/>
        <s v="Nike Air Max 270"/>
        <s v="Nike Dunk Low"/>
        <s v="Nike SB Chron 2"/>
        <s v="Nike Air VaporMax"/>
        <s v="Nike Joyride"/>
        <s v="Nike Metcon 6"/>
      </sharedItems>
    </cacheField>
    <cacheField name="Modelo de Tênis" numFmtId="0">
      <sharedItems/>
    </cacheField>
    <cacheField name="Preço de Venda (R$)" numFmtId="164">
      <sharedItems containsSemiMixedTypes="0" containsString="0" containsNumber="1" containsInteger="1" minValue="299" maxValue="900" count="20">
        <n v="749"/>
        <n v="299"/>
        <n v="599"/>
        <n v="549"/>
        <n v="649"/>
        <n v="579"/>
        <n v="359"/>
        <n v="899"/>
        <n v="779"/>
        <n v="699"/>
        <n v="750"/>
        <n v="300"/>
        <n v="600"/>
        <n v="550"/>
        <n v="650"/>
        <n v="580"/>
        <n v="360"/>
        <n v="900"/>
        <n v="780"/>
        <n v="700"/>
      </sharedItems>
    </cacheField>
    <cacheField name="Quantidade Vendida" numFmtId="0">
      <sharedItems containsSemiMixedTypes="0" containsString="0" containsNumber="1" containsInteger="1" minValue="1" maxValue="2"/>
    </cacheField>
    <cacheField name="Total de Vendas" numFmtId="164">
      <sharedItems containsSemiMixedTypes="0" containsString="0" containsNumber="1" containsInteger="1" minValue="300" maxValue="1800"/>
    </cacheField>
    <cacheField name="Cidade" numFmtId="0">
      <sharedItems count="27">
        <s v="São Paulo"/>
        <s v="Rio de Janeiro"/>
        <s v="Belo Horizonte"/>
        <s v="Curitiba"/>
        <s v="Porto Alegre"/>
        <s v="Salvador"/>
        <s v="Fortaleza"/>
        <s v="Natal" u="1"/>
        <s v="Vitória" u="1"/>
        <s v="Brasília" u="1"/>
        <s v="Maceió" u="1"/>
        <s v="Cuiabá" u="1"/>
        <s v="Belém" u="1"/>
        <s v="Rio Branco" u="1"/>
        <s v="Aracaju" u="1"/>
        <s v="Recife" u="1"/>
        <s v="Campo Grande" u="1"/>
        <s v="João Pessoa" u="1"/>
        <s v="Boa Vista" u="1"/>
        <s v="Manaus" u="1"/>
        <s v="Macapá" u="1"/>
        <s v="Palmas" u="1"/>
        <s v="Goiânia" u="1"/>
        <s v="São Luís" u="1"/>
        <s v="Teresina" u="1"/>
        <s v="Porto Velho" u="1"/>
        <s v="Florianópolis" u="1"/>
      </sharedItems>
    </cacheField>
    <cacheField name="Idade do Comprador" numFmtId="0">
      <sharedItems containsSemiMixedTypes="0" containsString="0" containsNumber="1" containsInteger="1" minValue="19" maxValue="45"/>
    </cacheField>
    <cacheField name="Gênero do Comprador" numFmtId="0">
      <sharedItems count="2">
        <s v="Masculino"/>
        <s v="Feminino"/>
      </sharedItems>
    </cacheField>
    <cacheField name="Duplicidade ?" numFmtId="0">
      <sharedItems/>
    </cacheField>
    <cacheField name="Percentual de Vendas" numFmtId="165">
      <sharedItems containsSemiMixedTypes="0" containsString="0" containsNumber="1" minValue="2.4241932868493594E-2" maxValue="7.2974945268791044E-2"/>
    </cacheField>
  </cacheFields>
  <extLst>
    <ext xmlns:x14="http://schemas.microsoft.com/office/spreadsheetml/2009/9/main" uri="{725AE2AE-9491-48be-B2B4-4EB974FC3084}">
      <x14:pivotCacheDefinition pivotCacheId="17930843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s v="#NOME?"/>
    <x v="0"/>
    <n v="1"/>
    <n v="749"/>
    <x v="0"/>
    <n v="24"/>
    <x v="0"/>
    <s v="Único"/>
    <n v="6.0731371118138325E-2"/>
  </r>
  <r>
    <x v="1"/>
    <x v="0"/>
    <x v="1"/>
    <x v="1"/>
    <s v="#NOME?"/>
    <x v="1"/>
    <n v="2"/>
    <n v="598"/>
    <x v="1"/>
    <n v="30"/>
    <x v="1"/>
    <s v="Único"/>
    <n v="2.4241932868493594E-2"/>
  </r>
  <r>
    <x v="2"/>
    <x v="0"/>
    <x v="2"/>
    <x v="2"/>
    <s v="#NOME?"/>
    <x v="2"/>
    <n v="1"/>
    <n v="599"/>
    <x v="2"/>
    <n v="35"/>
    <x v="0"/>
    <s v="Único"/>
    <n v="4.8568880240006489E-2"/>
  </r>
  <r>
    <x v="3"/>
    <x v="0"/>
    <x v="0"/>
    <x v="3"/>
    <s v="#NOME?"/>
    <x v="3"/>
    <n v="1"/>
    <n v="549"/>
    <x v="3"/>
    <n v="22"/>
    <x v="1"/>
    <s v="Único"/>
    <n v="4.4514716613962536E-2"/>
  </r>
  <r>
    <x v="4"/>
    <x v="0"/>
    <x v="1"/>
    <x v="4"/>
    <s v="#NOME?"/>
    <x v="4"/>
    <n v="1"/>
    <n v="649"/>
    <x v="4"/>
    <n v="28"/>
    <x v="1"/>
    <s v="Único"/>
    <n v="5.2618777363385764E-2"/>
  </r>
  <r>
    <x v="5"/>
    <x v="0"/>
    <x v="2"/>
    <x v="5"/>
    <s v="#NOME?"/>
    <x v="5"/>
    <n v="2"/>
    <n v="1158"/>
    <x v="5"/>
    <n v="33"/>
    <x v="0"/>
    <s v="Único"/>
    <n v="4.6947214789588909E-2"/>
  </r>
  <r>
    <x v="6"/>
    <x v="0"/>
    <x v="0"/>
    <x v="6"/>
    <s v="#NOME?"/>
    <x v="6"/>
    <n v="1"/>
    <n v="359"/>
    <x v="6"/>
    <n v="19"/>
    <x v="0"/>
    <s v="Único"/>
    <n v="2.9108894834995541E-2"/>
  </r>
  <r>
    <x v="7"/>
    <x v="0"/>
    <x v="1"/>
    <x v="7"/>
    <s v="#NOME?"/>
    <x v="7"/>
    <n v="1"/>
    <n v="899"/>
    <x v="0"/>
    <n v="27"/>
    <x v="0"/>
    <s v="Único"/>
    <n v="7.2887952002594458E-2"/>
  </r>
  <r>
    <x v="8"/>
    <x v="0"/>
    <x v="2"/>
    <x v="8"/>
    <s v="#NOME?"/>
    <x v="8"/>
    <n v="1"/>
    <n v="779"/>
    <x v="1"/>
    <n v="36"/>
    <x v="1"/>
    <s v="Único"/>
    <n v="6.3163869293764691E-2"/>
  </r>
  <r>
    <x v="9"/>
    <x v="0"/>
    <x v="0"/>
    <x v="9"/>
    <s v="#NOME?"/>
    <x v="9"/>
    <n v="1"/>
    <n v="699"/>
    <x v="2"/>
    <n v="25"/>
    <x v="0"/>
    <s v="Único"/>
    <n v="5.6677207492094379E-2"/>
  </r>
  <r>
    <x v="10"/>
    <x v="0"/>
    <x v="1"/>
    <x v="0"/>
    <s v="#NOME?"/>
    <x v="10"/>
    <n v="1"/>
    <n v="750"/>
    <x v="3"/>
    <n v="20"/>
    <x v="1"/>
    <s v="Único"/>
    <n v="6.0807523917626075E-2"/>
  </r>
  <r>
    <x v="11"/>
    <x v="0"/>
    <x v="2"/>
    <x v="1"/>
    <s v="#NOME?"/>
    <x v="11"/>
    <n v="1"/>
    <n v="300"/>
    <x v="4"/>
    <n v="34"/>
    <x v="0"/>
    <s v="Único"/>
    <n v="2.4324981756263683E-2"/>
  </r>
  <r>
    <x v="12"/>
    <x v="0"/>
    <x v="0"/>
    <x v="2"/>
    <s v="#NOME?"/>
    <x v="12"/>
    <n v="2"/>
    <n v="1200"/>
    <x v="5"/>
    <n v="29"/>
    <x v="1"/>
    <s v="Único"/>
    <n v="4.8649963512527365E-2"/>
  </r>
  <r>
    <x v="13"/>
    <x v="0"/>
    <x v="1"/>
    <x v="3"/>
    <s v="#NOME?"/>
    <x v="13"/>
    <n v="1"/>
    <n v="550"/>
    <x v="6"/>
    <n v="22"/>
    <x v="0"/>
    <s v="Único"/>
    <n v="4.4592184206259121E-2"/>
  </r>
  <r>
    <x v="14"/>
    <x v="0"/>
    <x v="2"/>
    <x v="4"/>
    <s v="#NOME?"/>
    <x v="14"/>
    <n v="1"/>
    <n v="650"/>
    <x v="0"/>
    <n v="45"/>
    <x v="1"/>
    <s v="Único"/>
    <n v="5.2704127138571311E-2"/>
  </r>
  <r>
    <x v="15"/>
    <x v="0"/>
    <x v="0"/>
    <x v="5"/>
    <s v="#NOME?"/>
    <x v="15"/>
    <n v="1"/>
    <n v="580"/>
    <x v="1"/>
    <n v="27"/>
    <x v="0"/>
    <s v="Único"/>
    <n v="4.7028298062109786E-2"/>
  </r>
  <r>
    <x v="16"/>
    <x v="0"/>
    <x v="1"/>
    <x v="6"/>
    <s v="#NOME?"/>
    <x v="16"/>
    <n v="1"/>
    <n v="360"/>
    <x v="2"/>
    <n v="31"/>
    <x v="1"/>
    <s v="Único"/>
    <n v="2.9187611480460517E-2"/>
  </r>
  <r>
    <x v="17"/>
    <x v="0"/>
    <x v="2"/>
    <x v="7"/>
    <s v="#NOME?"/>
    <x v="17"/>
    <n v="2"/>
    <n v="1800"/>
    <x v="3"/>
    <n v="26"/>
    <x v="0"/>
    <s v="Único"/>
    <n v="7.2974945268791044E-2"/>
  </r>
  <r>
    <x v="18"/>
    <x v="0"/>
    <x v="0"/>
    <x v="8"/>
    <s v="#NOME?"/>
    <x v="18"/>
    <n v="1"/>
    <n v="780"/>
    <x v="4"/>
    <n v="30"/>
    <x v="1"/>
    <s v="Único"/>
    <n v="6.3244952566285581E-2"/>
  </r>
  <r>
    <x v="19"/>
    <x v="0"/>
    <x v="1"/>
    <x v="9"/>
    <s v="#NOME?"/>
    <x v="19"/>
    <n v="1"/>
    <n v="700"/>
    <x v="5"/>
    <n v="35"/>
    <x v="0"/>
    <s v="Único"/>
    <n v="5.6753688989784334E-2"/>
  </r>
  <r>
    <x v="20"/>
    <x v="0"/>
    <x v="2"/>
    <x v="0"/>
    <s v="#NOME?"/>
    <x v="0"/>
    <n v="1"/>
    <n v="749"/>
    <x v="6"/>
    <n v="21"/>
    <x v="1"/>
    <s v="Único"/>
    <n v="6.0731371118138325E-2"/>
  </r>
  <r>
    <x v="21"/>
    <x v="0"/>
    <x v="0"/>
    <x v="1"/>
    <s v="#NOME?"/>
    <x v="1"/>
    <n v="2"/>
    <n v="598"/>
    <x v="0"/>
    <n v="37"/>
    <x v="0"/>
    <s v="Único"/>
    <n v="2.4243898483742803E-2"/>
  </r>
  <r>
    <x v="22"/>
    <x v="0"/>
    <x v="1"/>
    <x v="2"/>
    <s v="#NOME?"/>
    <x v="2"/>
    <n v="1"/>
    <n v="599"/>
    <x v="1"/>
    <n v="28"/>
    <x v="1"/>
    <s v="Único"/>
    <n v="4.8564942435544024E-2"/>
  </r>
  <r>
    <x v="23"/>
    <x v="0"/>
    <x v="2"/>
    <x v="3"/>
    <s v="#NOME?"/>
    <x v="3"/>
    <n v="1"/>
    <n v="549"/>
    <x v="2"/>
    <n v="23"/>
    <x v="0"/>
    <s v="Único"/>
    <n v="4.4514716613962536E-2"/>
  </r>
  <r>
    <x v="24"/>
    <x v="0"/>
    <x v="0"/>
    <x v="4"/>
    <s v="#NOME?"/>
    <x v="4"/>
    <n v="1"/>
    <n v="649"/>
    <x v="3"/>
    <n v="19"/>
    <x v="1"/>
    <s v="Único"/>
    <n v="5.2623043866050434E-2"/>
  </r>
  <r>
    <x v="25"/>
    <x v="0"/>
    <x v="1"/>
    <x v="5"/>
    <s v="#NOME?"/>
    <x v="5"/>
    <n v="1"/>
    <n v="579"/>
    <x v="4"/>
    <n v="33"/>
    <x v="0"/>
    <s v="Único"/>
    <n v="4.6943408464407331E-2"/>
  </r>
  <r>
    <x v="26"/>
    <x v="0"/>
    <x v="2"/>
    <x v="6"/>
    <s v="#NOME?"/>
    <x v="6"/>
    <n v="2"/>
    <n v="718"/>
    <x v="5"/>
    <n v="22"/>
    <x v="1"/>
    <s v="Único"/>
    <n v="2.9108894834995541E-2"/>
  </r>
  <r>
    <x v="27"/>
    <x v="0"/>
    <x v="0"/>
    <x v="7"/>
    <s v="#NOME?"/>
    <x v="7"/>
    <n v="1"/>
    <n v="899"/>
    <x v="6"/>
    <n v="27"/>
    <x v="0"/>
    <s v="Único"/>
    <n v="7.2893861996270168E-2"/>
  </r>
  <r>
    <x v="28"/>
    <x v="0"/>
    <x v="1"/>
    <x v="8"/>
    <s v="#NOME?"/>
    <x v="8"/>
    <n v="1"/>
    <n v="779"/>
    <x v="0"/>
    <n v="36"/>
    <x v="1"/>
    <s v="Único"/>
    <n v="6.3158748175774285E-2"/>
  </r>
  <r>
    <x v="29"/>
    <x v="0"/>
    <x v="2"/>
    <x v="9"/>
    <s v="#NOME?"/>
    <x v="9"/>
    <n v="1"/>
    <n v="699"/>
    <x v="1"/>
    <n v="25"/>
    <x v="0"/>
    <s v="Único"/>
    <n v="5.6677207492094379E-2"/>
  </r>
  <r>
    <x v="30"/>
    <x v="1"/>
    <x v="0"/>
    <x v="0"/>
    <s v="#NOME?"/>
    <x v="10"/>
    <n v="1"/>
    <n v="750"/>
    <x v="2"/>
    <n v="29"/>
    <x v="1"/>
    <s v="Único"/>
    <n v="6.0812454390659208E-2"/>
  </r>
  <r>
    <x v="31"/>
    <x v="1"/>
    <x v="1"/>
    <x v="1"/>
    <s v="#NOME?"/>
    <x v="11"/>
    <n v="1"/>
    <n v="300"/>
    <x v="3"/>
    <n v="32"/>
    <x v="0"/>
    <s v="Único"/>
    <n v="2.4323009567050431E-2"/>
  </r>
  <r>
    <x v="32"/>
    <x v="1"/>
    <x v="2"/>
    <x v="2"/>
    <s v="#NOME?"/>
    <x v="12"/>
    <n v="2"/>
    <n v="1200"/>
    <x v="4"/>
    <n v="21"/>
    <x v="1"/>
    <s v="Único"/>
    <n v="4.8649963512527365E-2"/>
  </r>
  <r>
    <x v="33"/>
    <x v="1"/>
    <x v="0"/>
    <x v="3"/>
    <s v="#NOME?"/>
    <x v="13"/>
    <n v="1"/>
    <n v="550"/>
    <x v="5"/>
    <n v="34"/>
    <x v="0"/>
    <s v="Único"/>
    <n v="4.459579988648342E-2"/>
  </r>
  <r>
    <x v="34"/>
    <x v="1"/>
    <x v="1"/>
    <x v="4"/>
    <s v="#NOME?"/>
    <x v="14"/>
    <n v="1"/>
    <n v="650"/>
    <x v="6"/>
    <n v="28"/>
    <x v="1"/>
    <s v="Único"/>
    <n v="5.2699854061942594E-2"/>
  </r>
  <r>
    <x v="35"/>
    <x v="1"/>
    <x v="2"/>
    <x v="5"/>
    <s v="#NOME?"/>
    <x v="15"/>
    <n v="1"/>
    <n v="580"/>
    <x v="0"/>
    <n v="30"/>
    <x v="0"/>
    <s v="Único"/>
    <n v="4.7028298062109786E-2"/>
  </r>
  <r>
    <x v="36"/>
    <x v="1"/>
    <x v="0"/>
    <x v="6"/>
    <s v="#NOME?"/>
    <x v="16"/>
    <n v="1"/>
    <n v="360"/>
    <x v="1"/>
    <n v="24"/>
    <x v="1"/>
    <s v="Único"/>
    <n v="2.9189978107516418E-2"/>
  </r>
  <r>
    <x v="37"/>
    <x v="1"/>
    <x v="1"/>
    <x v="7"/>
    <s v="#NOME?"/>
    <x v="17"/>
    <n v="2"/>
    <n v="1800"/>
    <x v="2"/>
    <n v="23"/>
    <x v="0"/>
    <s v="Único"/>
    <n v="7.2969028701151295E-2"/>
  </r>
  <r>
    <x v="38"/>
    <x v="1"/>
    <x v="2"/>
    <x v="8"/>
    <s v="#NOME?"/>
    <x v="18"/>
    <n v="1"/>
    <n v="780"/>
    <x v="3"/>
    <n v="27"/>
    <x v="1"/>
    <s v="Único"/>
    <n v="6.3244952566285581E-2"/>
  </r>
  <r>
    <x v="39"/>
    <x v="1"/>
    <x v="0"/>
    <x v="9"/>
    <s v="#NOME?"/>
    <x v="19"/>
    <n v="1"/>
    <n v="700"/>
    <x v="4"/>
    <n v="35"/>
    <x v="0"/>
    <s v="Único"/>
    <n v="5.6758290764615263E-2"/>
  </r>
  <r>
    <x v="40"/>
    <x v="1"/>
    <x v="1"/>
    <x v="0"/>
    <s v="#NOME?"/>
    <x v="10"/>
    <n v="1"/>
    <n v="750"/>
    <x v="5"/>
    <n v="22"/>
    <x v="1"/>
    <s v="Único"/>
    <n v="6.0807523917626075E-2"/>
  </r>
  <r>
    <x v="41"/>
    <x v="1"/>
    <x v="2"/>
    <x v="1"/>
    <s v="#NOME?"/>
    <x v="11"/>
    <n v="1"/>
    <n v="300"/>
    <x v="6"/>
    <n v="35"/>
    <x v="0"/>
    <s v="Único"/>
    <n v="2.4324981756263683E-2"/>
  </r>
  <r>
    <x v="42"/>
    <x v="1"/>
    <x v="0"/>
    <x v="2"/>
    <s v="#NOME?"/>
    <x v="12"/>
    <n v="1"/>
    <n v="600"/>
    <x v="0"/>
    <n v="29"/>
    <x v="1"/>
    <s v="Único"/>
    <n v="4.8649963512527365E-2"/>
  </r>
  <r>
    <x v="43"/>
    <x v="1"/>
    <x v="1"/>
    <x v="3"/>
    <s v="#NOME?"/>
    <x v="13"/>
    <n v="1"/>
    <n v="550"/>
    <x v="1"/>
    <n v="24"/>
    <x v="0"/>
    <s v="Único"/>
    <n v="4.4592184206259121E-2"/>
  </r>
  <r>
    <x v="44"/>
    <x v="1"/>
    <x v="2"/>
    <x v="4"/>
    <s v="#NOME?"/>
    <x v="14"/>
    <n v="1"/>
    <n v="650"/>
    <x v="2"/>
    <n v="42"/>
    <x v="1"/>
    <s v="Único"/>
    <n v="5.2704127138571311E-2"/>
  </r>
  <r>
    <x v="45"/>
    <x v="1"/>
    <x v="0"/>
    <x v="5"/>
    <s v="#NOME?"/>
    <x v="15"/>
    <n v="1"/>
    <n v="580"/>
    <x v="3"/>
    <n v="27"/>
    <x v="0"/>
    <s v="Único"/>
    <n v="4.7028298062109786E-2"/>
  </r>
  <r>
    <x v="46"/>
    <x v="1"/>
    <x v="1"/>
    <x v="6"/>
    <s v="#NOME?"/>
    <x v="16"/>
    <n v="1"/>
    <n v="360"/>
    <x v="4"/>
    <n v="30"/>
    <x v="1"/>
    <s v="Único"/>
    <n v="2.9187611480460517E-2"/>
  </r>
  <r>
    <x v="47"/>
    <x v="1"/>
    <x v="2"/>
    <x v="7"/>
    <s v="#NOME?"/>
    <x v="17"/>
    <n v="1"/>
    <n v="900"/>
    <x v="5"/>
    <n v="23"/>
    <x v="0"/>
    <s v="Único"/>
    <n v="7.2974945268791044E-2"/>
  </r>
  <r>
    <x v="48"/>
    <x v="1"/>
    <x v="0"/>
    <x v="8"/>
    <s v="#NOME?"/>
    <x v="18"/>
    <n v="1"/>
    <n v="780"/>
    <x v="6"/>
    <n v="31"/>
    <x v="1"/>
    <s v="Único"/>
    <n v="6.3244952566285581E-2"/>
  </r>
  <r>
    <x v="49"/>
    <x v="1"/>
    <x v="1"/>
    <x v="9"/>
    <s v="#NOME?"/>
    <x v="19"/>
    <n v="1"/>
    <n v="700"/>
    <x v="0"/>
    <n v="28"/>
    <x v="0"/>
    <s v="Único"/>
    <n v="5.6753688989784334E-2"/>
  </r>
  <r>
    <x v="50"/>
    <x v="1"/>
    <x v="2"/>
    <x v="0"/>
    <s v="#NOME?"/>
    <x v="10"/>
    <n v="1"/>
    <n v="750"/>
    <x v="1"/>
    <n v="21"/>
    <x v="1"/>
    <s v="Único"/>
    <n v="6.0812454390659208E-2"/>
  </r>
  <r>
    <x v="51"/>
    <x v="1"/>
    <x v="0"/>
    <x v="1"/>
    <s v="#NOME?"/>
    <x v="11"/>
    <n v="1"/>
    <n v="300"/>
    <x v="2"/>
    <n v="33"/>
    <x v="0"/>
    <s v="Único"/>
    <n v="2.4324981756263683E-2"/>
  </r>
  <r>
    <x v="52"/>
    <x v="1"/>
    <x v="1"/>
    <x v="2"/>
    <s v="#NOME?"/>
    <x v="12"/>
    <n v="1"/>
    <n v="600"/>
    <x v="3"/>
    <n v="26"/>
    <x v="1"/>
    <s v="Único"/>
    <n v="4.8646019134100861E-2"/>
  </r>
  <r>
    <x v="53"/>
    <x v="1"/>
    <x v="2"/>
    <x v="3"/>
    <s v="#NOME?"/>
    <x v="13"/>
    <n v="1"/>
    <n v="550"/>
    <x v="4"/>
    <n v="19"/>
    <x v="0"/>
    <s v="Único"/>
    <n v="4.459579988648342E-2"/>
  </r>
  <r>
    <x v="54"/>
    <x v="1"/>
    <x v="0"/>
    <x v="4"/>
    <s v="#NOME?"/>
    <x v="14"/>
    <n v="1"/>
    <n v="650"/>
    <x v="5"/>
    <n v="34"/>
    <x v="1"/>
    <s v="Único"/>
    <n v="5.2704127138571311E-2"/>
  </r>
  <r>
    <x v="55"/>
    <x v="1"/>
    <x v="1"/>
    <x v="5"/>
    <s v="#NOME?"/>
    <x v="15"/>
    <n v="1"/>
    <n v="580"/>
    <x v="0"/>
    <n v="37"/>
    <x v="0"/>
    <s v="Único"/>
    <n v="4.7024485162964161E-2"/>
  </r>
  <r>
    <x v="56"/>
    <x v="1"/>
    <x v="2"/>
    <x v="6"/>
    <s v="#NOME?"/>
    <x v="16"/>
    <n v="1"/>
    <n v="360"/>
    <x v="1"/>
    <n v="29"/>
    <x v="1"/>
    <s v="Único"/>
    <n v="2.9189978107516418E-2"/>
  </r>
  <r>
    <x v="57"/>
    <x v="1"/>
    <x v="0"/>
    <x v="7"/>
    <s v="#NOME?"/>
    <x v="17"/>
    <n v="1"/>
    <n v="900"/>
    <x v="2"/>
    <n v="25"/>
    <x v="0"/>
    <s v="Único"/>
    <n v="7.2974945268791044E-2"/>
  </r>
  <r>
    <x v="58"/>
    <x v="1"/>
    <x v="1"/>
    <x v="8"/>
    <s v="#NOME?"/>
    <x v="18"/>
    <n v="1"/>
    <n v="780"/>
    <x v="3"/>
    <n v="32"/>
    <x v="1"/>
    <s v="Único"/>
    <n v="6.3239824874331121E-2"/>
  </r>
  <r>
    <x v="59"/>
    <x v="1"/>
    <x v="2"/>
    <x v="9"/>
    <s v="#NOME?"/>
    <x v="19"/>
    <n v="1"/>
    <n v="700"/>
    <x v="4"/>
    <n v="24"/>
    <x v="0"/>
    <s v="Único"/>
    <n v="5.67582907646152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D1BD-A49F-4C5E-AF53-DCF942FDF7CA}" name="Tabela dinâmica10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Modelo do tênis">
  <location ref="H16:J27" firstHeaderRow="0" firstDataRow="1" firstDataCol="1"/>
  <pivotFields count="13">
    <pivotField numFmtId="14" multipleItemSelectionAllowed="1" showAll="0"/>
    <pivotField showAll="0">
      <items count="3">
        <item x="0"/>
        <item h="1" x="1"/>
        <item t="default"/>
      </items>
    </pivotField>
    <pivotField showAll="0"/>
    <pivotField axis="axisRow" showAll="0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</pivotField>
    <pivotField showAll="0"/>
    <pivotField numFmtId="164" showAll="0"/>
    <pivotField dataField="1" showAll="0"/>
    <pivotField numFmtId="164"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Qde vendida" fld="6" baseField="0" baseItem="0" numFmtId="1"/>
    <dataField name="%" fld="12" baseField="3" baseItem="1"/>
  </dataFields>
  <formats count="20">
    <format dxfId="120">
      <pivotArea outline="0" collapsedLevelsAreSubtotals="1" fieldPosition="0"/>
    </format>
    <format dxfId="121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22">
      <pivotArea type="all" dataOnly="0" outline="0" fieldPosition="0"/>
    </format>
    <format dxfId="123">
      <pivotArea outline="0" collapsedLevelsAreSubtotals="1" fieldPosition="0"/>
    </format>
    <format dxfId="124">
      <pivotArea field="3" type="button" dataOnly="0" labelOnly="1" outline="0" axis="axisRow" fieldPosition="0"/>
    </format>
    <format dxfId="125">
      <pivotArea dataOnly="0" labelOnly="1" fieldPosition="0">
        <references count="1">
          <reference field="3" count="0"/>
        </references>
      </pivotArea>
    </format>
    <format dxfId="126">
      <pivotArea dataOnly="0" labelOnly="1" grandRow="1" outline="0" fieldPosition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9">
      <pivotArea field="3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field="3" type="button" dataOnly="0" labelOnly="1" outline="0" axis="axisRow" fieldPosition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field="3" type="button" dataOnly="0" labelOnly="1" outline="0" axis="axisRow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field="3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0">
      <pivotArea outline="0" collapsedLevelsAreSubtotals="1" fieldPosition="0"/>
    </format>
    <format dxfId="108">
      <pivotArea dataOnly="0" labelOnly="1" fieldPosition="0">
        <references count="1">
          <reference field="3" count="0"/>
        </references>
      </pivotArea>
    </format>
    <format dxfId="106">
      <pivotArea dataOnly="0" labelOnly="1" grandRow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A6BF-C1AD-4858-A7DC-78ECD46AC743}" name="Tabela dinâmica8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 rowHeaderCaption="Modelo do tênis">
  <location ref="F38:G46" firstHeaderRow="1" firstDataRow="1" firstDataCol="1" rowPageCount="1" colPageCount="1"/>
  <pivotFields count="13">
    <pivotField axis="axisPage" numFmtId="14" multipleItemSelectionAllowe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axis="axisRow" showAll="0">
      <items count="28">
        <item m="1" x="14"/>
        <item m="1" x="12"/>
        <item x="2"/>
        <item m="1" x="18"/>
        <item m="1" x="9"/>
        <item m="1" x="16"/>
        <item m="1" x="11"/>
        <item x="3"/>
        <item m="1" x="26"/>
        <item x="6"/>
        <item m="1" x="22"/>
        <item m="1" x="17"/>
        <item m="1" x="20"/>
        <item m="1" x="10"/>
        <item m="1" x="19"/>
        <item m="1" x="7"/>
        <item m="1" x="21"/>
        <item x="4"/>
        <item m="1" x="25"/>
        <item m="1" x="15"/>
        <item m="1" x="13"/>
        <item x="1"/>
        <item x="5"/>
        <item m="1" x="23"/>
        <item x="0"/>
        <item m="1" x="24"/>
        <item m="1" x="8"/>
        <item t="default"/>
      </items>
    </pivotField>
    <pivotField showAll="0"/>
    <pivotField showAll="0"/>
    <pivotField showAll="0"/>
    <pivotField numFmtId="165" showAll="0"/>
  </pivotFields>
  <rowFields count="1">
    <field x="8"/>
  </rowFields>
  <rowItems count="8">
    <i>
      <x v="2"/>
    </i>
    <i>
      <x v="7"/>
    </i>
    <i>
      <x v="9"/>
    </i>
    <i>
      <x v="17"/>
    </i>
    <i>
      <x v="21"/>
    </i>
    <i>
      <x v="22"/>
    </i>
    <i>
      <x v="24"/>
    </i>
    <i t="grand">
      <x/>
    </i>
  </rowItems>
  <colItems count="1">
    <i/>
  </colItems>
  <pageFields count="1">
    <pageField fld="0" hier="-1"/>
  </pageFields>
  <dataFields count="1">
    <dataField name="Qde vendida" fld="6" baseField="0" baseItem="0" numFmtId="1"/>
  </dataFields>
  <formats count="2">
    <format dxfId="142">
      <pivotArea outline="0" collapsedLevelsAreSubtotals="1" fieldPosition="0"/>
    </format>
    <format dxfId="143">
      <pivotArea outline="0" collapsedLevelsAreSubtotals="1" fieldPosition="0"/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A5BF9-695F-45B5-A0DC-8189C90393CA}" name="Tabela dinâmica6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 rowHeaderCaption="Modelo do tênis">
  <location ref="C38:E49" firstHeaderRow="0" firstDataRow="1" firstDataCol="1"/>
  <pivotFields count="13">
    <pivotField numFmtId="14" multipleItemSelectionAllowed="1" showAll="0"/>
    <pivotField showAll="0">
      <items count="3">
        <item x="0"/>
        <item h="1" x="1"/>
        <item t="default"/>
      </items>
    </pivotField>
    <pivotField showAll="0"/>
    <pivotField axis="axisRow" showAll="0">
      <items count="11">
        <item x="3"/>
        <item x="4"/>
        <item x="0"/>
        <item x="7"/>
        <item x="2"/>
        <item x="5"/>
        <item x="8"/>
        <item x="9"/>
        <item x="1"/>
        <item x="6"/>
        <item t="default"/>
      </items>
    </pivotField>
    <pivotField showAll="0"/>
    <pivotField numFmtId="164" showAll="0"/>
    <pivotField dataField="1" showAll="0"/>
    <pivotField numFmtId="164" showAll="0"/>
    <pivotField showAll="0"/>
    <pivotField showAll="0"/>
    <pivotField showAll="0"/>
    <pivotField showAll="0"/>
    <pivotField dataField="1" numFmtId="165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Qde vendida" fld="6" baseField="0" baseItem="0" numFmtId="1"/>
    <dataField name="%" fld="12" baseField="3" baseItem="1"/>
  </dataFields>
  <formats count="9">
    <format dxfId="141">
      <pivotArea outline="0" collapsedLevelsAreSubtotals="1" fieldPosition="0"/>
    </format>
    <format dxfId="136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3" type="button" dataOnly="0" labelOnly="1" outline="0" axis="axisRow" fieldPosition="0"/>
    </format>
    <format dxfId="132">
      <pivotArea dataOnly="0" labelOnly="1" fieldPosition="0">
        <references count="1">
          <reference field="3" count="0"/>
        </references>
      </pivotArea>
    </format>
    <format dxfId="131">
      <pivotArea dataOnly="0" labelOnly="1" grandRow="1" outline="0" fieldPosition="0"/>
    </format>
    <format dxfId="1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58851-140C-43D9-94A9-F39C6DC71712}" name="Tabela dinâmica3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C27:D31" firstHeaderRow="1" firstDataRow="1" firstDataCol="1" rowPageCount="1" colPageCount="1"/>
  <pivotFields count="13">
    <pivotField numFmtId="14" multipleItemSelectionAllowed="1" showAll="0"/>
    <pivotField axis="axisPage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/>
    <pivotField showAll="0"/>
    <pivotField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-1"/>
  </pageFields>
  <dataFields count="1">
    <dataField name="Soma de Total de Vendas" fld="7" baseField="0" baseItem="0" numFmtId="164"/>
  </dataFields>
  <formats count="1">
    <format dxfId="14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391AB-1163-4B3E-A6A9-0506F4C8A104}" name="Tabela dinâmica2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>
  <location ref="F21:G24" firstHeaderRow="1" firstDataRow="1" firstDataCol="1"/>
  <pivotFields count="13">
    <pivotField numFmtId="14" multipleItemSelectionAllowed="1" showAll="0"/>
    <pivotField showAll="0">
      <items count="3">
        <item x="0"/>
        <item h="1" x="1"/>
        <item t="default"/>
      </items>
    </pivotField>
    <pivotField showAll="0"/>
    <pivotField showAll="0"/>
    <pivotField showAll="0"/>
    <pivotField numFmtId="164" showAll="0"/>
    <pivotField dataField="1" showAll="0"/>
    <pivotField numFmtId="16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5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oma de Quantidade Vendida" fld="6" baseField="0" baseItem="0"/>
  </dataFields>
  <formats count="2">
    <format dxfId="138">
      <pivotArea outline="0" collapsedLevelsAreSubtotals="1" fieldPosition="0"/>
    </format>
    <format dxfId="139">
      <pivotArea collapsedLevelsAreSubtotals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8ADBD-3751-4E7F-8984-197143009EA9}" name="Tabela dinâmica1" cacheId="28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outline="1" outlineData="1" multipleFieldFilters="0" chartFormat="4">
  <location ref="C6:D10" firstHeaderRow="1" firstDataRow="1" firstDataCol="1" rowPageCount="1" colPageCount="1"/>
  <pivotFields count="13">
    <pivotField numFmtId="14" multipleItemSelectionAllowed="1" showAll="0"/>
    <pivotField axis="axisPage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/>
    <pivotField showAll="0"/>
    <pivotField showAll="0"/>
    <pivotField numFmtId="165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-1"/>
  </pageFields>
  <dataFields count="1">
    <dataField name="Soma de Total de Vendas" fld="7" baseField="0" baseItem="0" numFmtId="164"/>
  </dataFields>
  <formats count="1">
    <format dxfId="137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da_Venda" xr10:uid="{735DB7C3-B7BC-4415-8DF7-E7801DF2D98B}" sourceName="Ano da Venda">
  <pivotTables>
    <pivotTable tabId="5" name="Tabela dinâmica1"/>
    <pivotTable tabId="5" name="Tabela dinâmica2"/>
    <pivotTable tabId="5" name="Tabela dinâmica3"/>
    <pivotTable tabId="5" name="Tabela dinâmica6"/>
    <pivotTable tabId="5" name="Tabela dinâmica8"/>
    <pivotTable tabId="4" name="Tabela dinâmica10"/>
  </pivotTables>
  <data>
    <tabular pivotCacheId="1793084359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a Venda 1" xr10:uid="{379ED81E-3323-4117-AC21-85DB28CCFF5B}" cache="SegmentaçãodeDados_Ano_da_Venda" caption="Ano da Venda" style="SlicerStyleDark1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da Venda" xr10:uid="{50D616E6-4227-4C90-849E-98597A002958}" cache="SegmentaçãodeDados_Ano_da_Venda" caption="Ano da Venda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microsoft.com/office/2007/relationships/slicer" Target="../slicers/slicer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E062-FA99-433B-9C1D-A1CAD41AD3E7}">
  <dimension ref="A1:J52"/>
  <sheetViews>
    <sheetView showGridLines="0" tabSelected="1" zoomScale="115" zoomScaleNormal="115" workbookViewId="0">
      <selection activeCell="L10" sqref="L10"/>
    </sheetView>
  </sheetViews>
  <sheetFormatPr defaultRowHeight="14.25"/>
  <cols>
    <col min="1" max="1" width="27.375" style="16" customWidth="1"/>
    <col min="2" max="2" width="4.375" customWidth="1"/>
    <col min="3" max="3" width="20.125" bestFit="1" customWidth="1"/>
    <col min="4" max="5" width="12.25" bestFit="1" customWidth="1"/>
    <col min="7" max="7" width="5.5" customWidth="1"/>
    <col min="8" max="8" width="17.625" bestFit="1" customWidth="1"/>
    <col min="9" max="9" width="11" bestFit="1" customWidth="1"/>
    <col min="10" max="10" width="4" bestFit="1" customWidth="1"/>
    <col min="12" max="12" width="20.125" bestFit="1" customWidth="1"/>
    <col min="13" max="13" width="12.25" bestFit="1" customWidth="1"/>
  </cols>
  <sheetData>
    <row r="1" spans="1:10" s="11" customFormat="1">
      <c r="A1" s="16"/>
    </row>
    <row r="2" spans="1:10" s="11" customFormat="1" ht="18.75" thickBot="1">
      <c r="A2" s="16"/>
      <c r="C2" s="23" t="s">
        <v>42</v>
      </c>
      <c r="D2" s="24"/>
      <c r="E2" s="24"/>
      <c r="F2" s="24"/>
      <c r="G2" s="24"/>
      <c r="H2" s="24"/>
      <c r="I2" s="24"/>
      <c r="J2" s="24"/>
    </row>
    <row r="3" spans="1:10" s="11" customFormat="1" ht="7.5" customHeight="1" thickTop="1">
      <c r="A3" s="16"/>
    </row>
    <row r="4" spans="1:10" s="11" customFormat="1">
      <c r="A4" s="16"/>
    </row>
    <row r="5" spans="1:10" s="11" customFormat="1">
      <c r="A5" s="16"/>
    </row>
    <row r="6" spans="1:10" s="11" customFormat="1">
      <c r="A6" s="16"/>
    </row>
    <row r="7" spans="1:10" s="11" customFormat="1">
      <c r="A7" s="16"/>
    </row>
    <row r="8" spans="1:10" s="11" customFormat="1" ht="16.5">
      <c r="A8" s="17" t="s">
        <v>41</v>
      </c>
    </row>
    <row r="9" spans="1:10" s="11" customFormat="1">
      <c r="A9" s="16"/>
    </row>
    <row r="10" spans="1:10" s="11" customFormat="1">
      <c r="A10" s="16"/>
    </row>
    <row r="11" spans="1:10" s="11" customFormat="1">
      <c r="A11" s="16"/>
    </row>
    <row r="12" spans="1:10" s="11" customFormat="1">
      <c r="A12" s="16"/>
    </row>
    <row r="13" spans="1:10" s="11" customFormat="1">
      <c r="A13" s="16"/>
    </row>
    <row r="14" spans="1:10" s="11" customFormat="1">
      <c r="A14" s="16"/>
    </row>
    <row r="15" spans="1:10" s="11" customFormat="1" ht="18" customHeight="1">
      <c r="A15" s="16"/>
    </row>
    <row r="16" spans="1:10" s="11" customFormat="1">
      <c r="A16" s="16"/>
      <c r="H16" s="25" t="s">
        <v>46</v>
      </c>
      <c r="I16" s="25" t="s">
        <v>45</v>
      </c>
      <c r="J16" s="26" t="s">
        <v>47</v>
      </c>
    </row>
    <row r="17" spans="1:10" s="11" customFormat="1">
      <c r="A17" s="16"/>
      <c r="H17" s="29" t="s">
        <v>19</v>
      </c>
      <c r="I17" s="27">
        <v>3</v>
      </c>
      <c r="J17" s="28">
        <v>0.13362161743418419</v>
      </c>
    </row>
    <row r="18" spans="1:10" s="11" customFormat="1">
      <c r="A18" s="16"/>
      <c r="H18" s="29" t="s">
        <v>21</v>
      </c>
      <c r="I18" s="27">
        <v>3</v>
      </c>
      <c r="J18" s="28">
        <v>0.15794594836800752</v>
      </c>
    </row>
    <row r="19" spans="1:10" s="11" customFormat="1">
      <c r="A19" s="16"/>
      <c r="H19" s="29" t="s">
        <v>9</v>
      </c>
      <c r="I19" s="27">
        <v>3</v>
      </c>
      <c r="J19" s="28">
        <v>0.18227026615390274</v>
      </c>
    </row>
    <row r="20" spans="1:10" s="11" customFormat="1">
      <c r="A20" s="16"/>
      <c r="H20" s="29" t="s">
        <v>27</v>
      </c>
      <c r="I20" s="27">
        <v>4</v>
      </c>
      <c r="J20" s="28">
        <v>0.2187567592676557</v>
      </c>
    </row>
    <row r="21" spans="1:10" s="11" customFormat="1">
      <c r="A21" s="16"/>
      <c r="H21" s="29" t="s">
        <v>17</v>
      </c>
      <c r="I21" s="27">
        <v>4</v>
      </c>
      <c r="J21" s="28">
        <v>0.14578378618807789</v>
      </c>
    </row>
    <row r="22" spans="1:10" s="11" customFormat="1">
      <c r="A22" s="16"/>
      <c r="H22" s="29" t="s">
        <v>23</v>
      </c>
      <c r="I22" s="27">
        <v>4</v>
      </c>
      <c r="J22" s="28">
        <v>0.14091892131610603</v>
      </c>
    </row>
    <row r="23" spans="1:10" s="11" customFormat="1">
      <c r="A23" s="16"/>
      <c r="H23" s="29" t="s">
        <v>28</v>
      </c>
      <c r="I23" s="27">
        <v>3</v>
      </c>
      <c r="J23" s="28">
        <v>0.18956757003582453</v>
      </c>
    </row>
    <row r="24" spans="1:10" s="11" customFormat="1">
      <c r="A24" s="16"/>
      <c r="H24" s="29" t="s">
        <v>29</v>
      </c>
      <c r="I24" s="27">
        <v>3</v>
      </c>
      <c r="J24" s="28">
        <v>0.17010810397397308</v>
      </c>
    </row>
    <row r="25" spans="1:10" s="11" customFormat="1">
      <c r="A25" s="16"/>
      <c r="H25" s="29" t="s">
        <v>13</v>
      </c>
      <c r="I25" s="27">
        <v>5</v>
      </c>
      <c r="J25" s="28">
        <v>7.2810813108500072E-2</v>
      </c>
    </row>
    <row r="26" spans="1:10" s="11" customFormat="1">
      <c r="A26" s="16"/>
      <c r="H26" s="29" t="s">
        <v>25</v>
      </c>
      <c r="I26" s="27">
        <v>4</v>
      </c>
      <c r="J26" s="28">
        <v>8.7405401150451603E-2</v>
      </c>
    </row>
    <row r="27" spans="1:10" s="11" customFormat="1">
      <c r="A27" s="16"/>
      <c r="H27" s="29" t="s">
        <v>37</v>
      </c>
      <c r="I27" s="27">
        <v>36</v>
      </c>
      <c r="J27" s="27">
        <v>1.4991891869966836</v>
      </c>
    </row>
    <row r="28" spans="1:10" s="11" customFormat="1">
      <c r="A28" s="16"/>
      <c r="H28" s="22"/>
      <c r="I28" s="22"/>
      <c r="J28" s="22"/>
    </row>
    <row r="29" spans="1:10" s="11" customFormat="1">
      <c r="A29" s="16"/>
    </row>
    <row r="30" spans="1:10" s="11" customFormat="1">
      <c r="A30" s="16"/>
    </row>
    <row r="31" spans="1:10" s="11" customFormat="1">
      <c r="A31" s="16"/>
    </row>
    <row r="32" spans="1:10" s="11" customFormat="1">
      <c r="A32" s="16"/>
    </row>
    <row r="33" spans="1:1" s="11" customFormat="1">
      <c r="A33" s="16"/>
    </row>
    <row r="34" spans="1:1" s="11" customFormat="1">
      <c r="A34" s="16"/>
    </row>
    <row r="35" spans="1:1" s="11" customFormat="1">
      <c r="A35" s="16"/>
    </row>
    <row r="36" spans="1:1" s="11" customFormat="1">
      <c r="A36" s="16"/>
    </row>
    <row r="37" spans="1:1" s="11" customFormat="1">
      <c r="A37" s="16"/>
    </row>
    <row r="38" spans="1:1" s="11" customFormat="1">
      <c r="A38" s="16"/>
    </row>
    <row r="39" spans="1:1" s="11" customFormat="1">
      <c r="A39" s="16"/>
    </row>
    <row r="40" spans="1:1" s="11" customFormat="1">
      <c r="A40" s="16"/>
    </row>
    <row r="41" spans="1:1" s="11" customFormat="1">
      <c r="A41" s="16"/>
    </row>
    <row r="42" spans="1:1" s="11" customFormat="1">
      <c r="A42" s="16"/>
    </row>
    <row r="43" spans="1:1" s="11" customFormat="1">
      <c r="A43" s="16"/>
    </row>
    <row r="44" spans="1:1" s="11" customFormat="1">
      <c r="A44" s="16"/>
    </row>
    <row r="45" spans="1:1" s="11" customFormat="1">
      <c r="A45" s="16"/>
    </row>
    <row r="46" spans="1:1" s="11" customFormat="1">
      <c r="A46" s="16"/>
    </row>
    <row r="47" spans="1:1" s="11" customFormat="1">
      <c r="A47" s="16"/>
    </row>
    <row r="48" spans="1:1" s="11" customFormat="1">
      <c r="A48" s="16"/>
    </row>
    <row r="49" spans="1:1" s="11" customFormat="1">
      <c r="A49" s="16"/>
    </row>
    <row r="50" spans="1:1" s="11" customFormat="1">
      <c r="A50" s="16"/>
    </row>
    <row r="51" spans="1:1" s="11" customFormat="1">
      <c r="A51" s="16"/>
    </row>
    <row r="52" spans="1:1" s="11" customFormat="1">
      <c r="A52" s="16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D2B6-E188-4DA3-A326-5E036CF462CA}">
  <dimension ref="C4:H49"/>
  <sheetViews>
    <sheetView topLeftCell="C25" workbookViewId="0">
      <selection activeCell="C38" sqref="C38:E49"/>
    </sheetView>
  </sheetViews>
  <sheetFormatPr defaultRowHeight="14.25"/>
  <cols>
    <col min="3" max="3" width="20.125" bestFit="1" customWidth="1"/>
    <col min="4" max="4" width="12.25" bestFit="1" customWidth="1"/>
    <col min="5" max="5" width="4.5" bestFit="1" customWidth="1"/>
    <col min="6" max="6" width="17.25" bestFit="1" customWidth="1"/>
    <col min="7" max="7" width="12.25" bestFit="1" customWidth="1"/>
  </cols>
  <sheetData>
    <row r="4" spans="3:4">
      <c r="C4" s="8" t="s">
        <v>44</v>
      </c>
      <c r="D4" s="9">
        <v>2023</v>
      </c>
    </row>
    <row r="6" spans="3:4">
      <c r="C6" s="8" t="s">
        <v>36</v>
      </c>
      <c r="D6" t="s">
        <v>38</v>
      </c>
    </row>
    <row r="7" spans="3:4">
      <c r="C7" s="9" t="s">
        <v>8</v>
      </c>
      <c r="D7" s="10">
        <v>7062</v>
      </c>
    </row>
    <row r="8" spans="3:4">
      <c r="C8" s="9" t="s">
        <v>12</v>
      </c>
      <c r="D8" s="10">
        <v>6463</v>
      </c>
    </row>
    <row r="9" spans="3:4">
      <c r="C9" s="9" t="s">
        <v>16</v>
      </c>
      <c r="D9" s="10">
        <v>8001</v>
      </c>
    </row>
    <row r="10" spans="3:4">
      <c r="C10" s="9" t="s">
        <v>37</v>
      </c>
      <c r="D10" s="10">
        <v>21526</v>
      </c>
    </row>
    <row r="21" spans="3:8">
      <c r="F21" s="8" t="s">
        <v>36</v>
      </c>
      <c r="G21" t="s">
        <v>40</v>
      </c>
    </row>
    <row r="22" spans="3:8">
      <c r="F22" s="9" t="s">
        <v>15</v>
      </c>
      <c r="G22" s="15">
        <v>17</v>
      </c>
      <c r="H22">
        <f>GETPIVOTDATA("Quantidade Vendida",$F$21,"Gênero do Comprador","Feminino")</f>
        <v>17</v>
      </c>
    </row>
    <row r="23" spans="3:8">
      <c r="F23" s="9" t="s">
        <v>11</v>
      </c>
      <c r="G23" s="15">
        <v>19</v>
      </c>
      <c r="H23">
        <f>GETPIVOTDATA("Quantidade Vendida",$F$21,"Gênero do Comprador","Masculino")</f>
        <v>19</v>
      </c>
    </row>
    <row r="24" spans="3:8">
      <c r="F24" s="9" t="s">
        <v>37</v>
      </c>
      <c r="G24" s="10">
        <v>36</v>
      </c>
    </row>
    <row r="25" spans="3:8">
      <c r="C25" s="8" t="s">
        <v>44</v>
      </c>
      <c r="D25" s="9">
        <v>2023</v>
      </c>
    </row>
    <row r="27" spans="3:8">
      <c r="C27" s="8" t="s">
        <v>36</v>
      </c>
      <c r="D27" t="s">
        <v>38</v>
      </c>
    </row>
    <row r="28" spans="3:8">
      <c r="C28" s="9" t="s">
        <v>8</v>
      </c>
      <c r="D28" s="10">
        <v>7062</v>
      </c>
    </row>
    <row r="29" spans="3:8">
      <c r="C29" s="9" t="s">
        <v>12</v>
      </c>
      <c r="D29" s="10">
        <v>6463</v>
      </c>
    </row>
    <row r="30" spans="3:8">
      <c r="C30" s="9" t="s">
        <v>16</v>
      </c>
      <c r="D30" s="10">
        <v>8001</v>
      </c>
    </row>
    <row r="31" spans="3:8">
      <c r="C31" s="9" t="s">
        <v>37</v>
      </c>
      <c r="D31" s="10">
        <v>21526</v>
      </c>
    </row>
    <row r="36" spans="3:7">
      <c r="F36" s="8" t="s">
        <v>0</v>
      </c>
      <c r="G36" t="s">
        <v>43</v>
      </c>
    </row>
    <row r="38" spans="3:7">
      <c r="C38" s="20" t="s">
        <v>46</v>
      </c>
      <c r="D38" s="4" t="s">
        <v>45</v>
      </c>
      <c r="E38" s="21" t="s">
        <v>47</v>
      </c>
      <c r="F38" s="8" t="s">
        <v>46</v>
      </c>
      <c r="G38" t="s">
        <v>45</v>
      </c>
    </row>
    <row r="39" spans="3:7">
      <c r="C39" s="4" t="s">
        <v>19</v>
      </c>
      <c r="D39" s="18">
        <v>3</v>
      </c>
      <c r="E39" s="19">
        <v>0.13362161743418419</v>
      </c>
      <c r="F39" s="9" t="s">
        <v>18</v>
      </c>
      <c r="G39" s="18">
        <v>4</v>
      </c>
    </row>
    <row r="40" spans="3:7">
      <c r="C40" s="4" t="s">
        <v>21</v>
      </c>
      <c r="D40" s="18">
        <v>3</v>
      </c>
      <c r="E40" s="19">
        <v>0.15794594836800752</v>
      </c>
      <c r="F40" s="9" t="s">
        <v>20</v>
      </c>
      <c r="G40" s="18">
        <v>5</v>
      </c>
    </row>
    <row r="41" spans="3:7">
      <c r="C41" s="4" t="s">
        <v>9</v>
      </c>
      <c r="D41" s="18">
        <v>3</v>
      </c>
      <c r="E41" s="19">
        <v>0.18227026615390274</v>
      </c>
      <c r="F41" s="9" t="s">
        <v>26</v>
      </c>
      <c r="G41" s="18">
        <v>4</v>
      </c>
    </row>
    <row r="42" spans="3:7">
      <c r="C42" s="4" t="s">
        <v>27</v>
      </c>
      <c r="D42" s="18">
        <v>4</v>
      </c>
      <c r="E42" s="19">
        <v>0.2187567592676557</v>
      </c>
      <c r="F42" s="9" t="s">
        <v>22</v>
      </c>
      <c r="G42" s="18">
        <v>4</v>
      </c>
    </row>
    <row r="43" spans="3:7">
      <c r="C43" s="4" t="s">
        <v>17</v>
      </c>
      <c r="D43" s="18">
        <v>4</v>
      </c>
      <c r="E43" s="19">
        <v>0.14578378618807789</v>
      </c>
      <c r="F43" s="9" t="s">
        <v>14</v>
      </c>
      <c r="G43" s="18">
        <v>6</v>
      </c>
    </row>
    <row r="44" spans="3:7">
      <c r="C44" s="4" t="s">
        <v>23</v>
      </c>
      <c r="D44" s="18">
        <v>4</v>
      </c>
      <c r="E44" s="19">
        <v>0.14091892131610603</v>
      </c>
      <c r="F44" s="9" t="s">
        <v>24</v>
      </c>
      <c r="G44" s="18">
        <v>7</v>
      </c>
    </row>
    <row r="45" spans="3:7">
      <c r="C45" s="4" t="s">
        <v>28</v>
      </c>
      <c r="D45" s="18">
        <v>3</v>
      </c>
      <c r="E45" s="19">
        <v>0.18956757003582453</v>
      </c>
      <c r="F45" s="9" t="s">
        <v>10</v>
      </c>
      <c r="G45" s="18">
        <v>6</v>
      </c>
    </row>
    <row r="46" spans="3:7">
      <c r="C46" s="4" t="s">
        <v>29</v>
      </c>
      <c r="D46" s="18">
        <v>3</v>
      </c>
      <c r="E46" s="19">
        <v>0.17010810397397308</v>
      </c>
      <c r="F46" s="9" t="s">
        <v>37</v>
      </c>
      <c r="G46" s="18">
        <v>36</v>
      </c>
    </row>
    <row r="47" spans="3:7">
      <c r="C47" s="4" t="s">
        <v>13</v>
      </c>
      <c r="D47" s="18">
        <v>5</v>
      </c>
      <c r="E47" s="19">
        <v>7.2810813108500072E-2</v>
      </c>
    </row>
    <row r="48" spans="3:7">
      <c r="C48" s="4" t="s">
        <v>25</v>
      </c>
      <c r="D48" s="18">
        <v>4</v>
      </c>
      <c r="E48" s="19">
        <v>8.7405401150451603E-2</v>
      </c>
    </row>
    <row r="49" spans="3:5">
      <c r="C49" s="4" t="s">
        <v>37</v>
      </c>
      <c r="D49" s="18">
        <v>36</v>
      </c>
      <c r="E49" s="18">
        <v>1.4991891869966836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93A4-CA7B-4353-A7D5-0379CD6DBAC3}">
  <dimension ref="A1:M65"/>
  <sheetViews>
    <sheetView topLeftCell="I43" workbookViewId="0">
      <selection activeCell="C38" sqref="C38:E49"/>
    </sheetView>
  </sheetViews>
  <sheetFormatPr defaultRowHeight="14.25"/>
  <cols>
    <col min="1" max="1" width="20.125" customWidth="1"/>
    <col min="2" max="2" width="20.125" style="12" customWidth="1"/>
    <col min="3" max="4" width="20.125" customWidth="1"/>
    <col min="5" max="5" width="16.875" bestFit="1" customWidth="1"/>
    <col min="6" max="6" width="19.25" bestFit="1" customWidth="1"/>
    <col min="7" max="10" width="20.125" customWidth="1"/>
    <col min="11" max="11" width="12.25" customWidth="1"/>
    <col min="12" max="12" width="11.875" bestFit="1" customWidth="1"/>
  </cols>
  <sheetData>
    <row r="1" spans="1:13" ht="45">
      <c r="A1" s="2" t="s">
        <v>0</v>
      </c>
      <c r="B1" s="13" t="s">
        <v>44</v>
      </c>
      <c r="C1" s="2" t="s">
        <v>1</v>
      </c>
      <c r="D1" s="2" t="s">
        <v>2</v>
      </c>
      <c r="E1" s="2" t="s">
        <v>31</v>
      </c>
      <c r="F1" s="2" t="s">
        <v>3</v>
      </c>
      <c r="G1" s="2" t="s">
        <v>4</v>
      </c>
      <c r="H1" s="2" t="s">
        <v>35</v>
      </c>
      <c r="I1" s="2" t="s">
        <v>5</v>
      </c>
      <c r="J1" s="2" t="s">
        <v>6</v>
      </c>
      <c r="K1" s="2" t="s">
        <v>7</v>
      </c>
      <c r="L1" s="2" t="s">
        <v>30</v>
      </c>
      <c r="M1" s="2" t="s">
        <v>32</v>
      </c>
    </row>
    <row r="2" spans="1:13" s="4" customFormat="1" ht="15" customHeight="1">
      <c r="A2" s="3">
        <v>45261</v>
      </c>
      <c r="B2" s="14">
        <v>2023</v>
      </c>
      <c r="C2" s="1" t="s">
        <v>8</v>
      </c>
      <c r="D2" s="1" t="s">
        <v>9</v>
      </c>
      <c r="E2" s="1" t="e" vm="1">
        <f ca="1">_xlfn.TEXTAFTER($D2,"Nike ")</f>
        <v>#NAME?</v>
      </c>
      <c r="F2" s="5">
        <v>749</v>
      </c>
      <c r="G2" s="1">
        <v>1</v>
      </c>
      <c r="H2" s="5">
        <f>G2*F2</f>
        <v>749</v>
      </c>
      <c r="I2" s="1" t="s">
        <v>10</v>
      </c>
      <c r="J2" s="1">
        <v>24</v>
      </c>
      <c r="K2" s="1" t="s">
        <v>11</v>
      </c>
      <c r="L2" s="4" t="str">
        <f t="shared" ref="L2:L33" ca="1" si="0">IF(COUNTIFS(C$2:C$65, C2, D$2:D$65, D2, E$2:E$65, F2, F$2:F$65, G2, G$2:G$65, I2, I$2:I$65, J2, J$2:J$65, K2) &gt; 1, "Duplicado", "Único")</f>
        <v>Único</v>
      </c>
      <c r="M2" s="6">
        <f>$F2/SUMIFS($F$2:$F$61, $C$2:$C$61, $C2)</f>
        <v>6.0731371118138325E-2</v>
      </c>
    </row>
    <row r="3" spans="1:13" s="4" customFormat="1" ht="15" customHeight="1">
      <c r="A3" s="3">
        <v>45262</v>
      </c>
      <c r="B3" s="14">
        <v>2023</v>
      </c>
      <c r="C3" s="1" t="s">
        <v>12</v>
      </c>
      <c r="D3" s="1" t="s">
        <v>13</v>
      </c>
      <c r="E3" s="1" t="e" vm="1">
        <f t="shared" ref="E3:E61" ca="1" si="1">_xlfn.TEXTAFTER($D3,"Nike ")</f>
        <v>#NAME?</v>
      </c>
      <c r="F3" s="5">
        <v>299</v>
      </c>
      <c r="G3" s="1">
        <v>2</v>
      </c>
      <c r="H3" s="5">
        <f t="shared" ref="H3:H61" si="2">G3*F3</f>
        <v>598</v>
      </c>
      <c r="I3" s="1" t="s">
        <v>14</v>
      </c>
      <c r="J3" s="1">
        <v>30</v>
      </c>
      <c r="K3" s="1" t="s">
        <v>15</v>
      </c>
      <c r="L3" s="4" t="str">
        <f t="shared" ca="1" si="0"/>
        <v>Único</v>
      </c>
      <c r="M3" s="6">
        <f t="shared" ref="M3:M61" si="3">$F3/SUMIFS($F$2:$F$61, $C$2:$C$61, $C3)</f>
        <v>2.4241932868493594E-2</v>
      </c>
    </row>
    <row r="4" spans="1:13" s="4" customFormat="1" ht="15" customHeight="1">
      <c r="A4" s="3">
        <v>45263</v>
      </c>
      <c r="B4" s="14">
        <v>2023</v>
      </c>
      <c r="C4" s="1" t="s">
        <v>16</v>
      </c>
      <c r="D4" s="1" t="s">
        <v>17</v>
      </c>
      <c r="E4" s="1" t="e" vm="1">
        <f t="shared" ca="1" si="1"/>
        <v>#NAME?</v>
      </c>
      <c r="F4" s="5">
        <v>599</v>
      </c>
      <c r="G4" s="1">
        <v>1</v>
      </c>
      <c r="H4" s="5">
        <f t="shared" si="2"/>
        <v>599</v>
      </c>
      <c r="I4" s="1" t="s">
        <v>18</v>
      </c>
      <c r="J4" s="1">
        <v>35</v>
      </c>
      <c r="K4" s="1" t="s">
        <v>11</v>
      </c>
      <c r="L4" s="4" t="str">
        <f t="shared" ca="1" si="0"/>
        <v>Único</v>
      </c>
      <c r="M4" s="6">
        <f t="shared" si="3"/>
        <v>4.8568880240006489E-2</v>
      </c>
    </row>
    <row r="5" spans="1:13" s="4" customFormat="1" ht="15" customHeight="1">
      <c r="A5" s="3">
        <v>45264</v>
      </c>
      <c r="B5" s="14">
        <v>2023</v>
      </c>
      <c r="C5" s="1" t="s">
        <v>8</v>
      </c>
      <c r="D5" s="1" t="s">
        <v>19</v>
      </c>
      <c r="E5" s="1" t="e" vm="1">
        <f t="shared" ca="1" si="1"/>
        <v>#NAME?</v>
      </c>
      <c r="F5" s="5">
        <v>549</v>
      </c>
      <c r="G5" s="1">
        <v>1</v>
      </c>
      <c r="H5" s="5">
        <f t="shared" si="2"/>
        <v>549</v>
      </c>
      <c r="I5" s="1" t="s">
        <v>20</v>
      </c>
      <c r="J5" s="1">
        <v>22</v>
      </c>
      <c r="K5" s="1" t="s">
        <v>15</v>
      </c>
      <c r="L5" s="4" t="str">
        <f t="shared" ca="1" si="0"/>
        <v>Único</v>
      </c>
      <c r="M5" s="6">
        <f t="shared" si="3"/>
        <v>4.4514716613962536E-2</v>
      </c>
    </row>
    <row r="6" spans="1:13" s="4" customFormat="1" ht="15" customHeight="1">
      <c r="A6" s="3">
        <v>45265</v>
      </c>
      <c r="B6" s="14">
        <v>2023</v>
      </c>
      <c r="C6" s="1" t="s">
        <v>12</v>
      </c>
      <c r="D6" s="1" t="s">
        <v>21</v>
      </c>
      <c r="E6" s="1" t="e" vm="1">
        <f t="shared" ca="1" si="1"/>
        <v>#NAME?</v>
      </c>
      <c r="F6" s="5">
        <v>649</v>
      </c>
      <c r="G6" s="1">
        <v>1</v>
      </c>
      <c r="H6" s="5">
        <f t="shared" si="2"/>
        <v>649</v>
      </c>
      <c r="I6" s="1" t="s">
        <v>22</v>
      </c>
      <c r="J6" s="1">
        <v>28</v>
      </c>
      <c r="K6" s="1" t="s">
        <v>15</v>
      </c>
      <c r="L6" s="4" t="str">
        <f t="shared" ca="1" si="0"/>
        <v>Único</v>
      </c>
      <c r="M6" s="6">
        <f t="shared" si="3"/>
        <v>5.2618777363385764E-2</v>
      </c>
    </row>
    <row r="7" spans="1:13" s="4" customFormat="1" ht="15" customHeight="1">
      <c r="A7" s="3">
        <v>45266</v>
      </c>
      <c r="B7" s="14">
        <v>2023</v>
      </c>
      <c r="C7" s="1" t="s">
        <v>16</v>
      </c>
      <c r="D7" s="1" t="s">
        <v>23</v>
      </c>
      <c r="E7" s="1" t="e" vm="1">
        <f t="shared" ca="1" si="1"/>
        <v>#NAME?</v>
      </c>
      <c r="F7" s="5">
        <v>579</v>
      </c>
      <c r="G7" s="1">
        <v>2</v>
      </c>
      <c r="H7" s="5">
        <f t="shared" si="2"/>
        <v>1158</v>
      </c>
      <c r="I7" s="1" t="s">
        <v>24</v>
      </c>
      <c r="J7" s="1">
        <v>33</v>
      </c>
      <c r="K7" s="1" t="s">
        <v>11</v>
      </c>
      <c r="L7" s="4" t="str">
        <f t="shared" ca="1" si="0"/>
        <v>Único</v>
      </c>
      <c r="M7" s="6">
        <f t="shared" si="3"/>
        <v>4.6947214789588909E-2</v>
      </c>
    </row>
    <row r="8" spans="1:13" s="4" customFormat="1" ht="15" customHeight="1">
      <c r="A8" s="3">
        <v>45267</v>
      </c>
      <c r="B8" s="14">
        <v>2023</v>
      </c>
      <c r="C8" s="1" t="s">
        <v>8</v>
      </c>
      <c r="D8" s="1" t="s">
        <v>25</v>
      </c>
      <c r="E8" s="1" t="e" vm="1">
        <f t="shared" ca="1" si="1"/>
        <v>#NAME?</v>
      </c>
      <c r="F8" s="5">
        <v>359</v>
      </c>
      <c r="G8" s="1">
        <v>1</v>
      </c>
      <c r="H8" s="5">
        <f t="shared" si="2"/>
        <v>359</v>
      </c>
      <c r="I8" s="1" t="s">
        <v>26</v>
      </c>
      <c r="J8" s="1">
        <v>19</v>
      </c>
      <c r="K8" s="1" t="s">
        <v>11</v>
      </c>
      <c r="L8" s="4" t="str">
        <f t="shared" ca="1" si="0"/>
        <v>Único</v>
      </c>
      <c r="M8" s="6">
        <f t="shared" si="3"/>
        <v>2.9108894834995541E-2</v>
      </c>
    </row>
    <row r="9" spans="1:13" s="4" customFormat="1" ht="15" customHeight="1">
      <c r="A9" s="3">
        <v>45268</v>
      </c>
      <c r="B9" s="14">
        <v>2023</v>
      </c>
      <c r="C9" s="1" t="s">
        <v>12</v>
      </c>
      <c r="D9" s="1" t="s">
        <v>27</v>
      </c>
      <c r="E9" s="1" t="e" vm="1">
        <f t="shared" ca="1" si="1"/>
        <v>#NAME?</v>
      </c>
      <c r="F9" s="5">
        <v>899</v>
      </c>
      <c r="G9" s="1">
        <v>1</v>
      </c>
      <c r="H9" s="5">
        <f t="shared" si="2"/>
        <v>899</v>
      </c>
      <c r="I9" s="1" t="s">
        <v>10</v>
      </c>
      <c r="J9" s="1">
        <v>27</v>
      </c>
      <c r="K9" s="1" t="s">
        <v>11</v>
      </c>
      <c r="L9" s="4" t="str">
        <f t="shared" ca="1" si="0"/>
        <v>Único</v>
      </c>
      <c r="M9" s="6">
        <f t="shared" si="3"/>
        <v>7.2887952002594458E-2</v>
      </c>
    </row>
    <row r="10" spans="1:13" s="4" customFormat="1" ht="15" customHeight="1">
      <c r="A10" s="3">
        <v>45269</v>
      </c>
      <c r="B10" s="14">
        <v>2023</v>
      </c>
      <c r="C10" s="1" t="s">
        <v>16</v>
      </c>
      <c r="D10" s="1" t="s">
        <v>28</v>
      </c>
      <c r="E10" s="1" t="e" vm="1">
        <f t="shared" ca="1" si="1"/>
        <v>#NAME?</v>
      </c>
      <c r="F10" s="5">
        <v>779</v>
      </c>
      <c r="G10" s="1">
        <v>1</v>
      </c>
      <c r="H10" s="5">
        <f t="shared" si="2"/>
        <v>779</v>
      </c>
      <c r="I10" s="1" t="s">
        <v>14</v>
      </c>
      <c r="J10" s="1">
        <v>36</v>
      </c>
      <c r="K10" s="1" t="s">
        <v>15</v>
      </c>
      <c r="L10" s="4" t="str">
        <f t="shared" ca="1" si="0"/>
        <v>Único</v>
      </c>
      <c r="M10" s="6">
        <f t="shared" si="3"/>
        <v>6.3163869293764691E-2</v>
      </c>
    </row>
    <row r="11" spans="1:13" s="4" customFormat="1" ht="15" customHeight="1">
      <c r="A11" s="3">
        <v>45270</v>
      </c>
      <c r="B11" s="14">
        <v>2023</v>
      </c>
      <c r="C11" s="1" t="s">
        <v>8</v>
      </c>
      <c r="D11" s="1" t="s">
        <v>29</v>
      </c>
      <c r="E11" s="1" t="e" vm="1">
        <f t="shared" ca="1" si="1"/>
        <v>#NAME?</v>
      </c>
      <c r="F11" s="5">
        <v>699</v>
      </c>
      <c r="G11" s="1">
        <v>1</v>
      </c>
      <c r="H11" s="5">
        <f t="shared" si="2"/>
        <v>699</v>
      </c>
      <c r="I11" s="1" t="s">
        <v>18</v>
      </c>
      <c r="J11" s="1">
        <v>25</v>
      </c>
      <c r="K11" s="1" t="s">
        <v>11</v>
      </c>
      <c r="L11" s="4" t="str">
        <f t="shared" ca="1" si="0"/>
        <v>Único</v>
      </c>
      <c r="M11" s="6">
        <f t="shared" si="3"/>
        <v>5.6677207492094379E-2</v>
      </c>
    </row>
    <row r="12" spans="1:13" s="4" customFormat="1" ht="15" customHeight="1">
      <c r="A12" s="3">
        <v>45271</v>
      </c>
      <c r="B12" s="14">
        <v>2023</v>
      </c>
      <c r="C12" s="1" t="s">
        <v>12</v>
      </c>
      <c r="D12" s="1" t="s">
        <v>9</v>
      </c>
      <c r="E12" s="1" t="e" vm="1">
        <f t="shared" ca="1" si="1"/>
        <v>#NAME?</v>
      </c>
      <c r="F12" s="5">
        <v>750</v>
      </c>
      <c r="G12" s="1">
        <v>1</v>
      </c>
      <c r="H12" s="5">
        <f t="shared" si="2"/>
        <v>750</v>
      </c>
      <c r="I12" s="1" t="s">
        <v>20</v>
      </c>
      <c r="J12" s="1">
        <v>20</v>
      </c>
      <c r="K12" s="1" t="s">
        <v>15</v>
      </c>
      <c r="L12" s="4" t="str">
        <f t="shared" ca="1" si="0"/>
        <v>Único</v>
      </c>
      <c r="M12" s="6">
        <f t="shared" si="3"/>
        <v>6.0807523917626075E-2</v>
      </c>
    </row>
    <row r="13" spans="1:13" s="4" customFormat="1" ht="15" customHeight="1">
      <c r="A13" s="3">
        <v>45272</v>
      </c>
      <c r="B13" s="14">
        <v>2023</v>
      </c>
      <c r="C13" s="1" t="s">
        <v>16</v>
      </c>
      <c r="D13" s="1" t="s">
        <v>13</v>
      </c>
      <c r="E13" s="1" t="e" vm="1">
        <f t="shared" ca="1" si="1"/>
        <v>#NAME?</v>
      </c>
      <c r="F13" s="5">
        <v>300</v>
      </c>
      <c r="G13" s="1">
        <v>1</v>
      </c>
      <c r="H13" s="5">
        <f t="shared" si="2"/>
        <v>300</v>
      </c>
      <c r="I13" s="1" t="s">
        <v>22</v>
      </c>
      <c r="J13" s="1">
        <v>34</v>
      </c>
      <c r="K13" s="1" t="s">
        <v>11</v>
      </c>
      <c r="L13" s="4" t="str">
        <f t="shared" ca="1" si="0"/>
        <v>Único</v>
      </c>
      <c r="M13" s="6">
        <f t="shared" si="3"/>
        <v>2.4324981756263683E-2</v>
      </c>
    </row>
    <row r="14" spans="1:13" s="4" customFormat="1" ht="15" customHeight="1">
      <c r="A14" s="3">
        <v>45273</v>
      </c>
      <c r="B14" s="14">
        <v>2023</v>
      </c>
      <c r="C14" s="1" t="s">
        <v>8</v>
      </c>
      <c r="D14" s="1" t="s">
        <v>17</v>
      </c>
      <c r="E14" s="1" t="e" vm="1">
        <f t="shared" ca="1" si="1"/>
        <v>#NAME?</v>
      </c>
      <c r="F14" s="5">
        <v>600</v>
      </c>
      <c r="G14" s="1">
        <v>2</v>
      </c>
      <c r="H14" s="5">
        <f t="shared" si="2"/>
        <v>1200</v>
      </c>
      <c r="I14" s="1" t="s">
        <v>24</v>
      </c>
      <c r="J14" s="1">
        <v>29</v>
      </c>
      <c r="K14" s="1" t="s">
        <v>15</v>
      </c>
      <c r="L14" s="4" t="str">
        <f t="shared" ca="1" si="0"/>
        <v>Único</v>
      </c>
      <c r="M14" s="6">
        <f t="shared" si="3"/>
        <v>4.8649963512527365E-2</v>
      </c>
    </row>
    <row r="15" spans="1:13" s="4" customFormat="1" ht="15" customHeight="1">
      <c r="A15" s="3">
        <v>45274</v>
      </c>
      <c r="B15" s="14">
        <v>2023</v>
      </c>
      <c r="C15" s="1" t="s">
        <v>12</v>
      </c>
      <c r="D15" s="1" t="s">
        <v>19</v>
      </c>
      <c r="E15" s="1" t="e" vm="1">
        <f t="shared" ca="1" si="1"/>
        <v>#NAME?</v>
      </c>
      <c r="F15" s="5">
        <v>550</v>
      </c>
      <c r="G15" s="1">
        <v>1</v>
      </c>
      <c r="H15" s="5">
        <f t="shared" si="2"/>
        <v>550</v>
      </c>
      <c r="I15" s="1" t="s">
        <v>26</v>
      </c>
      <c r="J15" s="1">
        <v>22</v>
      </c>
      <c r="K15" s="1" t="s">
        <v>11</v>
      </c>
      <c r="L15" s="4" t="str">
        <f t="shared" ca="1" si="0"/>
        <v>Único</v>
      </c>
      <c r="M15" s="6">
        <f t="shared" si="3"/>
        <v>4.4592184206259121E-2</v>
      </c>
    </row>
    <row r="16" spans="1:13" s="4" customFormat="1" ht="15" customHeight="1">
      <c r="A16" s="3">
        <v>45275</v>
      </c>
      <c r="B16" s="14">
        <v>2023</v>
      </c>
      <c r="C16" s="1" t="s">
        <v>16</v>
      </c>
      <c r="D16" s="1" t="s">
        <v>21</v>
      </c>
      <c r="E16" s="1" t="e" vm="1">
        <f t="shared" ca="1" si="1"/>
        <v>#NAME?</v>
      </c>
      <c r="F16" s="5">
        <v>650</v>
      </c>
      <c r="G16" s="1">
        <v>1</v>
      </c>
      <c r="H16" s="5">
        <f t="shared" si="2"/>
        <v>650</v>
      </c>
      <c r="I16" s="1" t="s">
        <v>10</v>
      </c>
      <c r="J16" s="1">
        <v>45</v>
      </c>
      <c r="K16" s="1" t="s">
        <v>15</v>
      </c>
      <c r="L16" s="4" t="str">
        <f t="shared" ca="1" si="0"/>
        <v>Único</v>
      </c>
      <c r="M16" s="6">
        <f t="shared" si="3"/>
        <v>5.2704127138571311E-2</v>
      </c>
    </row>
    <row r="17" spans="1:13" s="4" customFormat="1" ht="15" customHeight="1">
      <c r="A17" s="3">
        <v>45276</v>
      </c>
      <c r="B17" s="14">
        <v>2023</v>
      </c>
      <c r="C17" s="1" t="s">
        <v>8</v>
      </c>
      <c r="D17" s="1" t="s">
        <v>23</v>
      </c>
      <c r="E17" s="1" t="e" vm="1">
        <f t="shared" ca="1" si="1"/>
        <v>#NAME?</v>
      </c>
      <c r="F17" s="5">
        <v>580</v>
      </c>
      <c r="G17" s="1">
        <v>1</v>
      </c>
      <c r="H17" s="5">
        <f t="shared" si="2"/>
        <v>580</v>
      </c>
      <c r="I17" s="1" t="s">
        <v>14</v>
      </c>
      <c r="J17" s="1">
        <v>27</v>
      </c>
      <c r="K17" s="1" t="s">
        <v>11</v>
      </c>
      <c r="L17" s="4" t="str">
        <f t="shared" ca="1" si="0"/>
        <v>Único</v>
      </c>
      <c r="M17" s="6">
        <f t="shared" si="3"/>
        <v>4.7028298062109786E-2</v>
      </c>
    </row>
    <row r="18" spans="1:13" s="4" customFormat="1" ht="15" customHeight="1">
      <c r="A18" s="3">
        <v>45277</v>
      </c>
      <c r="B18" s="14">
        <v>2023</v>
      </c>
      <c r="C18" s="1" t="s">
        <v>12</v>
      </c>
      <c r="D18" s="1" t="s">
        <v>25</v>
      </c>
      <c r="E18" s="1" t="e" vm="1">
        <f t="shared" ca="1" si="1"/>
        <v>#NAME?</v>
      </c>
      <c r="F18" s="5">
        <v>360</v>
      </c>
      <c r="G18" s="1">
        <v>1</v>
      </c>
      <c r="H18" s="5">
        <f t="shared" si="2"/>
        <v>360</v>
      </c>
      <c r="I18" s="1" t="s">
        <v>18</v>
      </c>
      <c r="J18" s="1">
        <v>31</v>
      </c>
      <c r="K18" s="1" t="s">
        <v>15</v>
      </c>
      <c r="L18" s="4" t="str">
        <f t="shared" ca="1" si="0"/>
        <v>Único</v>
      </c>
      <c r="M18" s="6">
        <f t="shared" si="3"/>
        <v>2.9187611480460517E-2</v>
      </c>
    </row>
    <row r="19" spans="1:13" s="4" customFormat="1" ht="15" customHeight="1">
      <c r="A19" s="3">
        <v>45278</v>
      </c>
      <c r="B19" s="14">
        <v>2023</v>
      </c>
      <c r="C19" s="1" t="s">
        <v>16</v>
      </c>
      <c r="D19" s="1" t="s">
        <v>27</v>
      </c>
      <c r="E19" s="1" t="e" vm="1">
        <f t="shared" ca="1" si="1"/>
        <v>#NAME?</v>
      </c>
      <c r="F19" s="5">
        <v>900</v>
      </c>
      <c r="G19" s="1">
        <v>2</v>
      </c>
      <c r="H19" s="5">
        <f t="shared" si="2"/>
        <v>1800</v>
      </c>
      <c r="I19" s="1" t="s">
        <v>20</v>
      </c>
      <c r="J19" s="1">
        <v>26</v>
      </c>
      <c r="K19" s="1" t="s">
        <v>11</v>
      </c>
      <c r="L19" s="4" t="str">
        <f t="shared" ca="1" si="0"/>
        <v>Único</v>
      </c>
      <c r="M19" s="6">
        <f t="shared" si="3"/>
        <v>7.2974945268791044E-2</v>
      </c>
    </row>
    <row r="20" spans="1:13" s="4" customFormat="1" ht="15" customHeight="1">
      <c r="A20" s="3">
        <v>45279</v>
      </c>
      <c r="B20" s="14">
        <v>2023</v>
      </c>
      <c r="C20" s="1" t="s">
        <v>8</v>
      </c>
      <c r="D20" s="1" t="s">
        <v>28</v>
      </c>
      <c r="E20" s="1" t="e" vm="1">
        <f t="shared" ca="1" si="1"/>
        <v>#NAME?</v>
      </c>
      <c r="F20" s="5">
        <v>780</v>
      </c>
      <c r="G20" s="1">
        <v>1</v>
      </c>
      <c r="H20" s="5">
        <f t="shared" si="2"/>
        <v>780</v>
      </c>
      <c r="I20" s="1" t="s">
        <v>22</v>
      </c>
      <c r="J20" s="1">
        <v>30</v>
      </c>
      <c r="K20" s="1" t="s">
        <v>15</v>
      </c>
      <c r="L20" s="4" t="str">
        <f t="shared" ca="1" si="0"/>
        <v>Único</v>
      </c>
      <c r="M20" s="6">
        <f t="shared" si="3"/>
        <v>6.3244952566285581E-2</v>
      </c>
    </row>
    <row r="21" spans="1:13" s="4" customFormat="1" ht="15" customHeight="1">
      <c r="A21" s="3">
        <v>45280</v>
      </c>
      <c r="B21" s="14">
        <v>2023</v>
      </c>
      <c r="C21" s="1" t="s">
        <v>12</v>
      </c>
      <c r="D21" s="1" t="s">
        <v>29</v>
      </c>
      <c r="E21" s="1" t="e" vm="1">
        <f t="shared" ca="1" si="1"/>
        <v>#NAME?</v>
      </c>
      <c r="F21" s="5">
        <v>700</v>
      </c>
      <c r="G21" s="1">
        <v>1</v>
      </c>
      <c r="H21" s="5">
        <f t="shared" si="2"/>
        <v>700</v>
      </c>
      <c r="I21" s="1" t="s">
        <v>24</v>
      </c>
      <c r="J21" s="1">
        <v>35</v>
      </c>
      <c r="K21" s="1" t="s">
        <v>11</v>
      </c>
      <c r="L21" s="4" t="str">
        <f t="shared" ca="1" si="0"/>
        <v>Único</v>
      </c>
      <c r="M21" s="6">
        <f t="shared" si="3"/>
        <v>5.6753688989784334E-2</v>
      </c>
    </row>
    <row r="22" spans="1:13" s="4" customFormat="1" ht="15" customHeight="1">
      <c r="A22" s="3">
        <v>45281</v>
      </c>
      <c r="B22" s="14">
        <v>2023</v>
      </c>
      <c r="C22" s="1" t="s">
        <v>16</v>
      </c>
      <c r="D22" s="1" t="s">
        <v>9</v>
      </c>
      <c r="E22" s="1" t="e" vm="1">
        <f t="shared" ca="1" si="1"/>
        <v>#NAME?</v>
      </c>
      <c r="F22" s="5">
        <v>749</v>
      </c>
      <c r="G22" s="1">
        <v>1</v>
      </c>
      <c r="H22" s="5">
        <f t="shared" si="2"/>
        <v>749</v>
      </c>
      <c r="I22" s="1" t="s">
        <v>26</v>
      </c>
      <c r="J22" s="1">
        <v>21</v>
      </c>
      <c r="K22" s="1" t="s">
        <v>15</v>
      </c>
      <c r="L22" s="4" t="str">
        <f t="shared" ca="1" si="0"/>
        <v>Único</v>
      </c>
      <c r="M22" s="6">
        <f t="shared" si="3"/>
        <v>6.0731371118138325E-2</v>
      </c>
    </row>
    <row r="23" spans="1:13" s="4" customFormat="1" ht="15" customHeight="1">
      <c r="A23" s="3">
        <v>45282</v>
      </c>
      <c r="B23" s="14">
        <v>2023</v>
      </c>
      <c r="C23" s="1" t="s">
        <v>8</v>
      </c>
      <c r="D23" s="1" t="s">
        <v>13</v>
      </c>
      <c r="E23" s="1" t="e" vm="1">
        <f t="shared" ca="1" si="1"/>
        <v>#NAME?</v>
      </c>
      <c r="F23" s="5">
        <v>299</v>
      </c>
      <c r="G23" s="1">
        <v>2</v>
      </c>
      <c r="H23" s="5">
        <f t="shared" si="2"/>
        <v>598</v>
      </c>
      <c r="I23" s="1" t="s">
        <v>10</v>
      </c>
      <c r="J23" s="1">
        <v>37</v>
      </c>
      <c r="K23" s="1" t="s">
        <v>11</v>
      </c>
      <c r="L23" s="4" t="str">
        <f t="shared" ca="1" si="0"/>
        <v>Único</v>
      </c>
      <c r="M23" s="6">
        <f t="shared" si="3"/>
        <v>2.4243898483742803E-2</v>
      </c>
    </row>
    <row r="24" spans="1:13" s="4" customFormat="1" ht="15" customHeight="1">
      <c r="A24" s="3">
        <v>45283</v>
      </c>
      <c r="B24" s="14">
        <v>2023</v>
      </c>
      <c r="C24" s="1" t="s">
        <v>12</v>
      </c>
      <c r="D24" s="1" t="s">
        <v>17</v>
      </c>
      <c r="E24" s="1" t="e" vm="1">
        <f t="shared" ca="1" si="1"/>
        <v>#NAME?</v>
      </c>
      <c r="F24" s="5">
        <v>599</v>
      </c>
      <c r="G24" s="1">
        <v>1</v>
      </c>
      <c r="H24" s="5">
        <f t="shared" si="2"/>
        <v>599</v>
      </c>
      <c r="I24" s="1" t="s">
        <v>14</v>
      </c>
      <c r="J24" s="1">
        <v>28</v>
      </c>
      <c r="K24" s="1" t="s">
        <v>15</v>
      </c>
      <c r="L24" s="4" t="str">
        <f t="shared" ca="1" si="0"/>
        <v>Único</v>
      </c>
      <c r="M24" s="6">
        <f t="shared" si="3"/>
        <v>4.8564942435544024E-2</v>
      </c>
    </row>
    <row r="25" spans="1:13" s="4" customFormat="1" ht="15" customHeight="1">
      <c r="A25" s="3">
        <v>45284</v>
      </c>
      <c r="B25" s="14">
        <v>2023</v>
      </c>
      <c r="C25" s="1" t="s">
        <v>16</v>
      </c>
      <c r="D25" s="1" t="s">
        <v>19</v>
      </c>
      <c r="E25" s="1" t="e" vm="1">
        <f t="shared" ca="1" si="1"/>
        <v>#NAME?</v>
      </c>
      <c r="F25" s="5">
        <v>549</v>
      </c>
      <c r="G25" s="1">
        <v>1</v>
      </c>
      <c r="H25" s="5">
        <f t="shared" si="2"/>
        <v>549</v>
      </c>
      <c r="I25" s="1" t="s">
        <v>18</v>
      </c>
      <c r="J25" s="1">
        <v>23</v>
      </c>
      <c r="K25" s="1" t="s">
        <v>11</v>
      </c>
      <c r="L25" s="4" t="str">
        <f t="shared" ca="1" si="0"/>
        <v>Único</v>
      </c>
      <c r="M25" s="6">
        <f t="shared" si="3"/>
        <v>4.4514716613962536E-2</v>
      </c>
    </row>
    <row r="26" spans="1:13" s="4" customFormat="1" ht="15" customHeight="1">
      <c r="A26" s="3">
        <v>45285</v>
      </c>
      <c r="B26" s="14">
        <v>2023</v>
      </c>
      <c r="C26" s="1" t="s">
        <v>8</v>
      </c>
      <c r="D26" s="1" t="s">
        <v>21</v>
      </c>
      <c r="E26" s="1" t="e" vm="1">
        <f t="shared" ca="1" si="1"/>
        <v>#NAME?</v>
      </c>
      <c r="F26" s="5">
        <v>649</v>
      </c>
      <c r="G26" s="1">
        <v>1</v>
      </c>
      <c r="H26" s="5">
        <f t="shared" si="2"/>
        <v>649</v>
      </c>
      <c r="I26" s="1" t="s">
        <v>20</v>
      </c>
      <c r="J26" s="1">
        <v>19</v>
      </c>
      <c r="K26" s="1" t="s">
        <v>15</v>
      </c>
      <c r="L26" s="4" t="str">
        <f t="shared" ca="1" si="0"/>
        <v>Único</v>
      </c>
      <c r="M26" s="6">
        <f t="shared" si="3"/>
        <v>5.2623043866050434E-2</v>
      </c>
    </row>
    <row r="27" spans="1:13" s="4" customFormat="1" ht="15" customHeight="1">
      <c r="A27" s="3">
        <v>45286</v>
      </c>
      <c r="B27" s="14">
        <v>2023</v>
      </c>
      <c r="C27" s="1" t="s">
        <v>12</v>
      </c>
      <c r="D27" s="1" t="s">
        <v>23</v>
      </c>
      <c r="E27" s="1" t="e" vm="1">
        <f t="shared" ca="1" si="1"/>
        <v>#NAME?</v>
      </c>
      <c r="F27" s="5">
        <v>579</v>
      </c>
      <c r="G27" s="1">
        <v>1</v>
      </c>
      <c r="H27" s="5">
        <f t="shared" si="2"/>
        <v>579</v>
      </c>
      <c r="I27" s="1" t="s">
        <v>22</v>
      </c>
      <c r="J27" s="1">
        <v>33</v>
      </c>
      <c r="K27" s="1" t="s">
        <v>11</v>
      </c>
      <c r="L27" s="4" t="str">
        <f t="shared" ca="1" si="0"/>
        <v>Único</v>
      </c>
      <c r="M27" s="6">
        <f t="shared" si="3"/>
        <v>4.6943408464407331E-2</v>
      </c>
    </row>
    <row r="28" spans="1:13" s="4" customFormat="1" ht="15" customHeight="1">
      <c r="A28" s="3">
        <v>45287</v>
      </c>
      <c r="B28" s="14">
        <v>2023</v>
      </c>
      <c r="C28" s="1" t="s">
        <v>16</v>
      </c>
      <c r="D28" s="1" t="s">
        <v>25</v>
      </c>
      <c r="E28" s="1" t="e" vm="1">
        <f t="shared" ca="1" si="1"/>
        <v>#NAME?</v>
      </c>
      <c r="F28" s="5">
        <v>359</v>
      </c>
      <c r="G28" s="1">
        <v>2</v>
      </c>
      <c r="H28" s="5">
        <f t="shared" si="2"/>
        <v>718</v>
      </c>
      <c r="I28" s="1" t="s">
        <v>24</v>
      </c>
      <c r="J28" s="1">
        <v>22</v>
      </c>
      <c r="K28" s="1" t="s">
        <v>15</v>
      </c>
      <c r="L28" s="4" t="str">
        <f t="shared" ca="1" si="0"/>
        <v>Único</v>
      </c>
      <c r="M28" s="6">
        <f t="shared" si="3"/>
        <v>2.9108894834995541E-2</v>
      </c>
    </row>
    <row r="29" spans="1:13" s="4" customFormat="1" ht="15" customHeight="1">
      <c r="A29" s="3">
        <v>45288</v>
      </c>
      <c r="B29" s="14">
        <v>2023</v>
      </c>
      <c r="C29" s="1" t="s">
        <v>8</v>
      </c>
      <c r="D29" s="1" t="s">
        <v>27</v>
      </c>
      <c r="E29" s="1" t="e" vm="1">
        <f t="shared" ca="1" si="1"/>
        <v>#NAME?</v>
      </c>
      <c r="F29" s="5">
        <v>899</v>
      </c>
      <c r="G29" s="1">
        <v>1</v>
      </c>
      <c r="H29" s="5">
        <f t="shared" si="2"/>
        <v>899</v>
      </c>
      <c r="I29" s="1" t="s">
        <v>26</v>
      </c>
      <c r="J29" s="1">
        <v>27</v>
      </c>
      <c r="K29" s="1" t="s">
        <v>11</v>
      </c>
      <c r="L29" s="4" t="str">
        <f t="shared" ca="1" si="0"/>
        <v>Único</v>
      </c>
      <c r="M29" s="6">
        <f t="shared" si="3"/>
        <v>7.2893861996270168E-2</v>
      </c>
    </row>
    <row r="30" spans="1:13" s="4" customFormat="1" ht="15" customHeight="1">
      <c r="A30" s="3">
        <v>45289</v>
      </c>
      <c r="B30" s="14">
        <v>2023</v>
      </c>
      <c r="C30" s="1" t="s">
        <v>12</v>
      </c>
      <c r="D30" s="1" t="s">
        <v>28</v>
      </c>
      <c r="E30" s="1" t="e" vm="1">
        <f t="shared" ca="1" si="1"/>
        <v>#NAME?</v>
      </c>
      <c r="F30" s="5">
        <v>779</v>
      </c>
      <c r="G30" s="1">
        <v>1</v>
      </c>
      <c r="H30" s="5">
        <f t="shared" si="2"/>
        <v>779</v>
      </c>
      <c r="I30" s="1" t="s">
        <v>10</v>
      </c>
      <c r="J30" s="1">
        <v>36</v>
      </c>
      <c r="K30" s="1" t="s">
        <v>15</v>
      </c>
      <c r="L30" s="4" t="str">
        <f t="shared" ca="1" si="0"/>
        <v>Único</v>
      </c>
      <c r="M30" s="6">
        <f t="shared" si="3"/>
        <v>6.3158748175774285E-2</v>
      </c>
    </row>
    <row r="31" spans="1:13" s="4" customFormat="1" ht="15" customHeight="1">
      <c r="A31" s="3">
        <v>45290</v>
      </c>
      <c r="B31" s="14">
        <v>2023</v>
      </c>
      <c r="C31" s="1" t="s">
        <v>16</v>
      </c>
      <c r="D31" s="1" t="s">
        <v>29</v>
      </c>
      <c r="E31" s="1" t="e" vm="1">
        <f t="shared" ca="1" si="1"/>
        <v>#NAME?</v>
      </c>
      <c r="F31" s="5">
        <v>699</v>
      </c>
      <c r="G31" s="1">
        <v>1</v>
      </c>
      <c r="H31" s="5">
        <f t="shared" si="2"/>
        <v>699</v>
      </c>
      <c r="I31" s="1" t="s">
        <v>14</v>
      </c>
      <c r="J31" s="1">
        <v>25</v>
      </c>
      <c r="K31" s="1" t="s">
        <v>11</v>
      </c>
      <c r="L31" s="4" t="str">
        <f t="shared" ca="1" si="0"/>
        <v>Único</v>
      </c>
      <c r="M31" s="6">
        <f t="shared" si="3"/>
        <v>5.6677207492094379E-2</v>
      </c>
    </row>
    <row r="32" spans="1:13" s="4" customFormat="1" ht="15" customHeight="1">
      <c r="A32" s="3">
        <v>45292</v>
      </c>
      <c r="B32" s="14" t="s">
        <v>39</v>
      </c>
      <c r="C32" s="1" t="s">
        <v>8</v>
      </c>
      <c r="D32" s="1" t="s">
        <v>9</v>
      </c>
      <c r="E32" s="1" t="e" vm="1">
        <f t="shared" ca="1" si="1"/>
        <v>#NAME?</v>
      </c>
      <c r="F32" s="5">
        <v>750</v>
      </c>
      <c r="G32" s="1">
        <v>1</v>
      </c>
      <c r="H32" s="5">
        <f t="shared" si="2"/>
        <v>750</v>
      </c>
      <c r="I32" s="1" t="s">
        <v>18</v>
      </c>
      <c r="J32" s="1">
        <v>29</v>
      </c>
      <c r="K32" s="1" t="s">
        <v>15</v>
      </c>
      <c r="L32" s="4" t="str">
        <f t="shared" ca="1" si="0"/>
        <v>Único</v>
      </c>
      <c r="M32" s="6">
        <f t="shared" si="3"/>
        <v>6.0812454390659208E-2</v>
      </c>
    </row>
    <row r="33" spans="1:13" s="4" customFormat="1" ht="15" customHeight="1">
      <c r="A33" s="3">
        <v>45293</v>
      </c>
      <c r="B33" s="14" t="s">
        <v>39</v>
      </c>
      <c r="C33" s="1" t="s">
        <v>12</v>
      </c>
      <c r="D33" s="1" t="s">
        <v>13</v>
      </c>
      <c r="E33" s="1" t="e" vm="1">
        <f t="shared" ca="1" si="1"/>
        <v>#NAME?</v>
      </c>
      <c r="F33" s="5">
        <v>300</v>
      </c>
      <c r="G33" s="1">
        <v>1</v>
      </c>
      <c r="H33" s="5">
        <f t="shared" si="2"/>
        <v>300</v>
      </c>
      <c r="I33" s="1" t="s">
        <v>20</v>
      </c>
      <c r="J33" s="1">
        <v>32</v>
      </c>
      <c r="K33" s="1" t="s">
        <v>11</v>
      </c>
      <c r="L33" s="4" t="str">
        <f t="shared" ca="1" si="0"/>
        <v>Único</v>
      </c>
      <c r="M33" s="6">
        <f t="shared" si="3"/>
        <v>2.4323009567050431E-2</v>
      </c>
    </row>
    <row r="34" spans="1:13" s="4" customFormat="1" ht="15" customHeight="1">
      <c r="A34" s="3">
        <v>45294</v>
      </c>
      <c r="B34" s="14" t="s">
        <v>39</v>
      </c>
      <c r="C34" s="1" t="s">
        <v>16</v>
      </c>
      <c r="D34" s="1" t="s">
        <v>17</v>
      </c>
      <c r="E34" s="1" t="e" vm="1">
        <f t="shared" ca="1" si="1"/>
        <v>#NAME?</v>
      </c>
      <c r="F34" s="5">
        <v>600</v>
      </c>
      <c r="G34" s="1">
        <v>2</v>
      </c>
      <c r="H34" s="5">
        <f t="shared" si="2"/>
        <v>1200</v>
      </c>
      <c r="I34" s="1" t="s">
        <v>22</v>
      </c>
      <c r="J34" s="1">
        <v>21</v>
      </c>
      <c r="K34" s="1" t="s">
        <v>15</v>
      </c>
      <c r="L34" s="4" t="str">
        <f t="shared" ref="L34:L61" ca="1" si="4">IF(COUNTIFS(C$2:C$65, C34, D$2:D$65, D34, E$2:E$65, F34, F$2:F$65, G34, G$2:G$65, I34, I$2:I$65, J34, J$2:J$65, K34) &gt; 1, "Duplicado", "Único")</f>
        <v>Único</v>
      </c>
      <c r="M34" s="6">
        <f t="shared" si="3"/>
        <v>4.8649963512527365E-2</v>
      </c>
    </row>
    <row r="35" spans="1:13" s="4" customFormat="1" ht="15" customHeight="1">
      <c r="A35" s="3">
        <v>45295</v>
      </c>
      <c r="B35" s="14" t="s">
        <v>39</v>
      </c>
      <c r="C35" s="1" t="s">
        <v>8</v>
      </c>
      <c r="D35" s="1" t="s">
        <v>19</v>
      </c>
      <c r="E35" s="1" t="e" vm="1">
        <f t="shared" ca="1" si="1"/>
        <v>#NAME?</v>
      </c>
      <c r="F35" s="5">
        <v>550</v>
      </c>
      <c r="G35" s="1">
        <v>1</v>
      </c>
      <c r="H35" s="5">
        <f t="shared" si="2"/>
        <v>550</v>
      </c>
      <c r="I35" s="1" t="s">
        <v>24</v>
      </c>
      <c r="J35" s="1">
        <v>34</v>
      </c>
      <c r="K35" s="1" t="s">
        <v>11</v>
      </c>
      <c r="L35" s="4" t="str">
        <f t="shared" ca="1" si="4"/>
        <v>Único</v>
      </c>
      <c r="M35" s="6">
        <f t="shared" si="3"/>
        <v>4.459579988648342E-2</v>
      </c>
    </row>
    <row r="36" spans="1:13" s="4" customFormat="1" ht="15" customHeight="1">
      <c r="A36" s="3">
        <v>45296</v>
      </c>
      <c r="B36" s="14" t="s">
        <v>39</v>
      </c>
      <c r="C36" s="1" t="s">
        <v>12</v>
      </c>
      <c r="D36" s="1" t="s">
        <v>21</v>
      </c>
      <c r="E36" s="1" t="e" vm="1">
        <f t="shared" ca="1" si="1"/>
        <v>#NAME?</v>
      </c>
      <c r="F36" s="5">
        <v>650</v>
      </c>
      <c r="G36" s="1">
        <v>1</v>
      </c>
      <c r="H36" s="5">
        <f t="shared" si="2"/>
        <v>650</v>
      </c>
      <c r="I36" s="1" t="s">
        <v>26</v>
      </c>
      <c r="J36" s="1">
        <v>28</v>
      </c>
      <c r="K36" s="1" t="s">
        <v>15</v>
      </c>
      <c r="L36" s="4" t="str">
        <f t="shared" ca="1" si="4"/>
        <v>Único</v>
      </c>
      <c r="M36" s="6">
        <f t="shared" si="3"/>
        <v>5.2699854061942594E-2</v>
      </c>
    </row>
    <row r="37" spans="1:13" s="4" customFormat="1" ht="15" customHeight="1">
      <c r="A37" s="3">
        <v>45297</v>
      </c>
      <c r="B37" s="14" t="s">
        <v>39</v>
      </c>
      <c r="C37" s="1" t="s">
        <v>16</v>
      </c>
      <c r="D37" s="1" t="s">
        <v>23</v>
      </c>
      <c r="E37" s="1" t="e" vm="1">
        <f t="shared" ca="1" si="1"/>
        <v>#NAME?</v>
      </c>
      <c r="F37" s="5">
        <v>580</v>
      </c>
      <c r="G37" s="1">
        <v>1</v>
      </c>
      <c r="H37" s="5">
        <f t="shared" si="2"/>
        <v>580</v>
      </c>
      <c r="I37" s="1" t="s">
        <v>10</v>
      </c>
      <c r="J37" s="1">
        <v>30</v>
      </c>
      <c r="K37" s="1" t="s">
        <v>11</v>
      </c>
      <c r="L37" s="4" t="str">
        <f t="shared" ca="1" si="4"/>
        <v>Único</v>
      </c>
      <c r="M37" s="6">
        <f t="shared" si="3"/>
        <v>4.7028298062109786E-2</v>
      </c>
    </row>
    <row r="38" spans="1:13" s="4" customFormat="1" ht="15" customHeight="1">
      <c r="A38" s="3">
        <v>45298</v>
      </c>
      <c r="B38" s="14" t="s">
        <v>39</v>
      </c>
      <c r="C38" s="1" t="s">
        <v>8</v>
      </c>
      <c r="D38" s="1" t="s">
        <v>25</v>
      </c>
      <c r="E38" s="1" t="e" vm="1">
        <f t="shared" ca="1" si="1"/>
        <v>#NAME?</v>
      </c>
      <c r="F38" s="5">
        <v>360</v>
      </c>
      <c r="G38" s="1">
        <v>1</v>
      </c>
      <c r="H38" s="5">
        <f t="shared" si="2"/>
        <v>360</v>
      </c>
      <c r="I38" s="1" t="s">
        <v>14</v>
      </c>
      <c r="J38" s="1">
        <v>24</v>
      </c>
      <c r="K38" s="1" t="s">
        <v>15</v>
      </c>
      <c r="L38" s="4" t="str">
        <f t="shared" ca="1" si="4"/>
        <v>Único</v>
      </c>
      <c r="M38" s="6">
        <f t="shared" si="3"/>
        <v>2.9189978107516418E-2</v>
      </c>
    </row>
    <row r="39" spans="1:13" s="4" customFormat="1" ht="15" customHeight="1">
      <c r="A39" s="3">
        <v>45299</v>
      </c>
      <c r="B39" s="14" t="s">
        <v>39</v>
      </c>
      <c r="C39" s="1" t="s">
        <v>12</v>
      </c>
      <c r="D39" s="1" t="s">
        <v>27</v>
      </c>
      <c r="E39" s="1" t="e" vm="1">
        <f t="shared" ca="1" si="1"/>
        <v>#NAME?</v>
      </c>
      <c r="F39" s="5">
        <v>900</v>
      </c>
      <c r="G39" s="1">
        <v>2</v>
      </c>
      <c r="H39" s="5">
        <f t="shared" si="2"/>
        <v>1800</v>
      </c>
      <c r="I39" s="1" t="s">
        <v>18</v>
      </c>
      <c r="J39" s="1">
        <v>23</v>
      </c>
      <c r="K39" s="1" t="s">
        <v>11</v>
      </c>
      <c r="L39" s="4" t="str">
        <f t="shared" ca="1" si="4"/>
        <v>Único</v>
      </c>
      <c r="M39" s="6">
        <f t="shared" si="3"/>
        <v>7.2969028701151295E-2</v>
      </c>
    </row>
    <row r="40" spans="1:13" s="4" customFormat="1" ht="15" customHeight="1">
      <c r="A40" s="3">
        <v>45300</v>
      </c>
      <c r="B40" s="14" t="s">
        <v>39</v>
      </c>
      <c r="C40" s="1" t="s">
        <v>16</v>
      </c>
      <c r="D40" s="1" t="s">
        <v>28</v>
      </c>
      <c r="E40" s="1" t="e" vm="1">
        <f t="shared" ca="1" si="1"/>
        <v>#NAME?</v>
      </c>
      <c r="F40" s="5">
        <v>780</v>
      </c>
      <c r="G40" s="1">
        <v>1</v>
      </c>
      <c r="H40" s="5">
        <f t="shared" si="2"/>
        <v>780</v>
      </c>
      <c r="I40" s="1" t="s">
        <v>20</v>
      </c>
      <c r="J40" s="1">
        <v>27</v>
      </c>
      <c r="K40" s="1" t="s">
        <v>15</v>
      </c>
      <c r="L40" s="4" t="str">
        <f t="shared" ca="1" si="4"/>
        <v>Único</v>
      </c>
      <c r="M40" s="6">
        <f t="shared" si="3"/>
        <v>6.3244952566285581E-2</v>
      </c>
    </row>
    <row r="41" spans="1:13" s="4" customFormat="1" ht="15" customHeight="1">
      <c r="A41" s="3">
        <v>45301</v>
      </c>
      <c r="B41" s="14" t="s">
        <v>39</v>
      </c>
      <c r="C41" s="1" t="s">
        <v>8</v>
      </c>
      <c r="D41" s="1" t="s">
        <v>29</v>
      </c>
      <c r="E41" s="1" t="e" vm="1">
        <f t="shared" ca="1" si="1"/>
        <v>#NAME?</v>
      </c>
      <c r="F41" s="5">
        <v>700</v>
      </c>
      <c r="G41" s="1">
        <v>1</v>
      </c>
      <c r="H41" s="5">
        <f t="shared" si="2"/>
        <v>700</v>
      </c>
      <c r="I41" s="1" t="s">
        <v>22</v>
      </c>
      <c r="J41" s="1">
        <v>35</v>
      </c>
      <c r="K41" s="1" t="s">
        <v>11</v>
      </c>
      <c r="L41" s="4" t="str">
        <f t="shared" ca="1" si="4"/>
        <v>Único</v>
      </c>
      <c r="M41" s="6">
        <f t="shared" si="3"/>
        <v>5.6758290764615263E-2</v>
      </c>
    </row>
    <row r="42" spans="1:13" s="4" customFormat="1" ht="15" customHeight="1">
      <c r="A42" s="3">
        <v>45302</v>
      </c>
      <c r="B42" s="14" t="s">
        <v>39</v>
      </c>
      <c r="C42" s="1" t="s">
        <v>12</v>
      </c>
      <c r="D42" s="1" t="s">
        <v>9</v>
      </c>
      <c r="E42" s="1" t="e" vm="1">
        <f t="shared" ca="1" si="1"/>
        <v>#NAME?</v>
      </c>
      <c r="F42" s="5">
        <v>750</v>
      </c>
      <c r="G42" s="1">
        <v>1</v>
      </c>
      <c r="H42" s="5">
        <f t="shared" si="2"/>
        <v>750</v>
      </c>
      <c r="I42" s="1" t="s">
        <v>24</v>
      </c>
      <c r="J42" s="1">
        <v>22</v>
      </c>
      <c r="K42" s="1" t="s">
        <v>15</v>
      </c>
      <c r="L42" s="4" t="str">
        <f t="shared" ca="1" si="4"/>
        <v>Único</v>
      </c>
      <c r="M42" s="6">
        <f t="shared" si="3"/>
        <v>6.0807523917626075E-2</v>
      </c>
    </row>
    <row r="43" spans="1:13" s="4" customFormat="1" ht="15" customHeight="1">
      <c r="A43" s="3">
        <v>45303</v>
      </c>
      <c r="B43" s="14" t="s">
        <v>39</v>
      </c>
      <c r="C43" s="1" t="s">
        <v>16</v>
      </c>
      <c r="D43" s="1" t="s">
        <v>13</v>
      </c>
      <c r="E43" s="1" t="e" vm="1">
        <f t="shared" ca="1" si="1"/>
        <v>#NAME?</v>
      </c>
      <c r="F43" s="5">
        <v>300</v>
      </c>
      <c r="G43" s="1">
        <v>1</v>
      </c>
      <c r="H43" s="5">
        <f t="shared" si="2"/>
        <v>300</v>
      </c>
      <c r="I43" s="1" t="s">
        <v>26</v>
      </c>
      <c r="J43" s="1">
        <v>35</v>
      </c>
      <c r="K43" s="1" t="s">
        <v>11</v>
      </c>
      <c r="L43" s="4" t="str">
        <f t="shared" ca="1" si="4"/>
        <v>Único</v>
      </c>
      <c r="M43" s="6">
        <f t="shared" si="3"/>
        <v>2.4324981756263683E-2</v>
      </c>
    </row>
    <row r="44" spans="1:13" s="4" customFormat="1" ht="15" customHeight="1">
      <c r="A44" s="3">
        <v>45304</v>
      </c>
      <c r="B44" s="14" t="s">
        <v>39</v>
      </c>
      <c r="C44" s="1" t="s">
        <v>8</v>
      </c>
      <c r="D44" s="1" t="s">
        <v>17</v>
      </c>
      <c r="E44" s="1" t="e" vm="1">
        <f t="shared" ca="1" si="1"/>
        <v>#NAME?</v>
      </c>
      <c r="F44" s="5">
        <v>600</v>
      </c>
      <c r="G44" s="1">
        <v>1</v>
      </c>
      <c r="H44" s="5">
        <f t="shared" si="2"/>
        <v>600</v>
      </c>
      <c r="I44" s="1" t="s">
        <v>10</v>
      </c>
      <c r="J44" s="1">
        <v>29</v>
      </c>
      <c r="K44" s="1" t="s">
        <v>15</v>
      </c>
      <c r="L44" s="4" t="str">
        <f t="shared" ca="1" si="4"/>
        <v>Único</v>
      </c>
      <c r="M44" s="6">
        <f t="shared" si="3"/>
        <v>4.8649963512527365E-2</v>
      </c>
    </row>
    <row r="45" spans="1:13" s="4" customFormat="1" ht="15" customHeight="1">
      <c r="A45" s="3">
        <v>45305</v>
      </c>
      <c r="B45" s="14" t="s">
        <v>39</v>
      </c>
      <c r="C45" s="1" t="s">
        <v>12</v>
      </c>
      <c r="D45" s="1" t="s">
        <v>19</v>
      </c>
      <c r="E45" s="1" t="e" vm="1">
        <f t="shared" ca="1" si="1"/>
        <v>#NAME?</v>
      </c>
      <c r="F45" s="5">
        <v>550</v>
      </c>
      <c r="G45" s="1">
        <v>1</v>
      </c>
      <c r="H45" s="5">
        <f t="shared" si="2"/>
        <v>550</v>
      </c>
      <c r="I45" s="1" t="s">
        <v>14</v>
      </c>
      <c r="J45" s="1">
        <v>24</v>
      </c>
      <c r="K45" s="1" t="s">
        <v>11</v>
      </c>
      <c r="L45" s="4" t="str">
        <f t="shared" ca="1" si="4"/>
        <v>Único</v>
      </c>
      <c r="M45" s="6">
        <f t="shared" si="3"/>
        <v>4.4592184206259121E-2</v>
      </c>
    </row>
    <row r="46" spans="1:13" s="4" customFormat="1" ht="15" customHeight="1">
      <c r="A46" s="3">
        <v>45306</v>
      </c>
      <c r="B46" s="14" t="s">
        <v>39</v>
      </c>
      <c r="C46" s="1" t="s">
        <v>16</v>
      </c>
      <c r="D46" s="1" t="s">
        <v>21</v>
      </c>
      <c r="E46" s="1" t="e" vm="1">
        <f t="shared" ca="1" si="1"/>
        <v>#NAME?</v>
      </c>
      <c r="F46" s="5">
        <v>650</v>
      </c>
      <c r="G46" s="1">
        <v>1</v>
      </c>
      <c r="H46" s="5">
        <f t="shared" si="2"/>
        <v>650</v>
      </c>
      <c r="I46" s="1" t="s">
        <v>18</v>
      </c>
      <c r="J46" s="1">
        <v>42</v>
      </c>
      <c r="K46" s="1" t="s">
        <v>15</v>
      </c>
      <c r="L46" s="4" t="str">
        <f t="shared" ca="1" si="4"/>
        <v>Único</v>
      </c>
      <c r="M46" s="6">
        <f t="shared" si="3"/>
        <v>5.2704127138571311E-2</v>
      </c>
    </row>
    <row r="47" spans="1:13" s="4" customFormat="1" ht="15" customHeight="1">
      <c r="A47" s="3">
        <v>45307</v>
      </c>
      <c r="B47" s="14" t="s">
        <v>39</v>
      </c>
      <c r="C47" s="1" t="s">
        <v>8</v>
      </c>
      <c r="D47" s="1" t="s">
        <v>23</v>
      </c>
      <c r="E47" s="1" t="e" vm="1">
        <f t="shared" ca="1" si="1"/>
        <v>#NAME?</v>
      </c>
      <c r="F47" s="5">
        <v>580</v>
      </c>
      <c r="G47" s="1">
        <v>1</v>
      </c>
      <c r="H47" s="5">
        <f t="shared" si="2"/>
        <v>580</v>
      </c>
      <c r="I47" s="1" t="s">
        <v>20</v>
      </c>
      <c r="J47" s="1">
        <v>27</v>
      </c>
      <c r="K47" s="1" t="s">
        <v>11</v>
      </c>
      <c r="L47" s="4" t="str">
        <f t="shared" ca="1" si="4"/>
        <v>Único</v>
      </c>
      <c r="M47" s="6">
        <f t="shared" si="3"/>
        <v>4.7028298062109786E-2</v>
      </c>
    </row>
    <row r="48" spans="1:13" s="4" customFormat="1" ht="15" customHeight="1">
      <c r="A48" s="3">
        <v>45308</v>
      </c>
      <c r="B48" s="14" t="s">
        <v>39</v>
      </c>
      <c r="C48" s="1" t="s">
        <v>12</v>
      </c>
      <c r="D48" s="1" t="s">
        <v>25</v>
      </c>
      <c r="E48" s="1" t="e" vm="1">
        <f t="shared" ca="1" si="1"/>
        <v>#NAME?</v>
      </c>
      <c r="F48" s="5">
        <v>360</v>
      </c>
      <c r="G48" s="1">
        <v>1</v>
      </c>
      <c r="H48" s="5">
        <f t="shared" si="2"/>
        <v>360</v>
      </c>
      <c r="I48" s="1" t="s">
        <v>22</v>
      </c>
      <c r="J48" s="1">
        <v>30</v>
      </c>
      <c r="K48" s="1" t="s">
        <v>15</v>
      </c>
      <c r="L48" s="4" t="str">
        <f t="shared" ca="1" si="4"/>
        <v>Único</v>
      </c>
      <c r="M48" s="6">
        <f t="shared" si="3"/>
        <v>2.9187611480460517E-2</v>
      </c>
    </row>
    <row r="49" spans="1:13" s="4" customFormat="1" ht="15" customHeight="1">
      <c r="A49" s="3">
        <v>45309</v>
      </c>
      <c r="B49" s="14" t="s">
        <v>39</v>
      </c>
      <c r="C49" s="1" t="s">
        <v>16</v>
      </c>
      <c r="D49" s="1" t="s">
        <v>27</v>
      </c>
      <c r="E49" s="1" t="e" vm="1">
        <f t="shared" ca="1" si="1"/>
        <v>#NAME?</v>
      </c>
      <c r="F49" s="5">
        <v>900</v>
      </c>
      <c r="G49" s="1">
        <v>1</v>
      </c>
      <c r="H49" s="5">
        <f t="shared" si="2"/>
        <v>900</v>
      </c>
      <c r="I49" s="1" t="s">
        <v>24</v>
      </c>
      <c r="J49" s="1">
        <v>23</v>
      </c>
      <c r="K49" s="1" t="s">
        <v>11</v>
      </c>
      <c r="L49" s="4" t="str">
        <f t="shared" ca="1" si="4"/>
        <v>Único</v>
      </c>
      <c r="M49" s="6">
        <f t="shared" si="3"/>
        <v>7.2974945268791044E-2</v>
      </c>
    </row>
    <row r="50" spans="1:13" s="4" customFormat="1" ht="15" customHeight="1">
      <c r="A50" s="3">
        <v>45310</v>
      </c>
      <c r="B50" s="14" t="s">
        <v>39</v>
      </c>
      <c r="C50" s="1" t="s">
        <v>8</v>
      </c>
      <c r="D50" s="1" t="s">
        <v>28</v>
      </c>
      <c r="E50" s="1" t="e" vm="1">
        <f t="shared" ca="1" si="1"/>
        <v>#NAME?</v>
      </c>
      <c r="F50" s="5">
        <v>780</v>
      </c>
      <c r="G50" s="1">
        <v>1</v>
      </c>
      <c r="H50" s="5">
        <f t="shared" si="2"/>
        <v>780</v>
      </c>
      <c r="I50" s="1" t="s">
        <v>26</v>
      </c>
      <c r="J50" s="1">
        <v>31</v>
      </c>
      <c r="K50" s="1" t="s">
        <v>15</v>
      </c>
      <c r="L50" s="4" t="str">
        <f t="shared" ca="1" si="4"/>
        <v>Único</v>
      </c>
      <c r="M50" s="6">
        <f t="shared" si="3"/>
        <v>6.3244952566285581E-2</v>
      </c>
    </row>
    <row r="51" spans="1:13" s="4" customFormat="1" ht="15" customHeight="1">
      <c r="A51" s="3">
        <v>45311</v>
      </c>
      <c r="B51" s="14" t="s">
        <v>39</v>
      </c>
      <c r="C51" s="1" t="s">
        <v>12</v>
      </c>
      <c r="D51" s="1" t="s">
        <v>29</v>
      </c>
      <c r="E51" s="1" t="e" vm="1">
        <f t="shared" ca="1" si="1"/>
        <v>#NAME?</v>
      </c>
      <c r="F51" s="5">
        <v>700</v>
      </c>
      <c r="G51" s="1">
        <v>1</v>
      </c>
      <c r="H51" s="5">
        <f t="shared" si="2"/>
        <v>700</v>
      </c>
      <c r="I51" s="1" t="s">
        <v>10</v>
      </c>
      <c r="J51" s="1">
        <v>28</v>
      </c>
      <c r="K51" s="1" t="s">
        <v>11</v>
      </c>
      <c r="L51" s="4" t="str">
        <f t="shared" ca="1" si="4"/>
        <v>Único</v>
      </c>
      <c r="M51" s="6">
        <f t="shared" si="3"/>
        <v>5.6753688989784334E-2</v>
      </c>
    </row>
    <row r="52" spans="1:13" s="4" customFormat="1" ht="15" customHeight="1">
      <c r="A52" s="3">
        <v>45312</v>
      </c>
      <c r="B52" s="14" t="s">
        <v>39</v>
      </c>
      <c r="C52" s="1" t="s">
        <v>16</v>
      </c>
      <c r="D52" s="1" t="s">
        <v>9</v>
      </c>
      <c r="E52" s="1" t="e" vm="1">
        <f t="shared" ca="1" si="1"/>
        <v>#NAME?</v>
      </c>
      <c r="F52" s="5">
        <v>750</v>
      </c>
      <c r="G52" s="1">
        <v>1</v>
      </c>
      <c r="H52" s="5">
        <f t="shared" si="2"/>
        <v>750</v>
      </c>
      <c r="I52" s="1" t="s">
        <v>14</v>
      </c>
      <c r="J52" s="1">
        <v>21</v>
      </c>
      <c r="K52" s="1" t="s">
        <v>15</v>
      </c>
      <c r="L52" s="4" t="str">
        <f t="shared" ca="1" si="4"/>
        <v>Único</v>
      </c>
      <c r="M52" s="6">
        <f t="shared" si="3"/>
        <v>6.0812454390659208E-2</v>
      </c>
    </row>
    <row r="53" spans="1:13" s="4" customFormat="1" ht="15" customHeight="1">
      <c r="A53" s="3">
        <v>45313</v>
      </c>
      <c r="B53" s="14" t="s">
        <v>39</v>
      </c>
      <c r="C53" s="1" t="s">
        <v>8</v>
      </c>
      <c r="D53" s="1" t="s">
        <v>13</v>
      </c>
      <c r="E53" s="1" t="e" vm="1">
        <f t="shared" ca="1" si="1"/>
        <v>#NAME?</v>
      </c>
      <c r="F53" s="5">
        <v>300</v>
      </c>
      <c r="G53" s="1">
        <v>1</v>
      </c>
      <c r="H53" s="5">
        <f t="shared" si="2"/>
        <v>300</v>
      </c>
      <c r="I53" s="1" t="s">
        <v>18</v>
      </c>
      <c r="J53" s="1">
        <v>33</v>
      </c>
      <c r="K53" s="1" t="s">
        <v>11</v>
      </c>
      <c r="L53" s="4" t="str">
        <f t="shared" ca="1" si="4"/>
        <v>Único</v>
      </c>
      <c r="M53" s="6">
        <f t="shared" si="3"/>
        <v>2.4324981756263683E-2</v>
      </c>
    </row>
    <row r="54" spans="1:13" s="4" customFormat="1" ht="15" customHeight="1">
      <c r="A54" s="3">
        <v>45314</v>
      </c>
      <c r="B54" s="14" t="s">
        <v>39</v>
      </c>
      <c r="C54" s="1" t="s">
        <v>12</v>
      </c>
      <c r="D54" s="1" t="s">
        <v>17</v>
      </c>
      <c r="E54" s="1" t="e" vm="1">
        <f t="shared" ca="1" si="1"/>
        <v>#NAME?</v>
      </c>
      <c r="F54" s="5">
        <v>600</v>
      </c>
      <c r="G54" s="1">
        <v>1</v>
      </c>
      <c r="H54" s="5">
        <f t="shared" si="2"/>
        <v>600</v>
      </c>
      <c r="I54" s="1" t="s">
        <v>20</v>
      </c>
      <c r="J54" s="1">
        <v>26</v>
      </c>
      <c r="K54" s="1" t="s">
        <v>15</v>
      </c>
      <c r="L54" s="4" t="str">
        <f t="shared" ca="1" si="4"/>
        <v>Único</v>
      </c>
      <c r="M54" s="6">
        <f t="shared" si="3"/>
        <v>4.8646019134100861E-2</v>
      </c>
    </row>
    <row r="55" spans="1:13" s="4" customFormat="1" ht="15" customHeight="1">
      <c r="A55" s="3">
        <v>45315</v>
      </c>
      <c r="B55" s="14" t="s">
        <v>39</v>
      </c>
      <c r="C55" s="1" t="s">
        <v>16</v>
      </c>
      <c r="D55" s="1" t="s">
        <v>19</v>
      </c>
      <c r="E55" s="1" t="e" vm="1">
        <f t="shared" ca="1" si="1"/>
        <v>#NAME?</v>
      </c>
      <c r="F55" s="5">
        <v>550</v>
      </c>
      <c r="G55" s="1">
        <v>1</v>
      </c>
      <c r="H55" s="5">
        <f t="shared" si="2"/>
        <v>550</v>
      </c>
      <c r="I55" s="1" t="s">
        <v>22</v>
      </c>
      <c r="J55" s="1">
        <v>19</v>
      </c>
      <c r="K55" s="1" t="s">
        <v>11</v>
      </c>
      <c r="L55" s="4" t="str">
        <f t="shared" ca="1" si="4"/>
        <v>Único</v>
      </c>
      <c r="M55" s="6">
        <f t="shared" si="3"/>
        <v>4.459579988648342E-2</v>
      </c>
    </row>
    <row r="56" spans="1:13" s="4" customFormat="1" ht="15" customHeight="1">
      <c r="A56" s="3">
        <v>45316</v>
      </c>
      <c r="B56" s="14" t="s">
        <v>39</v>
      </c>
      <c r="C56" s="1" t="s">
        <v>8</v>
      </c>
      <c r="D56" s="1" t="s">
        <v>21</v>
      </c>
      <c r="E56" s="1" t="e" vm="1">
        <f t="shared" ca="1" si="1"/>
        <v>#NAME?</v>
      </c>
      <c r="F56" s="5">
        <v>650</v>
      </c>
      <c r="G56" s="1">
        <v>1</v>
      </c>
      <c r="H56" s="5">
        <f t="shared" si="2"/>
        <v>650</v>
      </c>
      <c r="I56" s="1" t="s">
        <v>24</v>
      </c>
      <c r="J56" s="1">
        <v>34</v>
      </c>
      <c r="K56" s="1" t="s">
        <v>15</v>
      </c>
      <c r="L56" s="4" t="str">
        <f t="shared" ca="1" si="4"/>
        <v>Único</v>
      </c>
      <c r="M56" s="6">
        <f t="shared" si="3"/>
        <v>5.2704127138571311E-2</v>
      </c>
    </row>
    <row r="57" spans="1:13" s="4" customFormat="1" ht="15" customHeight="1">
      <c r="A57" s="3">
        <v>45317</v>
      </c>
      <c r="B57" s="14" t="s">
        <v>39</v>
      </c>
      <c r="C57" s="1" t="s">
        <v>12</v>
      </c>
      <c r="D57" s="1" t="s">
        <v>23</v>
      </c>
      <c r="E57" s="1" t="e" vm="1">
        <f t="shared" ca="1" si="1"/>
        <v>#NAME?</v>
      </c>
      <c r="F57" s="5">
        <v>580</v>
      </c>
      <c r="G57" s="1">
        <v>1</v>
      </c>
      <c r="H57" s="5">
        <f t="shared" si="2"/>
        <v>580</v>
      </c>
      <c r="I57" s="1" t="s">
        <v>10</v>
      </c>
      <c r="J57" s="1">
        <v>37</v>
      </c>
      <c r="K57" s="1" t="s">
        <v>11</v>
      </c>
      <c r="L57" s="4" t="str">
        <f t="shared" ca="1" si="4"/>
        <v>Único</v>
      </c>
      <c r="M57" s="6">
        <f t="shared" si="3"/>
        <v>4.7024485162964161E-2</v>
      </c>
    </row>
    <row r="58" spans="1:13" s="4" customFormat="1" ht="15" customHeight="1">
      <c r="A58" s="3">
        <v>45318</v>
      </c>
      <c r="B58" s="14" t="s">
        <v>39</v>
      </c>
      <c r="C58" s="1" t="s">
        <v>16</v>
      </c>
      <c r="D58" s="1" t="s">
        <v>25</v>
      </c>
      <c r="E58" s="1" t="e" vm="1">
        <f t="shared" ca="1" si="1"/>
        <v>#NAME?</v>
      </c>
      <c r="F58" s="5">
        <v>360</v>
      </c>
      <c r="G58" s="1">
        <v>1</v>
      </c>
      <c r="H58" s="5">
        <f t="shared" si="2"/>
        <v>360</v>
      </c>
      <c r="I58" s="1" t="s">
        <v>14</v>
      </c>
      <c r="J58" s="1">
        <v>29</v>
      </c>
      <c r="K58" s="1" t="s">
        <v>15</v>
      </c>
      <c r="L58" s="4" t="str">
        <f t="shared" ca="1" si="4"/>
        <v>Único</v>
      </c>
      <c r="M58" s="6">
        <f t="shared" si="3"/>
        <v>2.9189978107516418E-2</v>
      </c>
    </row>
    <row r="59" spans="1:13" s="4" customFormat="1" ht="15" customHeight="1">
      <c r="A59" s="3">
        <v>45319</v>
      </c>
      <c r="B59" s="14" t="s">
        <v>39</v>
      </c>
      <c r="C59" s="1" t="s">
        <v>8</v>
      </c>
      <c r="D59" s="1" t="s">
        <v>27</v>
      </c>
      <c r="E59" s="1" t="e" vm="1">
        <f t="shared" ca="1" si="1"/>
        <v>#NAME?</v>
      </c>
      <c r="F59" s="5">
        <v>900</v>
      </c>
      <c r="G59" s="1">
        <v>1</v>
      </c>
      <c r="H59" s="5">
        <f t="shared" si="2"/>
        <v>900</v>
      </c>
      <c r="I59" s="1" t="s">
        <v>18</v>
      </c>
      <c r="J59" s="1">
        <v>25</v>
      </c>
      <c r="K59" s="1" t="s">
        <v>11</v>
      </c>
      <c r="L59" s="4" t="str">
        <f t="shared" ca="1" si="4"/>
        <v>Único</v>
      </c>
      <c r="M59" s="6">
        <f t="shared" si="3"/>
        <v>7.2974945268791044E-2</v>
      </c>
    </row>
    <row r="60" spans="1:13" s="4" customFormat="1" ht="15" customHeight="1">
      <c r="A60" s="3">
        <v>45320</v>
      </c>
      <c r="B60" s="14" t="s">
        <v>39</v>
      </c>
      <c r="C60" s="1" t="s">
        <v>12</v>
      </c>
      <c r="D60" s="1" t="s">
        <v>28</v>
      </c>
      <c r="E60" s="1" t="e" vm="1">
        <f t="shared" ca="1" si="1"/>
        <v>#NAME?</v>
      </c>
      <c r="F60" s="5">
        <v>780</v>
      </c>
      <c r="G60" s="1">
        <v>1</v>
      </c>
      <c r="H60" s="5">
        <f t="shared" si="2"/>
        <v>780</v>
      </c>
      <c r="I60" s="1" t="s">
        <v>20</v>
      </c>
      <c r="J60" s="1">
        <v>32</v>
      </c>
      <c r="K60" s="1" t="s">
        <v>15</v>
      </c>
      <c r="L60" s="4" t="str">
        <f t="shared" ca="1" si="4"/>
        <v>Único</v>
      </c>
      <c r="M60" s="6">
        <f t="shared" si="3"/>
        <v>6.3239824874331121E-2</v>
      </c>
    </row>
    <row r="61" spans="1:13" s="4" customFormat="1" ht="15" customHeight="1">
      <c r="A61" s="3">
        <v>45321</v>
      </c>
      <c r="B61" s="14" t="s">
        <v>39</v>
      </c>
      <c r="C61" s="1" t="s">
        <v>16</v>
      </c>
      <c r="D61" s="1" t="s">
        <v>29</v>
      </c>
      <c r="E61" s="1" t="e" vm="1">
        <f t="shared" ca="1" si="1"/>
        <v>#NAME?</v>
      </c>
      <c r="F61" s="5">
        <v>700</v>
      </c>
      <c r="G61" s="1">
        <v>1</v>
      </c>
      <c r="H61" s="5">
        <f t="shared" si="2"/>
        <v>700</v>
      </c>
      <c r="I61" s="1" t="s">
        <v>22</v>
      </c>
      <c r="J61" s="1">
        <v>24</v>
      </c>
      <c r="K61" s="1" t="s">
        <v>11</v>
      </c>
      <c r="L61" s="4" t="str">
        <f t="shared" ca="1" si="4"/>
        <v>Único</v>
      </c>
      <c r="M61" s="6">
        <f t="shared" si="3"/>
        <v>5.6758290764615263E-2</v>
      </c>
    </row>
    <row r="62" spans="1:13" s="4" customFormat="1" ht="15" customHeight="1">
      <c r="A62"/>
      <c r="B62" s="12"/>
      <c r="C62"/>
      <c r="D62"/>
      <c r="E62"/>
      <c r="F62"/>
      <c r="G62"/>
      <c r="H62"/>
      <c r="I62"/>
      <c r="J62"/>
      <c r="K62"/>
    </row>
    <row r="63" spans="1:13" s="4" customFormat="1" ht="15" customHeight="1">
      <c r="A63"/>
      <c r="B63" s="12"/>
      <c r="C63"/>
      <c r="D63"/>
      <c r="E63"/>
      <c r="F63"/>
      <c r="G63"/>
      <c r="H63"/>
      <c r="I63"/>
      <c r="J63"/>
      <c r="K63"/>
    </row>
    <row r="64" spans="1:13" s="4" customFormat="1" ht="15" customHeight="1">
      <c r="A64"/>
      <c r="B64" s="12"/>
      <c r="C64"/>
      <c r="D64"/>
      <c r="E64"/>
      <c r="F64"/>
      <c r="G64"/>
      <c r="H64"/>
      <c r="I64"/>
      <c r="J64"/>
      <c r="K64"/>
    </row>
    <row r="65" spans="1:11" s="4" customFormat="1" ht="15" customHeight="1">
      <c r="A65"/>
      <c r="B65" s="12"/>
      <c r="C65"/>
      <c r="D65"/>
      <c r="E65"/>
      <c r="F65"/>
      <c r="G65"/>
      <c r="H65"/>
      <c r="I65"/>
      <c r="J65"/>
      <c r="K65"/>
    </row>
  </sheetData>
  <autoFilter ref="A1:M1" xr:uid="{3CEB93A4-CA7B-4353-A7D5-0379CD6DBAC3}"/>
  <phoneticPr fontId="4" type="noConversion"/>
  <conditionalFormatting sqref="D2:D61">
    <cfRule type="cellIs" dxfId="117" priority="3" operator="equal">
      <formula>"Nike Air Max 97"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4744-601A-4838-A015-43341F42B457}">
  <dimension ref="E15:I16"/>
  <sheetViews>
    <sheetView topLeftCell="C13" workbookViewId="0">
      <selection activeCell="C38" sqref="C38:E49"/>
    </sheetView>
  </sheetViews>
  <sheetFormatPr defaultRowHeight="14.25"/>
  <sheetData>
    <row r="15" spans="5:9" ht="20.25" thickBot="1">
      <c r="E15" s="7" t="s">
        <v>33</v>
      </c>
      <c r="I15" s="7" t="s">
        <v>34</v>
      </c>
    </row>
    <row r="16" spans="5:9" ht="15" thickTop="1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ar um novo documento." ma:contentTypeScope="" ma:versionID="bf2bf9583ec1df50a97eb032e73ea74b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096b82791b39bbae62349d3751914034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DFAE05-DE0C-45B3-9835-C9EF4258C72A}">
  <ds:schemaRefs>
    <ds:schemaRef ds:uri="3019d89f-f031-4d1e-b7d8-a3aff2a03c55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78716db-020a-4087-b0dc-18eb9c1797a2"/>
    <ds:schemaRef ds:uri="http://schemas.microsoft.com/office/2006/metadata/properties"/>
    <ds:schemaRef ds:uri="http://purl.org/dc/elements/1.1/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7FC75C5-326D-4131-824B-890355521C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37E7D2-1DFE-401B-83AF-9C6661E78B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Cálculos</vt:lpstr>
      <vt:lpstr>Bases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Ercilia Dorth</cp:lastModifiedBy>
  <dcterms:created xsi:type="dcterms:W3CDTF">2024-12-17T22:39:16Z</dcterms:created>
  <dcterms:modified xsi:type="dcterms:W3CDTF">2025-06-21T21:39:24Z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