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info\Auto-Filling System\auto_mailing\namelist\hit\"/>
    </mc:Choice>
  </mc:AlternateContent>
  <xr:revisionPtr revIDLastSave="0" documentId="13_ncr:1_{B6829709-F3F1-417D-BB77-85711E032B1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P23" i="1"/>
  <c r="P24" i="1"/>
  <c r="P25" i="1"/>
  <c r="P26" i="1"/>
  <c r="P27" i="1"/>
  <c r="P34" i="1" l="1"/>
  <c r="R3" i="1"/>
  <c r="R4" i="1"/>
  <c r="T4" i="1" s="1"/>
  <c r="R5" i="1"/>
  <c r="R6" i="1"/>
  <c r="R7" i="1"/>
  <c r="T7" i="1" s="1"/>
  <c r="R8" i="1"/>
  <c r="T8" i="1" s="1"/>
  <c r="R9" i="1"/>
  <c r="T9" i="1" s="1"/>
  <c r="R10" i="1"/>
  <c r="T10" i="1" s="1"/>
  <c r="R11" i="1"/>
  <c r="T11" i="1" s="1"/>
  <c r="R12" i="1"/>
  <c r="R13" i="1"/>
  <c r="R14" i="1"/>
  <c r="T14" i="1" s="1"/>
  <c r="R15" i="1"/>
  <c r="R16" i="1"/>
  <c r="T16" i="1" s="1"/>
  <c r="R17" i="1"/>
  <c r="R18" i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Q43" i="1"/>
  <c r="S43" i="1" s="1"/>
  <c r="S37" i="1"/>
  <c r="S38" i="1"/>
  <c r="S39" i="1"/>
  <c r="S40" i="1"/>
  <c r="S41" i="1"/>
  <c r="S42" i="1"/>
  <c r="N42" i="1"/>
  <c r="N41" i="1"/>
  <c r="N40" i="1"/>
  <c r="N39" i="1"/>
  <c r="N38" i="1"/>
  <c r="N37" i="1"/>
  <c r="P42" i="1"/>
  <c r="P41" i="1"/>
  <c r="P40" i="1"/>
  <c r="P39" i="1"/>
  <c r="P38" i="1"/>
  <c r="U38" i="1" s="1"/>
  <c r="P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P33" i="1"/>
  <c r="P36" i="1"/>
  <c r="P35" i="1"/>
  <c r="P31" i="1"/>
  <c r="P30" i="1"/>
  <c r="P29" i="1"/>
  <c r="P28" i="1"/>
  <c r="U22" i="1"/>
  <c r="P21" i="1"/>
  <c r="P20" i="1"/>
  <c r="P19" i="1"/>
  <c r="T36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6" i="1"/>
  <c r="R2" i="1"/>
  <c r="T2" i="1" s="1"/>
  <c r="S5" i="1"/>
  <c r="T12" i="1"/>
  <c r="S13" i="1"/>
  <c r="S17" i="1"/>
  <c r="T3" i="1"/>
  <c r="T15" i="1"/>
  <c r="S18" i="1"/>
  <c r="S3" i="1"/>
  <c r="S4" i="1"/>
  <c r="S7" i="1"/>
  <c r="S9" i="1"/>
  <c r="S11" i="1"/>
  <c r="S15" i="1"/>
  <c r="B2" i="2"/>
  <c r="S2" i="1"/>
  <c r="O12" i="1"/>
  <c r="N12" i="1"/>
  <c r="U12" i="1" s="1"/>
  <c r="O18" i="1"/>
  <c r="N18" i="1"/>
  <c r="U18" i="1" s="1"/>
  <c r="O2" i="1"/>
  <c r="N2" i="1"/>
  <c r="U2" i="1" s="1"/>
  <c r="O5" i="1"/>
  <c r="N5" i="1"/>
  <c r="U5" i="1" s="1"/>
  <c r="O6" i="1"/>
  <c r="N6" i="1"/>
  <c r="U6" i="1" s="1"/>
  <c r="O17" i="1"/>
  <c r="N17" i="1"/>
  <c r="U17" i="1" s="1"/>
  <c r="O15" i="1"/>
  <c r="N15" i="1"/>
  <c r="U15" i="1" s="1"/>
  <c r="O16" i="1"/>
  <c r="N16" i="1"/>
  <c r="U16" i="1" s="1"/>
  <c r="O11" i="1"/>
  <c r="N11" i="1"/>
  <c r="U11" i="1" s="1"/>
  <c r="O9" i="1"/>
  <c r="N9" i="1"/>
  <c r="U9" i="1" s="1"/>
  <c r="O14" i="1"/>
  <c r="N14" i="1"/>
  <c r="U14" i="1" s="1"/>
  <c r="O13" i="1"/>
  <c r="N13" i="1"/>
  <c r="U13" i="1" s="1"/>
  <c r="O7" i="1"/>
  <c r="N7" i="1"/>
  <c r="U7" i="1" s="1"/>
  <c r="O4" i="1"/>
  <c r="N4" i="1"/>
  <c r="U4" i="1" s="1"/>
  <c r="O3" i="1"/>
  <c r="N3" i="1"/>
  <c r="U3" i="1" s="1"/>
  <c r="O10" i="1"/>
  <c r="N10" i="1"/>
  <c r="U10" i="1" s="1"/>
  <c r="O8" i="1"/>
  <c r="N8" i="1"/>
  <c r="U41" i="1" l="1"/>
  <c r="U42" i="1"/>
  <c r="U29" i="1"/>
  <c r="U30" i="1"/>
  <c r="R43" i="1"/>
  <c r="U39" i="1"/>
  <c r="U26" i="1"/>
  <c r="U25" i="1"/>
  <c r="U37" i="1"/>
  <c r="U40" i="1"/>
  <c r="U21" i="1"/>
  <c r="U36" i="1"/>
  <c r="U19" i="1"/>
  <c r="U35" i="1"/>
  <c r="U20" i="1"/>
  <c r="U27" i="1"/>
  <c r="U28" i="1"/>
  <c r="U33" i="1"/>
  <c r="U23" i="1"/>
  <c r="U31" i="1"/>
  <c r="U24" i="1"/>
  <c r="U34" i="1"/>
  <c r="T6" i="1"/>
  <c r="S16" i="1"/>
  <c r="S10" i="1"/>
  <c r="S12" i="1"/>
  <c r="T13" i="1"/>
  <c r="S8" i="1"/>
  <c r="T17" i="1"/>
  <c r="T18" i="1"/>
  <c r="S14" i="1"/>
  <c r="U8" i="1"/>
  <c r="T43" i="1" l="1"/>
  <c r="T5" i="1"/>
  <c r="P32" i="1"/>
  <c r="U3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<sst xmlns="http://schemas.openxmlformats.org/spreadsheetml/2006/main" count="529" uniqueCount="132">
  <si>
    <t>Sequence</t>
  </si>
  <si>
    <t>Rep</t>
  </si>
  <si>
    <t>Country Code</t>
  </si>
  <si>
    <t>Underwriter</t>
  </si>
  <si>
    <t>Syndicate/Selling Group</t>
  </si>
  <si>
    <t>Account Number</t>
  </si>
  <si>
    <t>Account Title</t>
  </si>
  <si>
    <t>Type of account (cash/margin/dvp)</t>
  </si>
  <si>
    <t>Client type (institutional/retail)</t>
  </si>
  <si>
    <t>Date account was opened</t>
  </si>
  <si>
    <t>FRGXX MV</t>
  </si>
  <si>
    <t>TD Cash Balance</t>
  </si>
  <si>
    <t>TD Total Equity</t>
  </si>
  <si>
    <t>Cash + FRGXX</t>
  </si>
  <si>
    <t>Indicated share amount</t>
  </si>
  <si>
    <t>Indicated $ amount</t>
  </si>
  <si>
    <t>Percent of Shares</t>
  </si>
  <si>
    <t>Percent of Offering</t>
  </si>
  <si>
    <t>Difference between indicated $ amount and Cash + money market fund</t>
  </si>
  <si>
    <t>Methodology for difference between indication request and final allocation amount</t>
  </si>
  <si>
    <t>Wire Amount</t>
  </si>
  <si>
    <t>Bank Account Address</t>
  </si>
  <si>
    <t>Is the individual a FINRA registered representative with any firm, if so what firm</t>
  </si>
  <si>
    <t>Is the individual/entity related to or affiliated with any FINRA registered representative with any firm, if so what firm</t>
  </si>
  <si>
    <t>Is the individual/entity related to or affiliated with the offering company or any of its affiliates or employees</t>
  </si>
  <si>
    <t>Do any of these accounts share the same physical address?</t>
  </si>
  <si>
    <t>Do any of these accounts share the same common control?</t>
  </si>
  <si>
    <t>Did this client participate in the last two IPOs by this underwriter?</t>
  </si>
  <si>
    <t>If yes, please provide the following:</t>
  </si>
  <si>
    <t>Did they sell shares on the IPO date?</t>
  </si>
  <si>
    <t>When did they sell or transfer the shares?</t>
  </si>
  <si>
    <t>If transferred, to where and to who?</t>
  </si>
  <si>
    <t>Were the proceeds wired or transferred out? If yes, when did this occur?</t>
  </si>
  <si>
    <t>USA</t>
  </si>
  <si>
    <t>AC Sunshine</t>
  </si>
  <si>
    <t>Cash</t>
  </si>
  <si>
    <t>No</t>
  </si>
  <si>
    <t>88SN6056</t>
  </si>
  <si>
    <t>Susan Shuzhenlin Zhou</t>
  </si>
  <si>
    <t>Margin</t>
  </si>
  <si>
    <t xml:space="preserve">Qualified individual </t>
  </si>
  <si>
    <t>88SN6027</t>
  </si>
  <si>
    <t>Wei Liu</t>
  </si>
  <si>
    <t>88SN6172</t>
  </si>
  <si>
    <t>Jianqiang Yuan</t>
  </si>
  <si>
    <t>88SN6206</t>
  </si>
  <si>
    <t>Ming Wang</t>
  </si>
  <si>
    <t>Accredited individual</t>
  </si>
  <si>
    <t>88SN6082</t>
  </si>
  <si>
    <t>Tina Yang Cui</t>
  </si>
  <si>
    <t>88SN6168</t>
  </si>
  <si>
    <t>Daisy Lin Zhou</t>
  </si>
  <si>
    <t>88SN6118</t>
  </si>
  <si>
    <t>Ran Ran</t>
  </si>
  <si>
    <t>IRA</t>
  </si>
  <si>
    <t>AC9900103</t>
  </si>
  <si>
    <t>Huijuan Lin(Jean)</t>
  </si>
  <si>
    <t>Retail</t>
  </si>
  <si>
    <t>AC9900195</t>
  </si>
  <si>
    <t>Bo Shen</t>
  </si>
  <si>
    <t>88SN6157</t>
  </si>
  <si>
    <t>Dehou Liu</t>
  </si>
  <si>
    <t>88SN6006</t>
  </si>
  <si>
    <t>Yu Fong(Bryan)</t>
  </si>
  <si>
    <t>Individual</t>
  </si>
  <si>
    <t>88SN6163</t>
  </si>
  <si>
    <t>Yang Huang</t>
  </si>
  <si>
    <t>China</t>
  </si>
  <si>
    <t>AC9900203</t>
  </si>
  <si>
    <t>Tong Zhang</t>
  </si>
  <si>
    <t>AC9900204</t>
  </si>
  <si>
    <t>Shuyu Li</t>
  </si>
  <si>
    <t>88SN6028</t>
  </si>
  <si>
    <t>Dele Zhong</t>
  </si>
  <si>
    <t>88SN6039</t>
  </si>
  <si>
    <t>Yuanyuan Luo</t>
  </si>
  <si>
    <t>88SN6129</t>
  </si>
  <si>
    <t>Jinhua Li</t>
  </si>
  <si>
    <t>HIT final allocation of amount</t>
  </si>
  <si>
    <t>HIT final allocation of shares</t>
  </si>
  <si>
    <t>shares</t>
  </si>
  <si>
    <t>amount</t>
  </si>
  <si>
    <t>88SN9911</t>
  </si>
  <si>
    <t>88SN9838</t>
  </si>
  <si>
    <t>88SN9057</t>
  </si>
  <si>
    <t>88SN9638</t>
  </si>
  <si>
    <t>88SN9069</t>
  </si>
  <si>
    <t>88SN9988</t>
  </si>
  <si>
    <t>88SN9888</t>
  </si>
  <si>
    <t>88SN9086</t>
  </si>
  <si>
    <t>88SN9109</t>
  </si>
  <si>
    <t>AC9900363</t>
  </si>
  <si>
    <t>AC9900387</t>
  </si>
  <si>
    <t>AC9900182</t>
  </si>
  <si>
    <t>AC9900217</t>
  </si>
  <si>
    <t>AC9900300</t>
  </si>
  <si>
    <t>AC9900252</t>
  </si>
  <si>
    <t>AC9900253</t>
  </si>
  <si>
    <t>AC9900347</t>
  </si>
  <si>
    <t>CA</t>
  </si>
  <si>
    <t>88SN9689</t>
  </si>
  <si>
    <t>Jessi Liang Wu</t>
  </si>
  <si>
    <t>KAM FAI YIP</t>
  </si>
  <si>
    <t>Anle Qian</t>
  </si>
  <si>
    <t>Guangyu Han</t>
  </si>
  <si>
    <t>Minxin Zhong</t>
  </si>
  <si>
    <t>Weilun Luo</t>
  </si>
  <si>
    <t>Xinrui Song</t>
  </si>
  <si>
    <t>Jingjing Ma</t>
  </si>
  <si>
    <t>Yuan Yang</t>
  </si>
  <si>
    <t>Titan Forge Enterprises LLC</t>
  </si>
  <si>
    <t>Maya Stellartech LLC</t>
  </si>
  <si>
    <t>Jie Zhao</t>
  </si>
  <si>
    <t>AC9900315</t>
  </si>
  <si>
    <t>88SN9001</t>
  </si>
  <si>
    <t>AC9900053</t>
  </si>
  <si>
    <t>AC9900336</t>
  </si>
  <si>
    <t>AC9900022</t>
  </si>
  <si>
    <t>AC9900397</t>
  </si>
  <si>
    <t>Ruize Li</t>
  </si>
  <si>
    <t>Xiaoyu Li</t>
  </si>
  <si>
    <t>Qianqian Tao</t>
  </si>
  <si>
    <t>Wei Gao</t>
  </si>
  <si>
    <t>Gao Zhu</t>
  </si>
  <si>
    <t>Meng Cheng</t>
  </si>
  <si>
    <t>Institutional</t>
  </si>
  <si>
    <t>88 SEAGATE COURT NY INC</t>
  </si>
  <si>
    <t>Xiansong Luo</t>
  </si>
  <si>
    <t>Aiwu Liu and Cheng Wu</t>
  </si>
  <si>
    <t>EQUITY TRUST COMPANY AMY BING</t>
  </si>
  <si>
    <t>JINBO JIANG</t>
  </si>
  <si>
    <t>CHAOYING ZHU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</si>
</sst>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1" applyFont="1"/>
    <xf numFmtId="44" fontId="0" fillId="0" borderId="0" xfId="2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44" fontId="2" fillId="0" borderId="1" xfId="2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44" fontId="3" fillId="0" borderId="1" xfId="2" applyFont="1" applyFill="1" applyBorder="1" applyAlignment="1">
      <alignment horizontal="left" vertical="center"/>
    </xf>
    <xf numFmtId="44" fontId="3" fillId="0" borderId="1" xfId="0" applyNumberFormat="1" applyFont="1" applyBorder="1" applyAlignment="1">
      <alignment horizontal="left" vertical="center"/>
    </xf>
    <xf numFmtId="44" fontId="4" fillId="0" borderId="1" xfId="2" applyFont="1" applyFill="1" applyBorder="1" applyAlignment="1">
      <alignment horizontal="right" vertical="center"/>
    </xf>
    <xf numFmtId="10" fontId="3" fillId="0" borderId="1" xfId="3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8" fontId="3" fillId="0" borderId="1" xfId="2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64" fontId="0" fillId="0" borderId="0" xfId="0" applyNumberFormat="1"/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vertical="center" wrapText="1"/>
    </xf>
    <xf numFmtId="0" fontId="4" fillId="2" borderId="1" xfId="2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44" fontId="3" fillId="0" borderId="4" xfId="2" applyFont="1" applyFill="1" applyBorder="1" applyAlignment="1">
      <alignment horizontal="left" vertical="center"/>
    </xf>
    <xf numFmtId="44" fontId="4" fillId="0" borderId="5" xfId="2" applyFont="1" applyFill="1" applyBorder="1" applyAlignment="1">
      <alignment horizontal="right" vertical="center"/>
    </xf>
    <xf numFmtId="3" fontId="3" fillId="2" borderId="6" xfId="0" applyNumberFormat="1" applyFont="1" applyFill="1" applyBorder="1" applyAlignment="1">
      <alignment vertical="center"/>
    </xf>
    <xf numFmtId="3" fontId="3" fillId="0" borderId="1" xfId="0" applyNumberFormat="1" applyFont="1" applyBorder="1" applyAlignment="1">
      <alignment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9"/>
  <sheetViews>
    <sheetView tabSelected="1" zoomScale="85" zoomScaleNormal="85" workbookViewId="0">
      <pane ySplit="1" topLeftCell="A2" activePane="bottomLeft" state="frozen"/>
      <selection pane="bottomLeft" activeCell="G11" sqref="G11"/>
    </sheetView>
  </sheetViews>
  <sheetFormatPr defaultColWidth="8.7109375" defaultRowHeight="15.75" x14ac:dyDescent="0.25"/>
  <cols>
    <col min="1" max="1" width="13.5703125" style="7" customWidth="1"/>
    <col min="2" max="2" width="4.5703125" style="7" bestFit="1" customWidth="1"/>
    <col min="3" max="3" width="13.5703125" style="9" bestFit="1" customWidth="1"/>
    <col min="4" max="4" width="12.5703125" style="7" bestFit="1" customWidth="1"/>
    <col min="5" max="5" width="9.85546875" style="7" bestFit="1" customWidth="1"/>
    <col min="6" max="6" width="13.28515625" style="7" customWidth="1"/>
    <col min="7" max="7" width="16.7109375" style="7" bestFit="1" customWidth="1"/>
    <col min="8" max="8" width="17.85546875" style="7" customWidth="1"/>
    <col min="9" max="9" width="19.85546875" style="7" bestFit="1" customWidth="1"/>
    <col min="10" max="10" width="13.140625" style="7" bestFit="1" customWidth="1"/>
    <col min="11" max="11" width="12.140625" style="7" bestFit="1" customWidth="1"/>
    <col min="12" max="12" width="20" style="7" customWidth="1"/>
    <col min="13" max="13" width="17" style="7" customWidth="1"/>
    <col min="14" max="14" width="17.85546875" style="7" customWidth="1"/>
    <col min="15" max="15" width="10.28515625" style="7" bestFit="1" customWidth="1"/>
    <col min="16" max="16" width="16.42578125" style="9" customWidth="1"/>
    <col min="17" max="17" width="12" style="23" bestFit="1" customWidth="1"/>
    <col min="18" max="18" width="16.140625" style="19" customWidth="1"/>
    <col min="19" max="19" width="10.42578125" style="7" bestFit="1" customWidth="1"/>
    <col min="20" max="20" width="8.7109375" style="7"/>
    <col min="21" max="21" width="37.5703125" style="7" bestFit="1" customWidth="1"/>
    <col min="22" max="22" width="34.85546875" style="7" customWidth="1"/>
    <col min="23" max="23" width="8.28515625" style="7" bestFit="1" customWidth="1"/>
    <col min="24" max="24" width="8.5703125" style="7" bestFit="1" customWidth="1"/>
    <col min="25" max="25" width="9.5703125" style="7" bestFit="1" customWidth="1"/>
    <col min="26" max="26" width="8.5703125" style="7" bestFit="1" customWidth="1"/>
    <col min="27" max="29" width="8.7109375" style="7"/>
    <col min="30" max="30" width="8.42578125" style="7" bestFit="1" customWidth="1"/>
    <col min="31" max="31" width="8.28515625" style="7" bestFit="1" customWidth="1"/>
    <col min="32" max="32" width="8.7109375" style="7"/>
    <col min="33" max="33" width="8.42578125" style="7" bestFit="1" customWidth="1"/>
    <col min="34" max="34" width="8.28515625" style="7" bestFit="1" customWidth="1"/>
    <col min="35" max="35" width="8.5703125" style="7" bestFit="1" customWidth="1"/>
    <col min="36" max="16384" width="8.7109375" style="7"/>
  </cols>
  <sheetData>
    <row r="1" spans="1:35" ht="55.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20" t="s">
        <v>79</v>
      </c>
      <c r="R1" s="6" t="s">
        <v>78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</row>
    <row r="2" spans="1:35" ht="21.95" customHeight="1" x14ac:dyDescent="0.25">
      <c r="A2" s="7">
        <v>1</v>
      </c>
      <c r="B2" s="7">
        <v>93</v>
      </c>
      <c r="C2" s="7" t="s">
        <v>33</v>
      </c>
      <c r="D2" s="7" t="s">
        <v>34</v>
      </c>
      <c r="F2" s="7" t="s">
        <v>72</v>
      </c>
      <c r="G2" s="7" t="s">
        <v>73</v>
      </c>
      <c r="H2" s="7" t="s">
        <v>39</v>
      </c>
      <c r="I2" s="7" t="s">
        <v>64</v>
      </c>
      <c r="J2" s="8">
        <v>45187</v>
      </c>
      <c r="K2" s="9">
        <v>0</v>
      </c>
      <c r="L2" s="9">
        <v>47997.120000000003</v>
      </c>
      <c r="M2" s="9">
        <v>47997.120000000003</v>
      </c>
      <c r="N2" s="10">
        <f>K2+L2</f>
        <v>47997.120000000003</v>
      </c>
      <c r="O2" s="7">
        <f>P2/4</f>
        <v>10000</v>
      </c>
      <c r="P2" s="9">
        <v>40000</v>
      </c>
      <c r="Q2" s="21">
        <v>200</v>
      </c>
      <c r="R2" s="11">
        <f>Q2*4</f>
        <v>800</v>
      </c>
      <c r="S2" s="12">
        <f>Q2/Sheet2!$B$1</f>
        <v>8.6956521739130441E-5</v>
      </c>
      <c r="T2" s="12">
        <f>R2/Sheet2!$B$2</f>
        <v>8.6956521739130441E-5</v>
      </c>
      <c r="U2" s="10">
        <f>N2-P2</f>
        <v>7997.1200000000026</v>
      </c>
      <c r="Y2" s="7" t="s">
        <v>36</v>
      </c>
      <c r="Z2" s="7" t="s">
        <v>36</v>
      </c>
      <c r="AA2" s="7" t="s">
        <v>36</v>
      </c>
      <c r="AB2" s="7" t="s">
        <v>36</v>
      </c>
      <c r="AC2" s="7" t="s">
        <v>36</v>
      </c>
      <c r="AD2" s="7" t="s">
        <v>36</v>
      </c>
    </row>
    <row r="3" spans="1:35" x14ac:dyDescent="0.25">
      <c r="A3" s="7">
        <f>+A2+1</f>
        <v>2</v>
      </c>
      <c r="B3" s="7">
        <v>93</v>
      </c>
      <c r="C3" s="13" t="s">
        <v>33</v>
      </c>
      <c r="D3" s="7" t="s">
        <v>34</v>
      </c>
      <c r="F3" s="7" t="s">
        <v>43</v>
      </c>
      <c r="G3" s="7" t="s">
        <v>44</v>
      </c>
      <c r="H3" s="14" t="s">
        <v>39</v>
      </c>
      <c r="I3" s="14" t="s">
        <v>40</v>
      </c>
      <c r="J3" s="8">
        <v>45513</v>
      </c>
      <c r="K3" s="9">
        <v>0</v>
      </c>
      <c r="L3" s="9">
        <v>9064.0300000000007</v>
      </c>
      <c r="M3" s="9">
        <v>23272.67</v>
      </c>
      <c r="N3" s="10">
        <f>K3+L3</f>
        <v>9064.0300000000007</v>
      </c>
      <c r="O3" s="7">
        <f>P3/4</f>
        <v>1250</v>
      </c>
      <c r="P3" s="9">
        <v>5000</v>
      </c>
      <c r="Q3" s="21">
        <v>230</v>
      </c>
      <c r="R3" s="11">
        <f>Q3*4</f>
        <v>920</v>
      </c>
      <c r="S3" s="12">
        <f>Q3/Sheet2!$B$1</f>
        <v>1E-4</v>
      </c>
      <c r="T3" s="12">
        <f>R3/Sheet2!$B$2</f>
        <v>1E-4</v>
      </c>
      <c r="U3" s="10">
        <f>N3-P3</f>
        <v>4064.0300000000007</v>
      </c>
      <c r="Y3" s="7" t="s">
        <v>36</v>
      </c>
      <c r="Z3" s="7" t="s">
        <v>36</v>
      </c>
      <c r="AA3" s="7" t="s">
        <v>36</v>
      </c>
      <c r="AB3" s="7" t="s">
        <v>36</v>
      </c>
      <c r="AC3" s="7" t="s">
        <v>36</v>
      </c>
      <c r="AD3" s="7" t="s">
        <v>36</v>
      </c>
    </row>
    <row r="4" spans="1:35" x14ac:dyDescent="0.25">
      <c r="A4" s="7">
        <f>+A3+1</f>
        <v>3</v>
      </c>
      <c r="B4" s="7">
        <v>93</v>
      </c>
      <c r="C4" s="7" t="s">
        <v>33</v>
      </c>
      <c r="D4" s="7" t="s">
        <v>34</v>
      </c>
      <c r="F4" s="7" t="s">
        <v>45</v>
      </c>
      <c r="G4" s="7" t="s">
        <v>46</v>
      </c>
      <c r="H4" s="14" t="s">
        <v>39</v>
      </c>
      <c r="I4" s="7" t="s">
        <v>47</v>
      </c>
      <c r="J4" s="8">
        <v>45519</v>
      </c>
      <c r="K4" s="9">
        <v>0</v>
      </c>
      <c r="L4" s="9">
        <v>20253.47</v>
      </c>
      <c r="M4" s="9">
        <v>20253.47</v>
      </c>
      <c r="N4" s="10">
        <f>K4+L4</f>
        <v>20253.47</v>
      </c>
      <c r="O4" s="7">
        <f>P4/4</f>
        <v>3750</v>
      </c>
      <c r="P4" s="9">
        <v>15000</v>
      </c>
      <c r="Q4" s="21">
        <v>270</v>
      </c>
      <c r="R4" s="11">
        <f>Q4*4</f>
        <v>1080</v>
      </c>
      <c r="S4" s="12">
        <f>Q4/Sheet2!$B$1</f>
        <v>1.1739130434782609E-4</v>
      </c>
      <c r="T4" s="12">
        <f>R4/Sheet2!$B$2</f>
        <v>1.1739130434782609E-4</v>
      </c>
      <c r="U4" s="10">
        <f>N4-P4</f>
        <v>5253.4700000000012</v>
      </c>
      <c r="Y4" s="7" t="s">
        <v>36</v>
      </c>
      <c r="Z4" s="7" t="s">
        <v>36</v>
      </c>
      <c r="AA4" s="7" t="s">
        <v>36</v>
      </c>
      <c r="AB4" s="7" t="s">
        <v>36</v>
      </c>
      <c r="AC4" s="7" t="s">
        <v>36</v>
      </c>
      <c r="AD4" s="7" t="s">
        <v>36</v>
      </c>
    </row>
    <row r="5" spans="1:35" x14ac:dyDescent="0.25">
      <c r="A5" s="7">
        <f>+A4+1</f>
        <v>4</v>
      </c>
      <c r="B5" s="7">
        <v>93</v>
      </c>
      <c r="C5" s="7" t="s">
        <v>67</v>
      </c>
      <c r="D5" s="7" t="s">
        <v>34</v>
      </c>
      <c r="F5" s="7" t="s">
        <v>70</v>
      </c>
      <c r="G5" s="7" t="s">
        <v>71</v>
      </c>
      <c r="H5" s="7" t="s">
        <v>35</v>
      </c>
      <c r="I5" s="7" t="s">
        <v>57</v>
      </c>
      <c r="J5" s="8">
        <v>45496</v>
      </c>
      <c r="K5" s="9">
        <v>0</v>
      </c>
      <c r="L5" s="9">
        <v>55072.83</v>
      </c>
      <c r="M5" s="9">
        <v>55072.83</v>
      </c>
      <c r="N5" s="9">
        <f>K5+L5</f>
        <v>55072.83</v>
      </c>
      <c r="O5" s="7">
        <f>P5/4</f>
        <v>12500</v>
      </c>
      <c r="P5" s="9">
        <v>50000</v>
      </c>
      <c r="Q5" s="21">
        <v>300</v>
      </c>
      <c r="R5" s="11">
        <f>Q5*4</f>
        <v>1200</v>
      </c>
      <c r="S5" s="12">
        <f>Q5/Sheet2!$B$1</f>
        <v>1.3043478260869564E-4</v>
      </c>
      <c r="T5" s="12">
        <f>R5/Sheet2!$B$2</f>
        <v>1.3043478260869564E-4</v>
      </c>
      <c r="U5" s="10">
        <f>N5-P5</f>
        <v>5072.8300000000017</v>
      </c>
      <c r="Y5" s="7" t="s">
        <v>36</v>
      </c>
      <c r="Z5" s="7" t="s">
        <v>36</v>
      </c>
      <c r="AA5" s="7" t="s">
        <v>36</v>
      </c>
      <c r="AB5" s="7" t="s">
        <v>36</v>
      </c>
      <c r="AC5" s="7" t="s">
        <v>36</v>
      </c>
      <c r="AD5" s="7" t="s">
        <v>36</v>
      </c>
    </row>
    <row r="6" spans="1:35" x14ac:dyDescent="0.25">
      <c r="A6" s="7">
        <f>+A5+1</f>
        <v>5</v>
      </c>
      <c r="B6" s="7">
        <v>93</v>
      </c>
      <c r="C6" s="7" t="s">
        <v>67</v>
      </c>
      <c r="D6" s="7" t="s">
        <v>34</v>
      </c>
      <c r="F6" s="7" t="s">
        <v>68</v>
      </c>
      <c r="G6" s="7" t="s">
        <v>69</v>
      </c>
      <c r="H6" s="7" t="s">
        <v>35</v>
      </c>
      <c r="I6" s="7" t="s">
        <v>57</v>
      </c>
      <c r="J6" s="8">
        <v>45496</v>
      </c>
      <c r="K6" s="9">
        <v>0</v>
      </c>
      <c r="L6" s="15">
        <v>41257.160000000003</v>
      </c>
      <c r="M6" s="15">
        <v>41257.160000000003</v>
      </c>
      <c r="N6" s="9">
        <f>K6+L6</f>
        <v>41257.160000000003</v>
      </c>
      <c r="O6" s="7">
        <f>P6/4</f>
        <v>10314.25</v>
      </c>
      <c r="P6" s="9">
        <v>41257</v>
      </c>
      <c r="Q6" s="21">
        <v>300</v>
      </c>
      <c r="R6" s="11">
        <f>Q6*4</f>
        <v>1200</v>
      </c>
      <c r="S6" s="12">
        <f>Q6/Sheet2!$B$1</f>
        <v>1.3043478260869564E-4</v>
      </c>
      <c r="T6" s="12">
        <f>R6/Sheet2!$B$2</f>
        <v>1.3043478260869564E-4</v>
      </c>
      <c r="U6" s="10">
        <f>N6-P6</f>
        <v>0.16000000000349246</v>
      </c>
      <c r="Y6" s="7" t="s">
        <v>36</v>
      </c>
      <c r="Z6" s="7" t="s">
        <v>36</v>
      </c>
      <c r="AA6" s="7" t="s">
        <v>36</v>
      </c>
      <c r="AB6" s="7" t="s">
        <v>36</v>
      </c>
      <c r="AC6" s="7" t="s">
        <v>36</v>
      </c>
      <c r="AD6" s="7" t="s">
        <v>36</v>
      </c>
    </row>
    <row r="7" spans="1:35" x14ac:dyDescent="0.25">
      <c r="A7" s="7">
        <f>+A6+1</f>
        <v>6</v>
      </c>
      <c r="B7" s="7">
        <v>93</v>
      </c>
      <c r="C7" s="7" t="s">
        <v>33</v>
      </c>
      <c r="D7" s="7" t="s">
        <v>34</v>
      </c>
      <c r="F7" s="7" t="s">
        <v>48</v>
      </c>
      <c r="G7" s="7" t="s">
        <v>49</v>
      </c>
      <c r="H7" s="7" t="s">
        <v>39</v>
      </c>
      <c r="I7" s="7" t="s">
        <v>47</v>
      </c>
      <c r="J7" s="8">
        <v>45265</v>
      </c>
      <c r="K7" s="9">
        <v>0</v>
      </c>
      <c r="L7" s="9">
        <v>34855.5</v>
      </c>
      <c r="M7" s="9">
        <v>34855.5</v>
      </c>
      <c r="N7" s="10">
        <f>K7+L7</f>
        <v>34855.5</v>
      </c>
      <c r="O7" s="7">
        <f>P7/4</f>
        <v>7500</v>
      </c>
      <c r="P7" s="9">
        <v>30000</v>
      </c>
      <c r="Q7" s="21">
        <v>300</v>
      </c>
      <c r="R7" s="11">
        <f>Q7*4</f>
        <v>1200</v>
      </c>
      <c r="S7" s="12">
        <f>Q7/Sheet2!$B$1</f>
        <v>1.3043478260869564E-4</v>
      </c>
      <c r="T7" s="12">
        <f>R7/Sheet2!$B$2</f>
        <v>1.3043478260869564E-4</v>
      </c>
      <c r="U7" s="10">
        <f>N7-P7</f>
        <v>4855.5</v>
      </c>
      <c r="Y7" s="7" t="s">
        <v>36</v>
      </c>
      <c r="Z7" s="7" t="s">
        <v>36</v>
      </c>
      <c r="AA7" s="7" t="s">
        <v>36</v>
      </c>
      <c r="AB7" s="7" t="s">
        <v>36</v>
      </c>
      <c r="AC7" s="7" t="s">
        <v>36</v>
      </c>
      <c r="AD7" s="7" t="s">
        <v>36</v>
      </c>
    </row>
    <row r="8" spans="1:35" ht="31.5" x14ac:dyDescent="0.25">
      <c r="A8" s="7">
        <f>+A7+1</f>
        <v>7</v>
      </c>
      <c r="B8" s="7">
        <v>93</v>
      </c>
      <c r="C8" s="13" t="s">
        <v>33</v>
      </c>
      <c r="D8" s="7" t="s">
        <v>34</v>
      </c>
      <c r="F8" s="14" t="s">
        <v>37</v>
      </c>
      <c r="G8" s="14" t="s">
        <v>38</v>
      </c>
      <c r="H8" s="14" t="s">
        <v>39</v>
      </c>
      <c r="I8" s="14" t="s">
        <v>40</v>
      </c>
      <c r="J8" s="8">
        <v>45513</v>
      </c>
      <c r="K8" s="9">
        <v>0</v>
      </c>
      <c r="L8" s="9">
        <v>30623</v>
      </c>
      <c r="M8" s="9">
        <v>48968.55</v>
      </c>
      <c r="N8" s="10">
        <f>K8+L8</f>
        <v>30623</v>
      </c>
      <c r="O8" s="7">
        <f>P8/4</f>
        <v>7655.75</v>
      </c>
      <c r="P8" s="9">
        <v>30623</v>
      </c>
      <c r="Q8" s="21">
        <v>500</v>
      </c>
      <c r="R8" s="11">
        <f>Q8*4</f>
        <v>2000</v>
      </c>
      <c r="S8" s="12">
        <f>Q8/Sheet2!$B$1</f>
        <v>2.173913043478261E-4</v>
      </c>
      <c r="T8" s="12">
        <f>R8/Sheet2!$B$2</f>
        <v>2.173913043478261E-4</v>
      </c>
      <c r="U8" s="10">
        <f>N8-P8</f>
        <v>0</v>
      </c>
      <c r="Y8" s="7" t="s">
        <v>36</v>
      </c>
      <c r="Z8" s="7" t="s">
        <v>36</v>
      </c>
      <c r="AA8" s="7" t="s">
        <v>36</v>
      </c>
      <c r="AB8" s="7" t="s">
        <v>36</v>
      </c>
      <c r="AC8" s="7" t="s">
        <v>36</v>
      </c>
      <c r="AD8" s="7" t="s">
        <v>36</v>
      </c>
    </row>
    <row r="9" spans="1:35" x14ac:dyDescent="0.25">
      <c r="A9" s="7">
        <f>+A8+1</f>
        <v>8</v>
      </c>
      <c r="B9" s="7">
        <v>93</v>
      </c>
      <c r="C9" s="7" t="s">
        <v>33</v>
      </c>
      <c r="D9" s="7" t="s">
        <v>34</v>
      </c>
      <c r="F9" s="7" t="s">
        <v>55</v>
      </c>
      <c r="G9" s="7" t="s">
        <v>56</v>
      </c>
      <c r="H9" s="7" t="s">
        <v>35</v>
      </c>
      <c r="I9" s="7" t="s">
        <v>57</v>
      </c>
      <c r="J9" s="8">
        <v>45383</v>
      </c>
      <c r="K9" s="9">
        <v>0</v>
      </c>
      <c r="L9" s="15">
        <v>40547.25</v>
      </c>
      <c r="M9" s="15">
        <v>40547.25</v>
      </c>
      <c r="N9" s="9">
        <f>K9+L9</f>
        <v>40547.25</v>
      </c>
      <c r="O9" s="7">
        <f>P9/4</f>
        <v>10136.75</v>
      </c>
      <c r="P9" s="9">
        <v>40547</v>
      </c>
      <c r="Q9" s="21">
        <v>500</v>
      </c>
      <c r="R9" s="11">
        <f>Q9*4</f>
        <v>2000</v>
      </c>
      <c r="S9" s="12">
        <f>Q9/Sheet2!$B$1</f>
        <v>2.173913043478261E-4</v>
      </c>
      <c r="T9" s="12">
        <f>R9/Sheet2!$B$2</f>
        <v>2.173913043478261E-4</v>
      </c>
      <c r="U9" s="10">
        <f>N9-P9</f>
        <v>0.25</v>
      </c>
      <c r="Y9" s="7" t="s">
        <v>36</v>
      </c>
      <c r="Z9" s="7" t="s">
        <v>36</v>
      </c>
      <c r="AA9" s="7" t="s">
        <v>36</v>
      </c>
      <c r="AB9" s="7" t="s">
        <v>36</v>
      </c>
      <c r="AC9" s="7" t="s">
        <v>36</v>
      </c>
      <c r="AD9" s="7" t="s">
        <v>36</v>
      </c>
    </row>
    <row r="10" spans="1:35" x14ac:dyDescent="0.25">
      <c r="A10" s="7">
        <f>+A9+1</f>
        <v>9</v>
      </c>
      <c r="B10" s="7">
        <v>93</v>
      </c>
      <c r="C10" s="7" t="s">
        <v>33</v>
      </c>
      <c r="D10" s="7" t="s">
        <v>34</v>
      </c>
      <c r="F10" s="7" t="s">
        <v>41</v>
      </c>
      <c r="G10" s="7" t="s">
        <v>42</v>
      </c>
      <c r="H10" s="7" t="s">
        <v>35</v>
      </c>
      <c r="I10" s="14" t="s">
        <v>40</v>
      </c>
      <c r="J10" s="8">
        <v>45567</v>
      </c>
      <c r="K10" s="9">
        <v>0</v>
      </c>
      <c r="L10" s="9">
        <v>20638.89</v>
      </c>
      <c r="M10" s="9">
        <v>20638.89</v>
      </c>
      <c r="N10" s="10">
        <f>K10+L10</f>
        <v>20638.89</v>
      </c>
      <c r="O10" s="7">
        <f>P10/4</f>
        <v>5159.5</v>
      </c>
      <c r="P10" s="9">
        <v>20638</v>
      </c>
      <c r="Q10" s="21">
        <v>500</v>
      </c>
      <c r="R10" s="11">
        <f>Q10*4</f>
        <v>2000</v>
      </c>
      <c r="S10" s="12">
        <f>Q10/Sheet2!$B$1</f>
        <v>2.173913043478261E-4</v>
      </c>
      <c r="T10" s="12">
        <f>R10/Sheet2!$B$2</f>
        <v>2.173913043478261E-4</v>
      </c>
      <c r="U10" s="10">
        <f>N10-P10</f>
        <v>0.88999999999941792</v>
      </c>
      <c r="Y10" s="7" t="s">
        <v>36</v>
      </c>
      <c r="Z10" s="7" t="s">
        <v>36</v>
      </c>
      <c r="AA10" s="7" t="s">
        <v>36</v>
      </c>
      <c r="AB10" s="7" t="s">
        <v>36</v>
      </c>
      <c r="AC10" s="7" t="s">
        <v>36</v>
      </c>
      <c r="AD10" s="7" t="s">
        <v>36</v>
      </c>
    </row>
    <row r="11" spans="1:35" x14ac:dyDescent="0.25">
      <c r="A11" s="7">
        <f>+A10+1</f>
        <v>10</v>
      </c>
      <c r="B11" s="7">
        <v>93</v>
      </c>
      <c r="C11" s="13" t="s">
        <v>33</v>
      </c>
      <c r="D11" s="7" t="s">
        <v>34</v>
      </c>
      <c r="F11" s="14" t="s">
        <v>58</v>
      </c>
      <c r="G11" s="14" t="s">
        <v>59</v>
      </c>
      <c r="H11" s="7" t="s">
        <v>35</v>
      </c>
      <c r="I11" s="7" t="s">
        <v>57</v>
      </c>
      <c r="J11" s="8">
        <v>45488</v>
      </c>
      <c r="K11" s="9">
        <v>0</v>
      </c>
      <c r="L11" s="9">
        <v>41643.440000000002</v>
      </c>
      <c r="M11" s="9">
        <v>41643.440000000002</v>
      </c>
      <c r="N11" s="9">
        <f>K11+L11</f>
        <v>41643.440000000002</v>
      </c>
      <c r="O11" s="7">
        <f>P11/4</f>
        <v>8750</v>
      </c>
      <c r="P11" s="9">
        <v>35000</v>
      </c>
      <c r="Q11" s="21">
        <v>600</v>
      </c>
      <c r="R11" s="11">
        <f>Q11*4</f>
        <v>2400</v>
      </c>
      <c r="S11" s="12">
        <f>Q11/Sheet2!$B$1</f>
        <v>2.6086956521739128E-4</v>
      </c>
      <c r="T11" s="12">
        <f>R11/Sheet2!$B$2</f>
        <v>2.6086956521739128E-4</v>
      </c>
      <c r="U11" s="10">
        <f>N11-P11</f>
        <v>6643.4400000000023</v>
      </c>
      <c r="Y11" s="7" t="s">
        <v>36</v>
      </c>
      <c r="Z11" s="7" t="s">
        <v>36</v>
      </c>
      <c r="AA11" s="7" t="s">
        <v>36</v>
      </c>
      <c r="AB11" s="7" t="s">
        <v>36</v>
      </c>
      <c r="AC11" s="7" t="s">
        <v>36</v>
      </c>
      <c r="AD11" s="7" t="s">
        <v>36</v>
      </c>
    </row>
    <row r="12" spans="1:35" x14ac:dyDescent="0.25">
      <c r="A12" s="7">
        <f>+A11+1</f>
        <v>11</v>
      </c>
      <c r="B12" s="7">
        <v>93</v>
      </c>
      <c r="C12" s="7" t="s">
        <v>33</v>
      </c>
      <c r="D12" s="7" t="s">
        <v>34</v>
      </c>
      <c r="F12" s="7" t="s">
        <v>76</v>
      </c>
      <c r="G12" s="7" t="s">
        <v>77</v>
      </c>
      <c r="H12" s="7" t="s">
        <v>35</v>
      </c>
      <c r="I12" s="14" t="s">
        <v>40</v>
      </c>
      <c r="J12" s="8">
        <v>45566</v>
      </c>
      <c r="K12" s="9">
        <v>0</v>
      </c>
      <c r="L12" s="9">
        <v>5284.74</v>
      </c>
      <c r="M12" s="9">
        <v>5284.74</v>
      </c>
      <c r="N12" s="10">
        <f>K12+L12</f>
        <v>5284.74</v>
      </c>
      <c r="O12" s="7">
        <f>P12/4</f>
        <v>1321</v>
      </c>
      <c r="P12" s="9">
        <v>5284</v>
      </c>
      <c r="Q12" s="21">
        <v>900</v>
      </c>
      <c r="R12" s="11">
        <f>Q12*4</f>
        <v>3600</v>
      </c>
      <c r="S12" s="12">
        <f>Q12/Sheet2!$B$1</f>
        <v>3.9130434782608698E-4</v>
      </c>
      <c r="T12" s="12">
        <f>R12/Sheet2!$B$2</f>
        <v>3.9130434782608698E-4</v>
      </c>
      <c r="U12" s="10">
        <f>N12-P12</f>
        <v>0.73999999999978172</v>
      </c>
      <c r="Y12" s="7" t="s">
        <v>36</v>
      </c>
      <c r="Z12" s="7" t="s">
        <v>36</v>
      </c>
      <c r="AA12" s="7" t="s">
        <v>36</v>
      </c>
      <c r="AB12" s="7" t="s">
        <v>36</v>
      </c>
      <c r="AC12" s="7" t="s">
        <v>36</v>
      </c>
      <c r="AD12" s="7" t="s">
        <v>36</v>
      </c>
    </row>
    <row r="13" spans="1:35" x14ac:dyDescent="0.25">
      <c r="A13" s="7">
        <f>+A12+1</f>
        <v>12</v>
      </c>
      <c r="B13" s="7">
        <v>93</v>
      </c>
      <c r="C13" s="7" t="s">
        <v>33</v>
      </c>
      <c r="D13" s="7" t="s">
        <v>34</v>
      </c>
      <c r="F13" s="7" t="s">
        <v>50</v>
      </c>
      <c r="G13" s="7" t="s">
        <v>51</v>
      </c>
      <c r="H13" s="14" t="s">
        <v>39</v>
      </c>
      <c r="I13" s="7" t="s">
        <v>47</v>
      </c>
      <c r="J13" s="8">
        <v>45520</v>
      </c>
      <c r="K13" s="9">
        <v>0</v>
      </c>
      <c r="L13" s="9">
        <v>33151.81</v>
      </c>
      <c r="M13" s="9">
        <v>44614.21</v>
      </c>
      <c r="N13" s="10">
        <f>K13+L13</f>
        <v>33151.81</v>
      </c>
      <c r="O13" s="7">
        <f>P13/4</f>
        <v>8287.75</v>
      </c>
      <c r="P13" s="9">
        <v>33151</v>
      </c>
      <c r="Q13" s="21">
        <v>900</v>
      </c>
      <c r="R13" s="11">
        <f>Q13*4</f>
        <v>3600</v>
      </c>
      <c r="S13" s="12">
        <f>Q13/Sheet2!$B$1</f>
        <v>3.9130434782608698E-4</v>
      </c>
      <c r="T13" s="12">
        <f>R13/Sheet2!$B$2</f>
        <v>3.9130434782608698E-4</v>
      </c>
      <c r="U13" s="10">
        <f>N13-P13</f>
        <v>0.80999999999767169</v>
      </c>
      <c r="Y13" s="7" t="s">
        <v>36</v>
      </c>
      <c r="Z13" s="7" t="s">
        <v>36</v>
      </c>
      <c r="AA13" s="7" t="s">
        <v>36</v>
      </c>
      <c r="AB13" s="7" t="s">
        <v>36</v>
      </c>
      <c r="AC13" s="7" t="s">
        <v>36</v>
      </c>
      <c r="AD13" s="7" t="s">
        <v>36</v>
      </c>
    </row>
    <row r="14" spans="1:35" x14ac:dyDescent="0.25">
      <c r="A14" s="7">
        <f>+A13+1</f>
        <v>13</v>
      </c>
      <c r="B14" s="7">
        <v>93</v>
      </c>
      <c r="C14" s="7" t="s">
        <v>33</v>
      </c>
      <c r="D14" s="7" t="s">
        <v>34</v>
      </c>
      <c r="F14" s="7" t="s">
        <v>52</v>
      </c>
      <c r="G14" s="7" t="s">
        <v>53</v>
      </c>
      <c r="H14" s="7" t="s">
        <v>54</v>
      </c>
      <c r="I14" s="7" t="s">
        <v>47</v>
      </c>
      <c r="J14" s="8">
        <v>45505</v>
      </c>
      <c r="K14" s="9">
        <v>0</v>
      </c>
      <c r="L14" s="9">
        <v>20441.38</v>
      </c>
      <c r="M14" s="9">
        <v>20441.38</v>
      </c>
      <c r="N14" s="10">
        <f>K14+L14</f>
        <v>20441.38</v>
      </c>
      <c r="O14" s="7">
        <f>P14/4</f>
        <v>5110.25</v>
      </c>
      <c r="P14" s="9">
        <v>20441</v>
      </c>
      <c r="Q14" s="21">
        <v>1200</v>
      </c>
      <c r="R14" s="11">
        <f>Q14*4</f>
        <v>4800</v>
      </c>
      <c r="S14" s="12">
        <f>Q14/Sheet2!$B$1</f>
        <v>5.2173913043478256E-4</v>
      </c>
      <c r="T14" s="12">
        <f>R14/Sheet2!$B$2</f>
        <v>5.2173913043478256E-4</v>
      </c>
      <c r="U14" s="10">
        <f>N14-P14</f>
        <v>0.38000000000101863</v>
      </c>
      <c r="Y14" s="7" t="s">
        <v>36</v>
      </c>
      <c r="Z14" s="7" t="s">
        <v>36</v>
      </c>
      <c r="AA14" s="7" t="s">
        <v>36</v>
      </c>
      <c r="AB14" s="7" t="s">
        <v>36</v>
      </c>
      <c r="AC14" s="7" t="s">
        <v>36</v>
      </c>
      <c r="AD14" s="7" t="s">
        <v>36</v>
      </c>
    </row>
    <row r="15" spans="1:35" x14ac:dyDescent="0.25">
      <c r="A15" s="7">
        <f>+A14+1</f>
        <v>14</v>
      </c>
      <c r="B15" s="7">
        <v>93</v>
      </c>
      <c r="C15" s="7" t="s">
        <v>33</v>
      </c>
      <c r="D15" s="7" t="s">
        <v>34</v>
      </c>
      <c r="F15" s="7" t="s">
        <v>62</v>
      </c>
      <c r="G15" s="7" t="s">
        <v>63</v>
      </c>
      <c r="H15" s="7" t="s">
        <v>39</v>
      </c>
      <c r="I15" s="7" t="s">
        <v>64</v>
      </c>
      <c r="J15" s="8">
        <v>45149</v>
      </c>
      <c r="K15" s="9">
        <v>0</v>
      </c>
      <c r="L15" s="9">
        <v>58270.63</v>
      </c>
      <c r="M15" s="9">
        <v>58270.63</v>
      </c>
      <c r="N15" s="10">
        <f>K15+L15</f>
        <v>58270.63</v>
      </c>
      <c r="O15" s="7">
        <f>P15/4</f>
        <v>12500</v>
      </c>
      <c r="P15" s="9">
        <v>50000</v>
      </c>
      <c r="Q15" s="21">
        <v>1300</v>
      </c>
      <c r="R15" s="11">
        <f>Q15*4</f>
        <v>5200</v>
      </c>
      <c r="S15" s="12">
        <f>Q15/Sheet2!$B$1</f>
        <v>5.6521739130434778E-4</v>
      </c>
      <c r="T15" s="12">
        <f>R15/Sheet2!$B$2</f>
        <v>5.6521739130434778E-4</v>
      </c>
      <c r="U15" s="10">
        <f>N15-P15</f>
        <v>8270.6299999999974</v>
      </c>
      <c r="Y15" s="7" t="s">
        <v>36</v>
      </c>
      <c r="Z15" s="7" t="s">
        <v>36</v>
      </c>
      <c r="AA15" s="7" t="s">
        <v>36</v>
      </c>
      <c r="AB15" s="7" t="s">
        <v>36</v>
      </c>
      <c r="AC15" s="7" t="s">
        <v>36</v>
      </c>
      <c r="AD15" s="7" t="s">
        <v>36</v>
      </c>
    </row>
    <row r="16" spans="1:35" x14ac:dyDescent="0.25">
      <c r="A16" s="7">
        <f>+A15+1</f>
        <v>15</v>
      </c>
      <c r="B16" s="7">
        <v>93</v>
      </c>
      <c r="C16" s="7" t="s">
        <v>33</v>
      </c>
      <c r="D16" s="7" t="s">
        <v>34</v>
      </c>
      <c r="F16" s="7" t="s">
        <v>60</v>
      </c>
      <c r="G16" s="7" t="s">
        <v>61</v>
      </c>
      <c r="H16" s="14" t="s">
        <v>39</v>
      </c>
      <c r="I16" s="14" t="s">
        <v>40</v>
      </c>
      <c r="J16" s="8">
        <v>45559</v>
      </c>
      <c r="K16" s="9">
        <v>0</v>
      </c>
      <c r="L16" s="9">
        <v>53006.64</v>
      </c>
      <c r="M16" s="9">
        <v>53006.64</v>
      </c>
      <c r="N16" s="10">
        <f>K16+L16</f>
        <v>53006.64</v>
      </c>
      <c r="O16" s="7">
        <f>P16/4</f>
        <v>13250</v>
      </c>
      <c r="P16" s="9">
        <v>53000</v>
      </c>
      <c r="Q16" s="21">
        <v>1800</v>
      </c>
      <c r="R16" s="11">
        <f>Q16*4</f>
        <v>7200</v>
      </c>
      <c r="S16" s="12">
        <f>Q16/Sheet2!$B$1</f>
        <v>7.8260869565217395E-4</v>
      </c>
      <c r="T16" s="12">
        <f>R16/Sheet2!$B$2</f>
        <v>7.8260869565217395E-4</v>
      </c>
      <c r="U16" s="10">
        <f>N16-P16</f>
        <v>6.6399999999994179</v>
      </c>
      <c r="Y16" s="7" t="s">
        <v>36</v>
      </c>
      <c r="Z16" s="7" t="s">
        <v>36</v>
      </c>
      <c r="AA16" s="7" t="s">
        <v>36</v>
      </c>
      <c r="AB16" s="7" t="s">
        <v>36</v>
      </c>
      <c r="AC16" s="7" t="s">
        <v>36</v>
      </c>
      <c r="AD16" s="7" t="s">
        <v>36</v>
      </c>
    </row>
    <row r="17" spans="1:30" x14ac:dyDescent="0.25">
      <c r="A17" s="7">
        <f>+A16+1</f>
        <v>16</v>
      </c>
      <c r="B17" s="7">
        <v>93</v>
      </c>
      <c r="C17" s="7" t="s">
        <v>33</v>
      </c>
      <c r="D17" s="7" t="s">
        <v>34</v>
      </c>
      <c r="F17" s="7" t="s">
        <v>65</v>
      </c>
      <c r="G17" s="7" t="s">
        <v>66</v>
      </c>
      <c r="H17" s="7" t="s">
        <v>54</v>
      </c>
      <c r="I17" s="7" t="s">
        <v>47</v>
      </c>
      <c r="J17" s="8">
        <v>45519</v>
      </c>
      <c r="K17" s="9">
        <v>0</v>
      </c>
      <c r="L17" s="9">
        <v>61265.120000000003</v>
      </c>
      <c r="M17" s="9">
        <v>61265.120000000003</v>
      </c>
      <c r="N17" s="10">
        <f>K17+L17</f>
        <v>61265.120000000003</v>
      </c>
      <c r="O17" s="7">
        <f>P17/4</f>
        <v>15316.25</v>
      </c>
      <c r="P17" s="9">
        <v>61265</v>
      </c>
      <c r="Q17" s="21">
        <v>3500</v>
      </c>
      <c r="R17" s="11">
        <f>Q17*4</f>
        <v>14000</v>
      </c>
      <c r="S17" s="12">
        <f>Q17/Sheet2!$B$1</f>
        <v>1.5217391304347826E-3</v>
      </c>
      <c r="T17" s="12">
        <f>R17/Sheet2!$B$2</f>
        <v>1.5217391304347826E-3</v>
      </c>
      <c r="U17" s="10">
        <f>N17-P17</f>
        <v>0.12000000000261934</v>
      </c>
      <c r="Y17" s="7" t="s">
        <v>36</v>
      </c>
      <c r="Z17" s="7" t="s">
        <v>36</v>
      </c>
      <c r="AA17" s="7" t="s">
        <v>36</v>
      </c>
      <c r="AB17" s="7" t="s">
        <v>36</v>
      </c>
      <c r="AC17" s="7" t="s">
        <v>36</v>
      </c>
      <c r="AD17" s="7" t="s">
        <v>36</v>
      </c>
    </row>
    <row r="18" spans="1:30" x14ac:dyDescent="0.25">
      <c r="A18" s="7">
        <f>+A17+1</f>
        <v>17</v>
      </c>
      <c r="B18" s="7">
        <v>93</v>
      </c>
      <c r="C18" s="7" t="s">
        <v>67</v>
      </c>
      <c r="D18" s="7" t="s">
        <v>34</v>
      </c>
      <c r="F18" s="7" t="s">
        <v>74</v>
      </c>
      <c r="G18" s="7" t="s">
        <v>75</v>
      </c>
      <c r="H18" s="7" t="s">
        <v>39</v>
      </c>
      <c r="I18" s="7" t="s">
        <v>64</v>
      </c>
      <c r="J18" s="8">
        <v>45211</v>
      </c>
      <c r="K18" s="9">
        <v>0</v>
      </c>
      <c r="L18" s="9">
        <v>102339.44</v>
      </c>
      <c r="M18" s="9">
        <v>102339.44</v>
      </c>
      <c r="N18" s="10">
        <f>K18+L18</f>
        <v>102339.44</v>
      </c>
      <c r="O18" s="7">
        <f>P18/4</f>
        <v>25584.75</v>
      </c>
      <c r="P18" s="9">
        <v>102339</v>
      </c>
      <c r="Q18" s="21">
        <v>3500</v>
      </c>
      <c r="R18" s="11">
        <f>Q18*4</f>
        <v>14000</v>
      </c>
      <c r="S18" s="12">
        <f>Q18/Sheet2!$B$1</f>
        <v>1.5217391304347826E-3</v>
      </c>
      <c r="T18" s="12">
        <f>R18/Sheet2!$B$2</f>
        <v>1.5217391304347826E-3</v>
      </c>
      <c r="U18" s="10">
        <f>N18-P18</f>
        <v>0.44000000000232831</v>
      </c>
      <c r="Y18" s="7" t="s">
        <v>36</v>
      </c>
      <c r="Z18" s="7" t="s">
        <v>36</v>
      </c>
      <c r="AA18" s="7" t="s">
        <v>36</v>
      </c>
      <c r="AB18" s="7" t="s">
        <v>36</v>
      </c>
      <c r="AC18" s="7" t="s">
        <v>36</v>
      </c>
      <c r="AD18" s="7" t="s">
        <v>36</v>
      </c>
    </row>
    <row r="19" spans="1:30" x14ac:dyDescent="0.25">
      <c r="A19" s="7">
        <f>+A18+1</f>
        <v>18</v>
      </c>
      <c r="B19" s="7">
        <v>99</v>
      </c>
      <c r="C19" s="7" t="s">
        <v>33</v>
      </c>
      <c r="D19" s="7" t="s">
        <v>34</v>
      </c>
      <c r="F19" s="7" t="s">
        <v>82</v>
      </c>
      <c r="G19" s="7" t="s">
        <v>101</v>
      </c>
      <c r="H19" s="7" t="s">
        <v>35</v>
      </c>
      <c r="I19" s="7" t="s">
        <v>57</v>
      </c>
      <c r="J19" s="8">
        <v>45263</v>
      </c>
      <c r="L19" s="9">
        <v>52457.65</v>
      </c>
      <c r="M19" s="9">
        <v>63657.65</v>
      </c>
      <c r="N19" s="10">
        <f>K19+L19</f>
        <v>52457.65</v>
      </c>
      <c r="O19" s="7">
        <v>13100</v>
      </c>
      <c r="P19" s="9">
        <f>O19*4</f>
        <v>52400</v>
      </c>
      <c r="Q19" s="22">
        <v>1000</v>
      </c>
      <c r="R19" s="11">
        <f>Q19*4</f>
        <v>4000</v>
      </c>
      <c r="S19" s="12">
        <f>Q19/Sheet2!$B$1</f>
        <v>4.3478260869565219E-4</v>
      </c>
      <c r="T19" s="12">
        <f>R19/Sheet2!$B$2</f>
        <v>4.3478260869565219E-4</v>
      </c>
      <c r="U19" s="10">
        <f>N19-P19</f>
        <v>57.650000000001455</v>
      </c>
      <c r="Y19" s="7" t="s">
        <v>36</v>
      </c>
      <c r="Z19" s="7" t="s">
        <v>36</v>
      </c>
      <c r="AA19" s="7" t="s">
        <v>36</v>
      </c>
      <c r="AB19" s="7" t="s">
        <v>36</v>
      </c>
      <c r="AC19" s="7" t="s">
        <v>36</v>
      </c>
      <c r="AD19" s="7" t="s">
        <v>36</v>
      </c>
    </row>
    <row r="20" spans="1:30" x14ac:dyDescent="0.25">
      <c r="A20" s="7">
        <f>+A19+1</f>
        <v>19</v>
      </c>
      <c r="B20" s="7">
        <v>99</v>
      </c>
      <c r="C20" s="7" t="s">
        <v>33</v>
      </c>
      <c r="D20" s="7" t="s">
        <v>34</v>
      </c>
      <c r="F20" s="7" t="s">
        <v>83</v>
      </c>
      <c r="G20" s="7" t="s">
        <v>102</v>
      </c>
      <c r="H20" s="7" t="s">
        <v>35</v>
      </c>
      <c r="I20" s="7" t="s">
        <v>57</v>
      </c>
      <c r="J20" s="8">
        <v>45000</v>
      </c>
      <c r="L20" s="9">
        <v>43706.19</v>
      </c>
      <c r="M20" s="9">
        <v>43706.19</v>
      </c>
      <c r="N20" s="10">
        <f>K20+L20</f>
        <v>43706.19</v>
      </c>
      <c r="O20" s="7">
        <v>10926</v>
      </c>
      <c r="P20" s="9">
        <f>O20*4</f>
        <v>43704</v>
      </c>
      <c r="Q20" s="22">
        <v>1000</v>
      </c>
      <c r="R20" s="11">
        <f>Q20*4</f>
        <v>4000</v>
      </c>
      <c r="S20" s="12">
        <f>Q20/Sheet2!$B$1</f>
        <v>4.3478260869565219E-4</v>
      </c>
      <c r="T20" s="12">
        <f>R20/Sheet2!$B$2</f>
        <v>4.3478260869565219E-4</v>
      </c>
      <c r="U20" s="10">
        <f>N20-P20</f>
        <v>2.1900000000023283</v>
      </c>
      <c r="Y20" s="7" t="s">
        <v>36</v>
      </c>
      <c r="Z20" s="7" t="s">
        <v>36</v>
      </c>
      <c r="AA20" s="7" t="s">
        <v>36</v>
      </c>
      <c r="AB20" s="7" t="s">
        <v>36</v>
      </c>
      <c r="AC20" s="7" t="s">
        <v>36</v>
      </c>
      <c r="AD20" s="7" t="s">
        <v>36</v>
      </c>
    </row>
    <row r="21" spans="1:30" x14ac:dyDescent="0.25">
      <c r="A21" s="7">
        <f>+A20+1</f>
        <v>20</v>
      </c>
      <c r="B21" s="7">
        <v>99</v>
      </c>
      <c r="C21" s="7" t="s">
        <v>67</v>
      </c>
      <c r="D21" s="7" t="s">
        <v>34</v>
      </c>
      <c r="F21" s="7" t="s">
        <v>84</v>
      </c>
      <c r="G21" s="7" t="s">
        <v>103</v>
      </c>
      <c r="H21" s="7" t="s">
        <v>35</v>
      </c>
      <c r="I21" s="7" t="s">
        <v>57</v>
      </c>
      <c r="J21" s="8">
        <v>45453</v>
      </c>
      <c r="L21" s="9">
        <v>13134.42</v>
      </c>
      <c r="M21" s="9">
        <v>33534.42</v>
      </c>
      <c r="N21" s="10">
        <f>K21+L21</f>
        <v>13134.42</v>
      </c>
      <c r="O21" s="7">
        <v>8000</v>
      </c>
      <c r="P21" s="9">
        <f>O21*4</f>
        <v>32000</v>
      </c>
      <c r="Q21" s="28">
        <v>1000</v>
      </c>
      <c r="R21" s="11">
        <f>Q21*4</f>
        <v>4000</v>
      </c>
      <c r="S21" s="12">
        <f>Q21/Sheet2!$B$1</f>
        <v>4.3478260869565219E-4</v>
      </c>
      <c r="T21" s="12">
        <f>R21/Sheet2!$B$2</f>
        <v>4.3478260869565219E-4</v>
      </c>
      <c r="U21" s="10">
        <f>N21-P21</f>
        <v>-18865.580000000002</v>
      </c>
      <c r="Y21" s="7" t="s">
        <v>36</v>
      </c>
      <c r="Z21" s="7" t="s">
        <v>36</v>
      </c>
      <c r="AA21" s="7" t="s">
        <v>36</v>
      </c>
      <c r="AB21" s="7" t="s">
        <v>36</v>
      </c>
      <c r="AC21" s="7" t="s">
        <v>36</v>
      </c>
      <c r="AD21" s="7" t="s">
        <v>36</v>
      </c>
    </row>
    <row r="22" spans="1:30" x14ac:dyDescent="0.25">
      <c r="A22" s="7">
        <f>+A21+1</f>
        <v>21</v>
      </c>
      <c r="B22" s="7">
        <v>99</v>
      </c>
      <c r="C22" s="7" t="s">
        <v>33</v>
      </c>
      <c r="D22" s="7" t="s">
        <v>34</v>
      </c>
      <c r="F22" s="7" t="s">
        <v>85</v>
      </c>
      <c r="G22" s="7" t="s">
        <v>126</v>
      </c>
      <c r="H22" s="7" t="s">
        <v>35</v>
      </c>
      <c r="I22" s="7" t="s">
        <v>125</v>
      </c>
      <c r="J22" s="8">
        <v>44980</v>
      </c>
      <c r="L22" s="9">
        <v>48006.61</v>
      </c>
      <c r="M22" s="9">
        <v>61106.61</v>
      </c>
      <c r="N22" s="10">
        <f>K22+L22</f>
        <v>48006.61</v>
      </c>
      <c r="O22" s="7">
        <v>1000</v>
      </c>
      <c r="P22" s="9">
        <f>O22*4</f>
        <v>4000</v>
      </c>
      <c r="Q22" s="22">
        <v>1000</v>
      </c>
      <c r="R22" s="11">
        <f>Q22*4</f>
        <v>4000</v>
      </c>
      <c r="S22" s="12">
        <f>Q22/Sheet2!$B$1</f>
        <v>4.3478260869565219E-4</v>
      </c>
      <c r="T22" s="12">
        <f>R22/Sheet2!$B$2</f>
        <v>4.3478260869565219E-4</v>
      </c>
      <c r="U22" s="10">
        <f>N22-P22</f>
        <v>44006.61</v>
      </c>
      <c r="Y22" s="7" t="s">
        <v>36</v>
      </c>
      <c r="Z22" s="7" t="s">
        <v>36</v>
      </c>
      <c r="AA22" s="7" t="s">
        <v>36</v>
      </c>
      <c r="AB22" s="7" t="s">
        <v>36</v>
      </c>
      <c r="AC22" s="7" t="s">
        <v>36</v>
      </c>
      <c r="AD22" s="7" t="s">
        <v>36</v>
      </c>
    </row>
    <row r="23" spans="1:30" x14ac:dyDescent="0.25">
      <c r="A23" s="7">
        <f>+A22+1</f>
        <v>22</v>
      </c>
      <c r="B23" s="7">
        <v>99</v>
      </c>
      <c r="C23" s="7" t="s">
        <v>67</v>
      </c>
      <c r="D23" s="7" t="s">
        <v>34</v>
      </c>
      <c r="F23" s="7" t="s">
        <v>86</v>
      </c>
      <c r="G23" s="7" t="s">
        <v>127</v>
      </c>
      <c r="H23" s="7" t="s">
        <v>35</v>
      </c>
      <c r="I23" s="7" t="s">
        <v>47</v>
      </c>
      <c r="J23" s="8">
        <v>45264</v>
      </c>
      <c r="L23" s="9">
        <v>8930.1</v>
      </c>
      <c r="M23" s="9">
        <v>25078.16</v>
      </c>
      <c r="N23" s="10">
        <f>K23+L23</f>
        <v>8930.1</v>
      </c>
      <c r="O23" s="7">
        <v>1000</v>
      </c>
      <c r="P23" s="9">
        <f>O23*4</f>
        <v>4000</v>
      </c>
      <c r="Q23" s="22">
        <v>1000</v>
      </c>
      <c r="R23" s="11">
        <f>Q23*4</f>
        <v>4000</v>
      </c>
      <c r="S23" s="12">
        <f>Q23/Sheet2!$B$1</f>
        <v>4.3478260869565219E-4</v>
      </c>
      <c r="T23" s="12">
        <f>R23/Sheet2!$B$2</f>
        <v>4.3478260869565219E-4</v>
      </c>
      <c r="U23" s="10">
        <f>N23-P23</f>
        <v>4930.1000000000004</v>
      </c>
      <c r="Y23" s="7" t="s">
        <v>36</v>
      </c>
      <c r="Z23" s="7" t="s">
        <v>36</v>
      </c>
      <c r="AA23" s="7" t="s">
        <v>36</v>
      </c>
      <c r="AB23" s="7" t="s">
        <v>36</v>
      </c>
      <c r="AC23" s="7" t="s">
        <v>36</v>
      </c>
      <c r="AD23" s="7" t="s">
        <v>36</v>
      </c>
    </row>
    <row r="24" spans="1:30" x14ac:dyDescent="0.25">
      <c r="A24" s="7">
        <f>+A23+1</f>
        <v>23</v>
      </c>
      <c r="B24" s="7">
        <v>99</v>
      </c>
      <c r="C24" s="7" t="s">
        <v>99</v>
      </c>
      <c r="D24" s="7" t="s">
        <v>34</v>
      </c>
      <c r="F24" s="7" t="s">
        <v>100</v>
      </c>
      <c r="G24" s="7" t="s">
        <v>128</v>
      </c>
      <c r="H24" s="7" t="s">
        <v>39</v>
      </c>
      <c r="I24" s="7" t="s">
        <v>47</v>
      </c>
      <c r="J24" s="8">
        <v>44238</v>
      </c>
      <c r="L24" s="9">
        <v>58363.85</v>
      </c>
      <c r="M24" s="9">
        <v>65082.73</v>
      </c>
      <c r="N24" s="10">
        <f>K24+L24</f>
        <v>58363.85</v>
      </c>
      <c r="O24" s="7">
        <v>1000</v>
      </c>
      <c r="P24" s="9">
        <f>O24*4</f>
        <v>4000</v>
      </c>
      <c r="Q24" s="22">
        <v>1000</v>
      </c>
      <c r="R24" s="11">
        <f>Q24*4</f>
        <v>4000</v>
      </c>
      <c r="S24" s="12">
        <f>Q24/Sheet2!$B$1</f>
        <v>4.3478260869565219E-4</v>
      </c>
      <c r="T24" s="12">
        <f>R24/Sheet2!$B$2</f>
        <v>4.3478260869565219E-4</v>
      </c>
      <c r="U24" s="10">
        <f>N24-P24</f>
        <v>54363.85</v>
      </c>
      <c r="Y24" s="7" t="s">
        <v>36</v>
      </c>
      <c r="Z24" s="7" t="s">
        <v>36</v>
      </c>
      <c r="AA24" s="7" t="s">
        <v>36</v>
      </c>
      <c r="AB24" s="7" t="s">
        <v>36</v>
      </c>
      <c r="AC24" s="7" t="s">
        <v>36</v>
      </c>
      <c r="AD24" s="7" t="s">
        <v>36</v>
      </c>
    </row>
    <row r="25" spans="1:30" x14ac:dyDescent="0.25">
      <c r="A25" s="7">
        <f>+A24+1</f>
        <v>24</v>
      </c>
      <c r="B25" s="7">
        <v>99</v>
      </c>
      <c r="C25" s="7" t="s">
        <v>33</v>
      </c>
      <c r="D25" s="7" t="s">
        <v>34</v>
      </c>
      <c r="F25" s="7" t="s">
        <v>87</v>
      </c>
      <c r="G25" s="7" t="s">
        <v>130</v>
      </c>
      <c r="H25" s="7" t="s">
        <v>35</v>
      </c>
      <c r="I25" s="7" t="s">
        <v>57</v>
      </c>
      <c r="J25" s="8">
        <v>45263</v>
      </c>
      <c r="L25" s="9">
        <v>35006.400000000001</v>
      </c>
      <c r="M25" s="9">
        <v>43538.15</v>
      </c>
      <c r="N25" s="10">
        <f>K25+L25</f>
        <v>35006.400000000001</v>
      </c>
      <c r="O25" s="7">
        <v>1000</v>
      </c>
      <c r="P25" s="9">
        <f>O25*4</f>
        <v>4000</v>
      </c>
      <c r="Q25" s="22">
        <v>1000</v>
      </c>
      <c r="R25" s="11">
        <f>Q25*4</f>
        <v>4000</v>
      </c>
      <c r="S25" s="12">
        <f>Q25/Sheet2!$B$1</f>
        <v>4.3478260869565219E-4</v>
      </c>
      <c r="T25" s="12">
        <f>R25/Sheet2!$B$2</f>
        <v>4.3478260869565219E-4</v>
      </c>
      <c r="U25" s="10">
        <f>N25-P25</f>
        <v>31006.400000000001</v>
      </c>
      <c r="Y25" s="7" t="s">
        <v>36</v>
      </c>
      <c r="Z25" s="7" t="s">
        <v>36</v>
      </c>
      <c r="AA25" s="7" t="s">
        <v>36</v>
      </c>
      <c r="AB25" s="7" t="s">
        <v>36</v>
      </c>
      <c r="AC25" s="7" t="s">
        <v>36</v>
      </c>
      <c r="AD25" s="7" t="s">
        <v>36</v>
      </c>
    </row>
    <row r="26" spans="1:30" x14ac:dyDescent="0.25">
      <c r="A26" s="7">
        <f>+A25+1</f>
        <v>25</v>
      </c>
      <c r="B26" s="7">
        <v>99</v>
      </c>
      <c r="C26" s="7" t="s">
        <v>33</v>
      </c>
      <c r="D26" s="7" t="s">
        <v>34</v>
      </c>
      <c r="F26" s="7" t="s">
        <v>88</v>
      </c>
      <c r="G26" s="7" t="s">
        <v>131</v>
      </c>
      <c r="H26" s="7" t="s">
        <v>35</v>
      </c>
      <c r="I26" s="7" t="s">
        <v>47</v>
      </c>
      <c r="J26" s="8">
        <v>45176</v>
      </c>
      <c r="L26" s="9">
        <v>65316.42</v>
      </c>
      <c r="M26" s="9">
        <v>79162.350000000006</v>
      </c>
      <c r="N26" s="10">
        <f>K26+L26</f>
        <v>65316.42</v>
      </c>
      <c r="O26" s="7">
        <v>1000</v>
      </c>
      <c r="P26" s="9">
        <f>O26*4</f>
        <v>4000</v>
      </c>
      <c r="Q26" s="22">
        <v>1000</v>
      </c>
      <c r="R26" s="11">
        <f>Q26*4</f>
        <v>4000</v>
      </c>
      <c r="S26" s="12">
        <f>Q26/Sheet2!$B$1</f>
        <v>4.3478260869565219E-4</v>
      </c>
      <c r="T26" s="12">
        <f>R26/Sheet2!$B$2</f>
        <v>4.3478260869565219E-4</v>
      </c>
      <c r="U26" s="10">
        <f>N26-P26</f>
        <v>61316.42</v>
      </c>
      <c r="Y26" s="7" t="s">
        <v>36</v>
      </c>
      <c r="Z26" s="7" t="s">
        <v>36</v>
      </c>
      <c r="AA26" s="7" t="s">
        <v>36</v>
      </c>
      <c r="AB26" s="7" t="s">
        <v>36</v>
      </c>
      <c r="AC26" s="7" t="s">
        <v>36</v>
      </c>
      <c r="AD26" s="7" t="s">
        <v>36</v>
      </c>
    </row>
    <row r="27" spans="1:30" x14ac:dyDescent="0.25">
      <c r="A27" s="7">
        <f>+A26+1</f>
        <v>26</v>
      </c>
      <c r="B27" s="7">
        <v>99</v>
      </c>
      <c r="C27" s="7" t="s">
        <v>33</v>
      </c>
      <c r="D27" s="7" t="s">
        <v>34</v>
      </c>
      <c r="F27" s="7" t="s">
        <v>89</v>
      </c>
      <c r="G27" s="7" t="s">
        <v>129</v>
      </c>
      <c r="H27" s="7" t="s">
        <v>35</v>
      </c>
      <c r="I27" s="7" t="s">
        <v>47</v>
      </c>
      <c r="J27" s="8">
        <v>45454</v>
      </c>
      <c r="L27" s="9">
        <v>46972.58</v>
      </c>
      <c r="M27" s="9">
        <v>55899.58</v>
      </c>
      <c r="N27" s="10">
        <f>K27+L27</f>
        <v>46972.58</v>
      </c>
      <c r="O27" s="7">
        <v>2000</v>
      </c>
      <c r="P27" s="9">
        <f>O27*4</f>
        <v>8000</v>
      </c>
      <c r="Q27" s="22">
        <v>1700</v>
      </c>
      <c r="R27" s="11">
        <f>Q27*4</f>
        <v>6800</v>
      </c>
      <c r="S27" s="12">
        <f>Q27/Sheet2!$B$1</f>
        <v>7.3913043478260874E-4</v>
      </c>
      <c r="T27" s="12">
        <f>R27/Sheet2!$B$2</f>
        <v>7.3913043478260874E-4</v>
      </c>
      <c r="U27" s="10">
        <f>N27-P27</f>
        <v>38972.58</v>
      </c>
      <c r="Y27" s="7" t="s">
        <v>36</v>
      </c>
      <c r="Z27" s="7" t="s">
        <v>36</v>
      </c>
      <c r="AA27" s="7" t="s">
        <v>36</v>
      </c>
      <c r="AB27" s="7" t="s">
        <v>36</v>
      </c>
      <c r="AC27" s="7" t="s">
        <v>36</v>
      </c>
      <c r="AD27" s="7" t="s">
        <v>36</v>
      </c>
    </row>
    <row r="28" spans="1:30" x14ac:dyDescent="0.25">
      <c r="A28" s="7">
        <f>+A27+1</f>
        <v>27</v>
      </c>
      <c r="B28" s="7">
        <v>99</v>
      </c>
      <c r="C28" s="7" t="s">
        <v>33</v>
      </c>
      <c r="D28" s="7" t="s">
        <v>34</v>
      </c>
      <c r="F28" s="7" t="s">
        <v>90</v>
      </c>
      <c r="G28" s="7" t="s">
        <v>104</v>
      </c>
      <c r="H28" s="7" t="s">
        <v>39</v>
      </c>
      <c r="I28" s="7" t="s">
        <v>57</v>
      </c>
      <c r="J28" s="8">
        <v>45223</v>
      </c>
      <c r="L28" s="9">
        <v>10192.06</v>
      </c>
      <c r="M28" s="9">
        <v>10192.06</v>
      </c>
      <c r="N28" s="10">
        <f>K28+L28</f>
        <v>10192.06</v>
      </c>
      <c r="O28" s="7">
        <v>2500</v>
      </c>
      <c r="P28" s="9">
        <f>O28*4</f>
        <v>10000</v>
      </c>
      <c r="Q28" s="22">
        <v>2500</v>
      </c>
      <c r="R28" s="11">
        <f>Q28*4</f>
        <v>10000</v>
      </c>
      <c r="S28" s="12">
        <f>Q28/Sheet2!$B$1</f>
        <v>1.0869565217391304E-3</v>
      </c>
      <c r="T28" s="12">
        <f>R28/Sheet2!$B$2</f>
        <v>1.0869565217391304E-3</v>
      </c>
      <c r="U28" s="10">
        <f>N28-P28</f>
        <v>192.05999999999949</v>
      </c>
      <c r="Y28" s="7" t="s">
        <v>36</v>
      </c>
      <c r="Z28" s="7" t="s">
        <v>36</v>
      </c>
      <c r="AA28" s="7" t="s">
        <v>36</v>
      </c>
      <c r="AB28" s="7" t="s">
        <v>36</v>
      </c>
      <c r="AC28" s="7" t="s">
        <v>36</v>
      </c>
      <c r="AD28" s="7" t="s">
        <v>36</v>
      </c>
    </row>
    <row r="29" spans="1:30" x14ac:dyDescent="0.25">
      <c r="A29" s="7">
        <f>+A28+1</f>
        <v>28</v>
      </c>
      <c r="B29" s="7">
        <v>99</v>
      </c>
      <c r="C29" s="13" t="s">
        <v>33</v>
      </c>
      <c r="D29" s="7" t="s">
        <v>34</v>
      </c>
      <c r="F29" s="7" t="s">
        <v>91</v>
      </c>
      <c r="G29" s="7" t="s">
        <v>105</v>
      </c>
      <c r="H29" s="7" t="s">
        <v>35</v>
      </c>
      <c r="I29" s="7" t="s">
        <v>57</v>
      </c>
      <c r="J29" s="8">
        <v>45559</v>
      </c>
      <c r="L29" s="9">
        <v>50078.71</v>
      </c>
      <c r="M29" s="9">
        <v>50078.71</v>
      </c>
      <c r="N29" s="10">
        <f>K29+L29</f>
        <v>50078.71</v>
      </c>
      <c r="O29" s="7">
        <v>2000</v>
      </c>
      <c r="P29" s="9">
        <f>O29*4</f>
        <v>8000</v>
      </c>
      <c r="Q29" s="22">
        <v>2000</v>
      </c>
      <c r="R29" s="11">
        <f>Q29*4</f>
        <v>8000</v>
      </c>
      <c r="S29" s="12">
        <f>Q29/Sheet2!$B$1</f>
        <v>8.6956521739130438E-4</v>
      </c>
      <c r="T29" s="12">
        <f>R29/Sheet2!$B$2</f>
        <v>8.6956521739130438E-4</v>
      </c>
      <c r="U29" s="10">
        <f>N29-P29</f>
        <v>42078.71</v>
      </c>
      <c r="Y29" s="7" t="s">
        <v>36</v>
      </c>
      <c r="Z29" s="7" t="s">
        <v>36</v>
      </c>
      <c r="AA29" s="7" t="s">
        <v>36</v>
      </c>
      <c r="AB29" s="7" t="s">
        <v>36</v>
      </c>
      <c r="AC29" s="7" t="s">
        <v>36</v>
      </c>
      <c r="AD29" s="7" t="s">
        <v>36</v>
      </c>
    </row>
    <row r="30" spans="1:30" x14ac:dyDescent="0.25">
      <c r="A30" s="7">
        <f>+A29+1</f>
        <v>29</v>
      </c>
      <c r="B30" s="7">
        <v>85</v>
      </c>
      <c r="C30" s="13" t="s">
        <v>33</v>
      </c>
      <c r="D30" s="7" t="s">
        <v>34</v>
      </c>
      <c r="F30" s="7" t="s">
        <v>92</v>
      </c>
      <c r="G30" s="7" t="s">
        <v>106</v>
      </c>
      <c r="H30" s="7" t="s">
        <v>35</v>
      </c>
      <c r="I30" s="7" t="s">
        <v>47</v>
      </c>
      <c r="J30" s="8">
        <v>45562</v>
      </c>
      <c r="L30" s="9">
        <v>50018.52</v>
      </c>
      <c r="M30" s="9">
        <v>50018.52</v>
      </c>
      <c r="N30" s="10">
        <f>K30+L30</f>
        <v>50018.52</v>
      </c>
      <c r="O30" s="7">
        <v>2000</v>
      </c>
      <c r="P30" s="9">
        <f>O30*4</f>
        <v>8000</v>
      </c>
      <c r="Q30" s="22">
        <v>2000</v>
      </c>
      <c r="R30" s="11">
        <f>Q30*4</f>
        <v>8000</v>
      </c>
      <c r="S30" s="12">
        <f>Q30/Sheet2!$B$1</f>
        <v>8.6956521739130438E-4</v>
      </c>
      <c r="T30" s="12">
        <f>R30/Sheet2!$B$2</f>
        <v>8.6956521739130438E-4</v>
      </c>
      <c r="U30" s="10">
        <f>N30-P30</f>
        <v>42018.52</v>
      </c>
      <c r="Y30" s="7" t="s">
        <v>36</v>
      </c>
      <c r="Z30" s="7" t="s">
        <v>36</v>
      </c>
      <c r="AA30" s="7" t="s">
        <v>36</v>
      </c>
      <c r="AB30" s="7" t="s">
        <v>36</v>
      </c>
      <c r="AC30" s="7" t="s">
        <v>36</v>
      </c>
      <c r="AD30" s="7" t="s">
        <v>36</v>
      </c>
    </row>
    <row r="31" spans="1:30" x14ac:dyDescent="0.25">
      <c r="A31" s="7">
        <f>+A30+1</f>
        <v>30</v>
      </c>
      <c r="B31" s="7">
        <v>85</v>
      </c>
      <c r="C31" s="13" t="s">
        <v>33</v>
      </c>
      <c r="D31" s="7" t="s">
        <v>34</v>
      </c>
      <c r="F31" s="7" t="s">
        <v>93</v>
      </c>
      <c r="G31" s="7" t="s">
        <v>107</v>
      </c>
      <c r="H31" s="7" t="s">
        <v>35</v>
      </c>
      <c r="I31" s="7" t="s">
        <v>57</v>
      </c>
      <c r="J31" s="8">
        <v>45461.583333333343</v>
      </c>
      <c r="L31" s="9">
        <v>32023.49</v>
      </c>
      <c r="M31" s="9">
        <v>32023.49</v>
      </c>
      <c r="N31" s="10">
        <f>K31+L31</f>
        <v>32023.49</v>
      </c>
      <c r="O31" s="7">
        <v>5000</v>
      </c>
      <c r="P31" s="9">
        <f>O31*4</f>
        <v>20000</v>
      </c>
      <c r="Q31" s="22">
        <v>1000</v>
      </c>
      <c r="R31" s="11">
        <f>Q31*4</f>
        <v>4000</v>
      </c>
      <c r="S31" s="12">
        <f>Q31/Sheet2!$B$1</f>
        <v>4.3478260869565219E-4</v>
      </c>
      <c r="T31" s="12">
        <f>R31/Sheet2!$B$2</f>
        <v>4.3478260869565219E-4</v>
      </c>
      <c r="U31" s="10">
        <f>N31-P31</f>
        <v>12023.490000000002</v>
      </c>
      <c r="Y31" s="7" t="s">
        <v>36</v>
      </c>
      <c r="Z31" s="7" t="s">
        <v>36</v>
      </c>
      <c r="AA31" s="7" t="s">
        <v>36</v>
      </c>
      <c r="AB31" s="7" t="s">
        <v>36</v>
      </c>
      <c r="AC31" s="7" t="s">
        <v>36</v>
      </c>
      <c r="AD31" s="7" t="s">
        <v>36</v>
      </c>
    </row>
    <row r="32" spans="1:30" x14ac:dyDescent="0.25">
      <c r="A32" s="7">
        <f>+A31+1</f>
        <v>31</v>
      </c>
      <c r="B32" s="7">
        <v>99</v>
      </c>
      <c r="C32" s="13" t="s">
        <v>33</v>
      </c>
      <c r="D32" s="7" t="s">
        <v>34</v>
      </c>
      <c r="F32" s="7" t="s">
        <v>94</v>
      </c>
      <c r="G32" s="7" t="s">
        <v>108</v>
      </c>
      <c r="H32" s="7" t="s">
        <v>35</v>
      </c>
      <c r="I32" s="7" t="s">
        <v>47</v>
      </c>
      <c r="J32" s="8">
        <v>45510</v>
      </c>
      <c r="L32" s="9">
        <v>218957.39</v>
      </c>
      <c r="M32" s="9">
        <v>8170689.5499999998</v>
      </c>
      <c r="N32" s="10">
        <f>K32+L32</f>
        <v>218957.39</v>
      </c>
      <c r="O32" s="7">
        <v>45000</v>
      </c>
      <c r="P32" s="9">
        <f>O32*4</f>
        <v>180000</v>
      </c>
      <c r="Q32" s="22">
        <v>45000</v>
      </c>
      <c r="R32" s="11">
        <f>Q32*4</f>
        <v>180000</v>
      </c>
      <c r="S32" s="12">
        <f>Q32/Sheet2!$B$1</f>
        <v>1.9565217391304349E-2</v>
      </c>
      <c r="T32" s="12">
        <f>R32/Sheet2!$B$2</f>
        <v>1.9565217391304349E-2</v>
      </c>
      <c r="U32" s="10">
        <f>N32-P32</f>
        <v>38957.390000000014</v>
      </c>
      <c r="Y32" s="7" t="s">
        <v>36</v>
      </c>
      <c r="Z32" s="7" t="s">
        <v>36</v>
      </c>
      <c r="AA32" s="7" t="s">
        <v>36</v>
      </c>
      <c r="AB32" s="7" t="s">
        <v>36</v>
      </c>
      <c r="AC32" s="7" t="s">
        <v>36</v>
      </c>
      <c r="AD32" s="7" t="s">
        <v>36</v>
      </c>
    </row>
    <row r="33" spans="1:36" x14ac:dyDescent="0.25">
      <c r="A33" s="7">
        <f>+A32+1</f>
        <v>32</v>
      </c>
      <c r="B33" s="7">
        <v>99</v>
      </c>
      <c r="C33" s="13" t="s">
        <v>33</v>
      </c>
      <c r="D33" s="7" t="s">
        <v>34</v>
      </c>
      <c r="F33" s="7" t="s">
        <v>95</v>
      </c>
      <c r="G33" s="7" t="s">
        <v>109</v>
      </c>
      <c r="H33" s="7" t="s">
        <v>35</v>
      </c>
      <c r="I33" s="7" t="s">
        <v>47</v>
      </c>
      <c r="J33" s="8">
        <v>45538</v>
      </c>
      <c r="L33" s="9">
        <v>12302.13</v>
      </c>
      <c r="M33" s="9">
        <v>306431.96999999997</v>
      </c>
      <c r="N33" s="10">
        <f>K33+L33</f>
        <v>12302.13</v>
      </c>
      <c r="O33" s="7">
        <v>50000</v>
      </c>
      <c r="P33" s="9">
        <f>O33*4</f>
        <v>200000</v>
      </c>
      <c r="Q33" s="28">
        <v>50000</v>
      </c>
      <c r="R33" s="11">
        <f>Q33*4</f>
        <v>200000</v>
      </c>
      <c r="S33" s="12">
        <f>Q33/Sheet2!$B$1</f>
        <v>2.1739130434782608E-2</v>
      </c>
      <c r="T33" s="12">
        <f>R33/Sheet2!$B$2</f>
        <v>2.1739130434782608E-2</v>
      </c>
      <c r="U33" s="10">
        <f>N33-P33</f>
        <v>-187697.87</v>
      </c>
      <c r="Y33" s="7" t="s">
        <v>36</v>
      </c>
      <c r="Z33" s="7" t="s">
        <v>36</v>
      </c>
      <c r="AA33" s="7" t="s">
        <v>36</v>
      </c>
      <c r="AB33" s="7" t="s">
        <v>36</v>
      </c>
      <c r="AC33" s="7" t="s">
        <v>36</v>
      </c>
      <c r="AD33" s="7" t="s">
        <v>36</v>
      </c>
    </row>
    <row r="34" spans="1:36" x14ac:dyDescent="0.25">
      <c r="A34" s="7">
        <f>+A33+1</f>
        <v>33</v>
      </c>
      <c r="B34" s="13">
        <v>99</v>
      </c>
      <c r="C34" s="13" t="s">
        <v>33</v>
      </c>
      <c r="D34" s="7" t="s">
        <v>34</v>
      </c>
      <c r="F34" s="7" t="s">
        <v>96</v>
      </c>
      <c r="G34" s="7" t="s">
        <v>111</v>
      </c>
      <c r="H34" s="7" t="s">
        <v>39</v>
      </c>
      <c r="I34" s="7" t="s">
        <v>125</v>
      </c>
      <c r="J34" s="8">
        <v>45544</v>
      </c>
      <c r="L34" s="9">
        <v>209682.51</v>
      </c>
      <c r="M34" s="9">
        <v>209682.51</v>
      </c>
      <c r="N34" s="10">
        <f>K34+L34</f>
        <v>209682.51</v>
      </c>
      <c r="O34" s="7">
        <v>37500</v>
      </c>
      <c r="P34" s="9">
        <f>O34*4</f>
        <v>150000</v>
      </c>
      <c r="Q34" s="22">
        <v>37500</v>
      </c>
      <c r="R34" s="11">
        <f>Q34*4</f>
        <v>150000</v>
      </c>
      <c r="S34" s="12">
        <f>Q34/Sheet2!$B$1</f>
        <v>1.6304347826086956E-2</v>
      </c>
      <c r="T34" s="12">
        <f>R34/Sheet2!$B$2</f>
        <v>1.6304347826086956E-2</v>
      </c>
      <c r="U34" s="10">
        <f>N34-P35</f>
        <v>59682.510000000009</v>
      </c>
      <c r="Y34" s="7" t="s">
        <v>36</v>
      </c>
      <c r="Z34" s="7" t="s">
        <v>36</v>
      </c>
      <c r="AA34" s="7" t="s">
        <v>36</v>
      </c>
      <c r="AB34" s="7" t="s">
        <v>36</v>
      </c>
      <c r="AC34" s="7" t="s">
        <v>36</v>
      </c>
      <c r="AD34" s="7" t="s">
        <v>36</v>
      </c>
    </row>
    <row r="35" spans="1:36" x14ac:dyDescent="0.25">
      <c r="A35" s="7">
        <f>+A34+1</f>
        <v>34</v>
      </c>
      <c r="B35" s="13">
        <v>99</v>
      </c>
      <c r="C35" s="13" t="s">
        <v>33</v>
      </c>
      <c r="D35" s="7" t="s">
        <v>34</v>
      </c>
      <c r="F35" s="7" t="s">
        <v>97</v>
      </c>
      <c r="G35" s="7" t="s">
        <v>110</v>
      </c>
      <c r="H35" s="7" t="s">
        <v>39</v>
      </c>
      <c r="I35" s="7" t="s">
        <v>125</v>
      </c>
      <c r="J35" s="8">
        <v>45545</v>
      </c>
      <c r="L35" s="9">
        <v>428667.14</v>
      </c>
      <c r="M35" s="9">
        <v>428667.14</v>
      </c>
      <c r="N35" s="10">
        <f>K35+L35</f>
        <v>428667.14</v>
      </c>
      <c r="O35" s="7">
        <v>37500</v>
      </c>
      <c r="P35" s="9">
        <f>O35*4</f>
        <v>150000</v>
      </c>
      <c r="Q35" s="27">
        <v>37500</v>
      </c>
      <c r="R35" s="11">
        <f>Q35*4</f>
        <v>150000</v>
      </c>
      <c r="S35" s="12">
        <f>Q35/Sheet2!$B$1</f>
        <v>1.6304347826086956E-2</v>
      </c>
      <c r="T35" s="12">
        <f>R35/Sheet2!$B$2</f>
        <v>1.6304347826086956E-2</v>
      </c>
      <c r="U35" s="10">
        <f>N35-P35</f>
        <v>278667.14</v>
      </c>
      <c r="Y35" s="7" t="s">
        <v>36</v>
      </c>
      <c r="Z35" s="7" t="s">
        <v>36</v>
      </c>
      <c r="AA35" s="7" t="s">
        <v>36</v>
      </c>
      <c r="AB35" s="7" t="s">
        <v>36</v>
      </c>
      <c r="AC35" s="7" t="s">
        <v>36</v>
      </c>
      <c r="AD35" s="7" t="s">
        <v>36</v>
      </c>
    </row>
    <row r="36" spans="1:36" s="16" customFormat="1" ht="16.5" thickBot="1" x14ac:dyDescent="0.3">
      <c r="A36" s="7">
        <f>+A35+1</f>
        <v>35</v>
      </c>
      <c r="B36" s="13">
        <v>99</v>
      </c>
      <c r="C36" s="13" t="s">
        <v>67</v>
      </c>
      <c r="D36" s="7" t="s">
        <v>34</v>
      </c>
      <c r="E36" s="7"/>
      <c r="F36" s="7" t="s">
        <v>98</v>
      </c>
      <c r="G36" s="7" t="s">
        <v>112</v>
      </c>
      <c r="H36" s="7" t="s">
        <v>35</v>
      </c>
      <c r="I36" s="7" t="s">
        <v>47</v>
      </c>
      <c r="J36" s="8">
        <v>45554</v>
      </c>
      <c r="K36" s="7"/>
      <c r="L36" s="9">
        <v>334834.14</v>
      </c>
      <c r="M36" s="9">
        <v>334834.14</v>
      </c>
      <c r="N36" s="10">
        <f>K36+L36</f>
        <v>334834.14</v>
      </c>
      <c r="O36" s="7">
        <v>50000</v>
      </c>
      <c r="P36" s="25">
        <f>O36*4</f>
        <v>200000</v>
      </c>
      <c r="Q36" s="22">
        <v>50000</v>
      </c>
      <c r="R36" s="26">
        <f>Q36*4</f>
        <v>200000</v>
      </c>
      <c r="S36" s="12">
        <f>Q36/Sheet2!$B$1</f>
        <v>2.1739130434782608E-2</v>
      </c>
      <c r="T36" s="12">
        <f>R36/Sheet2!$B$2</f>
        <v>2.1739130434782608E-2</v>
      </c>
      <c r="U36" s="10">
        <f>N36-P36</f>
        <v>134834.14000000001</v>
      </c>
      <c r="V36" s="7"/>
      <c r="W36" s="7"/>
      <c r="X36" s="7"/>
      <c r="Y36" s="7" t="s">
        <v>36</v>
      </c>
      <c r="Z36" s="7" t="s">
        <v>36</v>
      </c>
      <c r="AA36" s="7" t="s">
        <v>36</v>
      </c>
      <c r="AB36" s="7" t="s">
        <v>36</v>
      </c>
      <c r="AC36" s="7" t="s">
        <v>36</v>
      </c>
      <c r="AD36" s="7" t="s">
        <v>36</v>
      </c>
      <c r="AE36" s="7"/>
      <c r="AF36" s="7"/>
      <c r="AG36" s="7"/>
      <c r="AH36" s="7"/>
      <c r="AI36" s="7"/>
      <c r="AJ36" s="7"/>
    </row>
    <row r="37" spans="1:36" ht="16.5" thickTop="1" x14ac:dyDescent="0.25">
      <c r="A37" s="7">
        <f>+A36+1</f>
        <v>36</v>
      </c>
      <c r="B37" s="13">
        <v>99</v>
      </c>
      <c r="C37" s="13" t="s">
        <v>33</v>
      </c>
      <c r="D37" s="7" t="s">
        <v>34</v>
      </c>
      <c r="F37" s="7" t="s">
        <v>113</v>
      </c>
      <c r="G37" s="7" t="s">
        <v>119</v>
      </c>
      <c r="H37" s="7" t="s">
        <v>35</v>
      </c>
      <c r="I37" s="7" t="s">
        <v>57</v>
      </c>
      <c r="J37" s="8">
        <v>45547</v>
      </c>
      <c r="L37" s="9">
        <v>11524.32</v>
      </c>
      <c r="M37" s="9">
        <v>11524.32</v>
      </c>
      <c r="N37" s="10">
        <f>K37+L37</f>
        <v>11524.32</v>
      </c>
      <c r="O37" s="7">
        <v>2800</v>
      </c>
      <c r="P37" s="9">
        <f>O37*4</f>
        <v>11200</v>
      </c>
      <c r="Q37" s="24">
        <v>500</v>
      </c>
      <c r="R37" s="11">
        <f>Q37*4</f>
        <v>2000</v>
      </c>
      <c r="S37" s="12">
        <f>Q37/Sheet2!$B$1</f>
        <v>2.173913043478261E-4</v>
      </c>
      <c r="T37" s="12">
        <f>R37/Sheet2!$B$2</f>
        <v>2.173913043478261E-4</v>
      </c>
      <c r="U37" s="10">
        <f>N37-P37</f>
        <v>324.31999999999971</v>
      </c>
      <c r="Y37" s="7" t="s">
        <v>36</v>
      </c>
      <c r="Z37" s="7" t="s">
        <v>36</v>
      </c>
      <c r="AA37" s="7" t="s">
        <v>36</v>
      </c>
      <c r="AB37" s="7" t="s">
        <v>36</v>
      </c>
      <c r="AC37" s="7" t="s">
        <v>36</v>
      </c>
      <c r="AD37" s="7" t="s">
        <v>36</v>
      </c>
    </row>
    <row r="38" spans="1:36" x14ac:dyDescent="0.25">
      <c r="A38" s="7">
        <f>+A37+1</f>
        <v>37</v>
      </c>
      <c r="B38" s="13">
        <v>99</v>
      </c>
      <c r="C38" s="13" t="s">
        <v>33</v>
      </c>
      <c r="D38" s="7" t="s">
        <v>34</v>
      </c>
      <c r="F38" s="7" t="s">
        <v>114</v>
      </c>
      <c r="G38" s="7" t="s">
        <v>120</v>
      </c>
      <c r="H38" s="7" t="s">
        <v>35</v>
      </c>
      <c r="I38" s="7" t="s">
        <v>57</v>
      </c>
      <c r="J38" s="8">
        <v>44972</v>
      </c>
      <c r="L38" s="9">
        <v>23574.18</v>
      </c>
      <c r="M38" s="9">
        <v>23574.18</v>
      </c>
      <c r="N38" s="10">
        <f>K38+L38</f>
        <v>23574.18</v>
      </c>
      <c r="O38" s="7">
        <v>5800</v>
      </c>
      <c r="P38" s="9">
        <f>O38*4</f>
        <v>23200</v>
      </c>
      <c r="Q38" s="23">
        <v>500</v>
      </c>
      <c r="R38" s="11">
        <f>Q38*4</f>
        <v>2000</v>
      </c>
      <c r="S38" s="12">
        <f>Q38/Sheet2!$B$1</f>
        <v>2.173913043478261E-4</v>
      </c>
      <c r="T38" s="12">
        <f>R38/Sheet2!$B$2</f>
        <v>2.173913043478261E-4</v>
      </c>
      <c r="U38" s="10">
        <f>N38-P38</f>
        <v>374.18000000000029</v>
      </c>
      <c r="Y38" s="7" t="s">
        <v>36</v>
      </c>
      <c r="Z38" s="7" t="s">
        <v>36</v>
      </c>
      <c r="AA38" s="7" t="s">
        <v>36</v>
      </c>
      <c r="AB38" s="7" t="s">
        <v>36</v>
      </c>
      <c r="AC38" s="7" t="s">
        <v>36</v>
      </c>
      <c r="AD38" s="7" t="s">
        <v>36</v>
      </c>
    </row>
    <row r="39" spans="1:36" x14ac:dyDescent="0.25">
      <c r="A39" s="7">
        <f>+A38+1</f>
        <v>38</v>
      </c>
      <c r="B39" s="13">
        <v>99</v>
      </c>
      <c r="C39" s="13" t="s">
        <v>33</v>
      </c>
      <c r="D39" s="7" t="s">
        <v>34</v>
      </c>
      <c r="F39" s="7" t="s">
        <v>115</v>
      </c>
      <c r="G39" s="7" t="s">
        <v>121</v>
      </c>
      <c r="H39" s="7" t="s">
        <v>35</v>
      </c>
      <c r="I39" s="7" t="s">
        <v>57</v>
      </c>
      <c r="J39" s="8">
        <v>45375</v>
      </c>
      <c r="L39" s="9">
        <v>10542.53</v>
      </c>
      <c r="M39" s="9">
        <v>10542.53</v>
      </c>
      <c r="N39" s="10">
        <f>K39+L39</f>
        <v>10542.53</v>
      </c>
      <c r="O39" s="7">
        <v>2600</v>
      </c>
      <c r="P39" s="9">
        <f>O39*4</f>
        <v>10400</v>
      </c>
      <c r="Q39" s="23">
        <v>500</v>
      </c>
      <c r="R39" s="11">
        <f>Q39*4</f>
        <v>2000</v>
      </c>
      <c r="S39" s="12">
        <f>Q39/Sheet2!$B$1</f>
        <v>2.173913043478261E-4</v>
      </c>
      <c r="T39" s="12">
        <f>R39/Sheet2!$B$2</f>
        <v>2.173913043478261E-4</v>
      </c>
      <c r="U39" s="10">
        <f>N39-P39</f>
        <v>142.53000000000065</v>
      </c>
      <c r="Y39" s="7" t="s">
        <v>36</v>
      </c>
      <c r="Z39" s="7" t="s">
        <v>36</v>
      </c>
      <c r="AA39" s="7" t="s">
        <v>36</v>
      </c>
      <c r="AB39" s="7" t="s">
        <v>36</v>
      </c>
      <c r="AC39" s="7" t="s">
        <v>36</v>
      </c>
      <c r="AD39" s="7" t="s">
        <v>36</v>
      </c>
    </row>
    <row r="40" spans="1:36" x14ac:dyDescent="0.25">
      <c r="A40" s="7">
        <f>+A39+1</f>
        <v>39</v>
      </c>
      <c r="B40" s="13">
        <v>85</v>
      </c>
      <c r="C40" s="13" t="s">
        <v>67</v>
      </c>
      <c r="D40" s="7" t="s">
        <v>34</v>
      </c>
      <c r="F40" s="7" t="s">
        <v>116</v>
      </c>
      <c r="G40" s="7" t="s">
        <v>122</v>
      </c>
      <c r="H40" s="7" t="s">
        <v>35</v>
      </c>
      <c r="I40" s="7" t="s">
        <v>57</v>
      </c>
      <c r="J40" s="8">
        <v>45554</v>
      </c>
      <c r="L40" s="9">
        <v>24989.51</v>
      </c>
      <c r="M40" s="9">
        <v>24989.51</v>
      </c>
      <c r="N40" s="10">
        <f>K40+L40</f>
        <v>24989.51</v>
      </c>
      <c r="O40" s="7">
        <v>6247</v>
      </c>
      <c r="P40" s="9">
        <f>O40*4</f>
        <v>24988</v>
      </c>
      <c r="Q40" s="23">
        <v>500</v>
      </c>
      <c r="R40" s="11">
        <f>Q40*4</f>
        <v>2000</v>
      </c>
      <c r="S40" s="12">
        <f>Q40/Sheet2!$B$1</f>
        <v>2.173913043478261E-4</v>
      </c>
      <c r="T40" s="12">
        <f>R40/Sheet2!$B$2</f>
        <v>2.173913043478261E-4</v>
      </c>
      <c r="U40" s="10">
        <f>N40-P40</f>
        <v>1.5099999999983993</v>
      </c>
      <c r="Y40" s="7" t="s">
        <v>36</v>
      </c>
      <c r="Z40" s="7" t="s">
        <v>36</v>
      </c>
      <c r="AA40" s="7" t="s">
        <v>36</v>
      </c>
      <c r="AB40" s="7" t="s">
        <v>36</v>
      </c>
      <c r="AC40" s="7" t="s">
        <v>36</v>
      </c>
      <c r="AD40" s="7" t="s">
        <v>36</v>
      </c>
    </row>
    <row r="41" spans="1:36" x14ac:dyDescent="0.25">
      <c r="A41" s="7">
        <f>+A40+1</f>
        <v>40</v>
      </c>
      <c r="B41" s="7">
        <v>85</v>
      </c>
      <c r="C41" s="13" t="s">
        <v>33</v>
      </c>
      <c r="D41" s="7" t="s">
        <v>34</v>
      </c>
      <c r="F41" s="7" t="s">
        <v>117</v>
      </c>
      <c r="G41" s="7" t="s">
        <v>123</v>
      </c>
      <c r="H41" s="7" t="s">
        <v>35</v>
      </c>
      <c r="I41" s="7" t="s">
        <v>57</v>
      </c>
      <c r="J41" s="8">
        <v>45369.625694444447</v>
      </c>
      <c r="L41" s="9">
        <v>7249.8</v>
      </c>
      <c r="M41" s="9">
        <v>7249.8</v>
      </c>
      <c r="N41" s="10">
        <f>K41+L41</f>
        <v>7249.8</v>
      </c>
      <c r="O41" s="7">
        <v>500</v>
      </c>
      <c r="P41" s="9">
        <f>O41*4</f>
        <v>2000</v>
      </c>
      <c r="Q41" s="23">
        <v>500</v>
      </c>
      <c r="R41" s="11">
        <f>Q41*4</f>
        <v>2000</v>
      </c>
      <c r="S41" s="12">
        <f>Q41/Sheet2!$B$1</f>
        <v>2.173913043478261E-4</v>
      </c>
      <c r="T41" s="12">
        <f>R41/Sheet2!$B$2</f>
        <v>2.173913043478261E-4</v>
      </c>
      <c r="U41" s="10">
        <f>N41-P41</f>
        <v>5249.8</v>
      </c>
      <c r="Y41" s="7" t="s">
        <v>36</v>
      </c>
      <c r="Z41" s="7" t="s">
        <v>36</v>
      </c>
      <c r="AA41" s="7" t="s">
        <v>36</v>
      </c>
      <c r="AB41" s="7" t="s">
        <v>36</v>
      </c>
      <c r="AC41" s="7" t="s">
        <v>36</v>
      </c>
      <c r="AD41" s="7" t="s">
        <v>36</v>
      </c>
    </row>
    <row r="42" spans="1:36" x14ac:dyDescent="0.25">
      <c r="A42" s="7">
        <f>+A41+1</f>
        <v>41</v>
      </c>
      <c r="B42" s="7">
        <v>99</v>
      </c>
      <c r="C42" s="13" t="s">
        <v>33</v>
      </c>
      <c r="D42" s="7" t="s">
        <v>34</v>
      </c>
      <c r="F42" s="7" t="s">
        <v>118</v>
      </c>
      <c r="G42" s="7" t="s">
        <v>124</v>
      </c>
      <c r="H42" s="7" t="s">
        <v>35</v>
      </c>
      <c r="I42" s="7" t="s">
        <v>57</v>
      </c>
      <c r="J42" s="8">
        <v>45566</v>
      </c>
      <c r="L42" s="9">
        <v>10974.37</v>
      </c>
      <c r="M42" s="9">
        <v>10974.37</v>
      </c>
      <c r="N42" s="10">
        <f>K42+L42</f>
        <v>10974.37</v>
      </c>
      <c r="O42" s="7">
        <v>2743</v>
      </c>
      <c r="P42" s="9">
        <f>O42*4</f>
        <v>10972</v>
      </c>
      <c r="Q42" s="23">
        <v>500</v>
      </c>
      <c r="R42" s="11">
        <f>Q42*4</f>
        <v>2000</v>
      </c>
      <c r="S42" s="12">
        <f>Q42/Sheet2!$B$1</f>
        <v>2.173913043478261E-4</v>
      </c>
      <c r="T42" s="12">
        <f>R42/Sheet2!$B$2</f>
        <v>2.173913043478261E-4</v>
      </c>
      <c r="U42" s="10">
        <f>N42-P42</f>
        <v>2.3700000000008004</v>
      </c>
      <c r="Y42" s="7" t="s">
        <v>36</v>
      </c>
      <c r="Z42" s="7" t="s">
        <v>36</v>
      </c>
      <c r="AA42" s="7" t="s">
        <v>36</v>
      </c>
      <c r="AB42" s="7" t="s">
        <v>36</v>
      </c>
      <c r="AC42" s="7" t="s">
        <v>36</v>
      </c>
      <c r="AD42" s="7" t="s">
        <v>36</v>
      </c>
    </row>
    <row r="43" spans="1:36" x14ac:dyDescent="0.25">
      <c r="N43" s="10"/>
      <c r="O43"/>
      <c r="P43" s="17"/>
      <c r="Q43" s="24">
        <f>SUM(Q2:Q42)</f>
        <v>257000</v>
      </c>
      <c r="R43" s="18">
        <f>SUM(R2:R42)</f>
        <v>1028000</v>
      </c>
      <c r="S43" s="12">
        <f>Q43/Sheet2!$B$1</f>
        <v>0.1117391304347826</v>
      </c>
      <c r="T43" s="12">
        <f>R43/Sheet2!$B$2</f>
        <v>0.1117391304347826</v>
      </c>
    </row>
    <row r="69" spans="18:18" x14ac:dyDescent="0.25">
      <c r="R69" s="7"/>
    </row>
  </sheetData>
  <autoFilter ref="A1:AI1" xr:uid="{00000000-0001-0000-0000-000000000000}">
    <sortState xmlns:xlrd2="http://schemas.microsoft.com/office/spreadsheetml/2017/richdata2" ref="A2:AI19">
      <sortCondition ref="Q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0273-17D7-48E1-AB52-A87E3D97128D}">
  <dimension ref="A1:B2"/>
  <sheetViews>
    <sheetView workbookViewId="0">
      <selection activeCell="B2" sqref="B2"/>
    </sheetView>
  </sheetViews>
  <sheetFormatPr defaultRowHeight="15" x14ac:dyDescent="0.25"/>
  <cols>
    <col min="2" max="2" width="13.5703125" bestFit="1" customWidth="1"/>
  </cols>
  <sheetData>
    <row r="1" spans="1:2" x14ac:dyDescent="0.25">
      <c r="A1" t="s">
        <v>80</v>
      </c>
      <c r="B1" s="1">
        <v>2300000</v>
      </c>
    </row>
    <row r="2" spans="1:2" x14ac:dyDescent="0.25">
      <c r="A2" t="s">
        <v>81</v>
      </c>
      <c r="B2" s="2">
        <f>B1*4</f>
        <v>9200000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Mengwei Peng</dc:creator>
  <cp:lastModifiedBy>David Ada-Winter</cp:lastModifiedBy>
  <dcterms:created xsi:type="dcterms:W3CDTF">2015-06-05T18:17:20Z</dcterms:created>
  <dcterms:modified xsi:type="dcterms:W3CDTF">2024-12-19T23:45:06Z</dcterms:modified>
</cp:coreProperties>
</file>