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26B6C248-428F-4EC8-8F2F-DB16B592B736}" xr6:coauthVersionLast="47" xr6:coauthVersionMax="47" xr10:uidLastSave="{00000000-0000-0000-0000-000000000000}"/>
  <bookViews>
    <workbookView xWindow="-120" yWindow="-120" windowWidth="29040" windowHeight="17520" activeTab="1" xr2:uid="{94AA2F24-8416-7E43-9DAC-C2695D024E50}"/>
  </bookViews>
  <sheets>
    <sheet name="Allocation List" sheetId="3" r:id="rId1"/>
    <sheet name="Email Reply by 1020" sheetId="4" r:id="rId2"/>
  </sheets>
  <definedNames>
    <definedName name="_xlnm._FilterDatabase" localSheetId="0" hidden="1">'Allocation List'!$A$10:$I$214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3" l="1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11" i="3"/>
  <c r="G4" i="4"/>
  <c r="I4" i="4"/>
  <c r="G6" i="4"/>
  <c r="I6" i="4"/>
  <c r="G24" i="4"/>
  <c r="I24" i="4"/>
  <c r="G5" i="4"/>
  <c r="I5" i="4"/>
  <c r="G7" i="4"/>
  <c r="I7" i="4"/>
  <c r="G14" i="4"/>
  <c r="I14" i="4"/>
  <c r="G15" i="4"/>
  <c r="I15" i="4"/>
  <c r="G9" i="4"/>
  <c r="I9" i="4"/>
  <c r="G8" i="4"/>
  <c r="I8" i="4"/>
  <c r="G16" i="4"/>
  <c r="I16" i="4"/>
  <c r="G3" i="4"/>
  <c r="I3" i="4"/>
  <c r="G12" i="4"/>
  <c r="I12" i="4"/>
  <c r="G11" i="4"/>
  <c r="I11" i="4"/>
  <c r="G13" i="4"/>
  <c r="I13" i="4"/>
  <c r="G10" i="4"/>
  <c r="I10" i="4"/>
  <c r="G27" i="4"/>
  <c r="I27" i="4"/>
  <c r="G28" i="4"/>
  <c r="I28" i="4"/>
  <c r="G29" i="4"/>
  <c r="I29" i="4"/>
  <c r="G25" i="4"/>
  <c r="I25" i="4"/>
  <c r="G26" i="4"/>
  <c r="I26" i="4"/>
  <c r="G23" i="4"/>
  <c r="I23" i="4"/>
  <c r="G17" i="4"/>
  <c r="I17" i="4"/>
  <c r="G22" i="4"/>
  <c r="I22" i="4"/>
  <c r="G20" i="4"/>
  <c r="I20" i="4"/>
  <c r="G19" i="4"/>
  <c r="I19" i="4"/>
  <c r="G21" i="4"/>
  <c r="I21" i="4"/>
  <c r="G18" i="4"/>
  <c r="I18" i="4"/>
  <c r="G2" i="4"/>
  <c r="I2" i="4"/>
  <c r="H6" i="4"/>
  <c r="H24" i="4"/>
  <c r="H5" i="4"/>
  <c r="H7" i="4"/>
  <c r="H14" i="4"/>
  <c r="H15" i="4"/>
  <c r="H9" i="4"/>
  <c r="H8" i="4"/>
  <c r="H16" i="4"/>
  <c r="H3" i="4"/>
  <c r="H12" i="4"/>
  <c r="H11" i="4"/>
  <c r="H13" i="4"/>
  <c r="H10" i="4"/>
  <c r="H27" i="4"/>
  <c r="H28" i="4"/>
  <c r="H29" i="4"/>
  <c r="H25" i="4"/>
  <c r="H26" i="4"/>
  <c r="H23" i="4"/>
  <c r="H17" i="4"/>
  <c r="H22" i="4"/>
  <c r="H20" i="4"/>
  <c r="H19" i="4"/>
  <c r="H21" i="4"/>
  <c r="H18" i="4"/>
  <c r="H2" i="4"/>
  <c r="H4" i="4"/>
  <c r="I205" i="3"/>
  <c r="G205" i="3"/>
  <c r="H205" i="3"/>
  <c r="F205" i="3"/>
  <c r="J109" i="3"/>
  <c r="J193" i="3"/>
  <c r="J198" i="3"/>
  <c r="G203" i="3"/>
  <c r="G202" i="3"/>
  <c r="G201" i="3"/>
  <c r="G195" i="3"/>
  <c r="G196" i="3"/>
  <c r="G197" i="3"/>
  <c r="G198" i="3"/>
  <c r="G199" i="3"/>
  <c r="G200" i="3"/>
  <c r="G194" i="3"/>
  <c r="G193" i="3"/>
  <c r="G192" i="3"/>
  <c r="G191" i="3"/>
  <c r="A218" i="3"/>
  <c r="A219" i="3"/>
  <c r="A220" i="3"/>
  <c r="A221" i="3"/>
  <c r="A222" i="3"/>
  <c r="A223" i="3"/>
  <c r="A224" i="3"/>
  <c r="C214" i="3"/>
  <c r="D212" i="3"/>
  <c r="D214" i="3"/>
  <c r="K185" i="3"/>
  <c r="J207" i="3"/>
  <c r="B214" i="3"/>
  <c r="G155" i="3"/>
  <c r="G154" i="3"/>
  <c r="F88" i="3"/>
  <c r="G159" i="3"/>
  <c r="G123" i="3"/>
  <c r="G174" i="3"/>
  <c r="G162" i="3"/>
  <c r="G51" i="3"/>
  <c r="G116" i="3"/>
  <c r="G76" i="3"/>
  <c r="F123" i="3"/>
  <c r="F159" i="3"/>
  <c r="G28" i="3"/>
  <c r="F187" i="3"/>
  <c r="G68" i="3"/>
  <c r="G67" i="3"/>
  <c r="M222" i="3"/>
  <c r="G222" i="3"/>
  <c r="M221" i="3"/>
  <c r="G221" i="3"/>
  <c r="M220" i="3"/>
  <c r="G220" i="3"/>
  <c r="K219" i="3"/>
  <c r="M219" i="3"/>
  <c r="G219" i="3"/>
  <c r="K218" i="3"/>
  <c r="M218" i="3"/>
  <c r="G218" i="3"/>
  <c r="G217" i="3"/>
  <c r="G150" i="3"/>
  <c r="G184" i="3"/>
  <c r="G183" i="3"/>
  <c r="G182" i="3"/>
  <c r="G181" i="3"/>
  <c r="G69" i="3"/>
  <c r="G189" i="3"/>
  <c r="M217" i="3"/>
  <c r="G190" i="3"/>
  <c r="G65" i="3"/>
  <c r="G70" i="3"/>
  <c r="G64" i="3"/>
  <c r="G77" i="3"/>
  <c r="G25" i="3"/>
  <c r="G78" i="3"/>
  <c r="G87" i="3"/>
  <c r="G90" i="3"/>
  <c r="G89" i="3"/>
  <c r="G93" i="3"/>
  <c r="G96" i="3"/>
  <c r="G95" i="3"/>
  <c r="G36" i="3"/>
  <c r="G111" i="3"/>
  <c r="G115" i="3"/>
  <c r="G124" i="3"/>
  <c r="G132" i="3"/>
  <c r="G131" i="3"/>
  <c r="G137" i="3"/>
  <c r="G136" i="3"/>
  <c r="G138" i="3"/>
  <c r="G148" i="3"/>
  <c r="G153" i="3"/>
  <c r="G55" i="3"/>
  <c r="G156" i="3"/>
  <c r="G157" i="3"/>
  <c r="G158" i="3"/>
  <c r="G57" i="3"/>
  <c r="G160" i="3"/>
  <c r="G164" i="3"/>
  <c r="G163" i="3"/>
  <c r="G167" i="3"/>
  <c r="G166" i="3"/>
  <c r="G168" i="3"/>
  <c r="G173" i="3"/>
  <c r="G169" i="3"/>
  <c r="G170" i="3"/>
  <c r="G165" i="3"/>
  <c r="G179" i="3"/>
  <c r="G62" i="3"/>
  <c r="G74" i="3"/>
  <c r="G66" i="3"/>
  <c r="G188" i="3"/>
  <c r="G187" i="3"/>
  <c r="G204" i="3"/>
  <c r="G146" i="3"/>
  <c r="G130" i="3"/>
  <c r="G145" i="3"/>
  <c r="G143" i="3"/>
  <c r="G142" i="3"/>
  <c r="G141" i="3"/>
  <c r="G140" i="3"/>
  <c r="G149" i="3"/>
  <c r="G29" i="3"/>
  <c r="G30" i="3"/>
  <c r="G97" i="3"/>
  <c r="G98" i="3"/>
  <c r="G99" i="3"/>
  <c r="G12" i="3"/>
  <c r="G49" i="3"/>
  <c r="G129" i="3"/>
  <c r="G38" i="3"/>
  <c r="G27" i="3"/>
  <c r="G22" i="3"/>
  <c r="G21" i="3"/>
  <c r="G15" i="3"/>
  <c r="G180" i="3"/>
  <c r="G122" i="3"/>
  <c r="G81" i="3"/>
  <c r="G73" i="3"/>
  <c r="G72" i="3"/>
  <c r="G80" i="3"/>
  <c r="G185" i="3"/>
  <c r="G75" i="3"/>
  <c r="G152" i="3"/>
  <c r="G151" i="3"/>
  <c r="G134" i="3"/>
  <c r="G23" i="3"/>
  <c r="G84" i="3"/>
  <c r="G103" i="3"/>
  <c r="G102" i="3"/>
  <c r="G101" i="3"/>
  <c r="G32" i="3"/>
  <c r="G31" i="3"/>
  <c r="G14" i="3"/>
  <c r="G13" i="3"/>
  <c r="G110" i="3"/>
  <c r="G107" i="3"/>
  <c r="G120" i="3"/>
  <c r="G45" i="3"/>
  <c r="G86" i="3"/>
  <c r="G186" i="3"/>
  <c r="G83" i="3"/>
  <c r="G71" i="3"/>
  <c r="G178" i="3"/>
  <c r="G91" i="3"/>
  <c r="G79" i="3"/>
  <c r="G176" i="3"/>
  <c r="G139" i="3"/>
  <c r="G100" i="3"/>
  <c r="G133" i="3"/>
  <c r="G44" i="3"/>
  <c r="G172" i="3"/>
  <c r="G135" i="3"/>
  <c r="G48" i="3"/>
  <c r="G121" i="3"/>
  <c r="G114" i="3"/>
  <c r="G171" i="3"/>
  <c r="G147" i="3"/>
  <c r="G94" i="3"/>
  <c r="G59" i="3"/>
  <c r="G108" i="3"/>
  <c r="G113" i="3"/>
  <c r="G144" i="3"/>
  <c r="G46" i="3"/>
  <c r="G52" i="3"/>
  <c r="G177" i="3"/>
  <c r="G41" i="3"/>
  <c r="G85" i="3"/>
  <c r="G127" i="3"/>
  <c r="G26" i="3"/>
  <c r="G35" i="3"/>
  <c r="G33" i="3"/>
  <c r="G24" i="3"/>
  <c r="G60" i="3"/>
  <c r="G112" i="3"/>
  <c r="G175" i="3"/>
  <c r="G126" i="3"/>
  <c r="G63" i="3"/>
  <c r="G40" i="3"/>
  <c r="G56" i="3"/>
  <c r="G39" i="3"/>
  <c r="G61" i="3"/>
  <c r="G50" i="3"/>
  <c r="G125" i="3"/>
  <c r="G47" i="3"/>
  <c r="G161" i="3"/>
  <c r="G92" i="3"/>
  <c r="G17" i="3"/>
  <c r="G119" i="3"/>
  <c r="G118" i="3"/>
  <c r="G19" i="3"/>
  <c r="G42" i="3"/>
  <c r="G117" i="3"/>
  <c r="G20" i="3"/>
  <c r="G16" i="3"/>
  <c r="G43" i="3"/>
  <c r="G105" i="3"/>
  <c r="G106" i="3"/>
  <c r="G104" i="3"/>
  <c r="G128" i="3"/>
  <c r="G37" i="3"/>
  <c r="G34" i="3"/>
  <c r="G11" i="3"/>
  <c r="G82" i="3"/>
  <c r="G53" i="3"/>
  <c r="G18" i="3"/>
  <c r="B7" i="3"/>
  <c r="G109" i="3"/>
  <c r="F174" i="3"/>
  <c r="G54" i="3"/>
  <c r="D213" i="3"/>
</calcChain>
</file>

<file path=xl/sharedStrings.xml><?xml version="1.0" encoding="utf-8"?>
<sst xmlns="http://schemas.openxmlformats.org/spreadsheetml/2006/main" count="1166" uniqueCount="465">
  <si>
    <t>Pre-Pricing Information</t>
  </si>
  <si>
    <t xml:space="preserve">Notes: 
</t>
  </si>
  <si>
    <t>Company Name</t>
  </si>
  <si>
    <t>Lead Underwriter(s)</t>
  </si>
  <si>
    <t>Other Underwriter(s)</t>
  </si>
  <si>
    <t>Bid Price</t>
  </si>
  <si>
    <t>No. shares offered</t>
  </si>
  <si>
    <t>Offer Amount ($)</t>
  </si>
  <si>
    <t>Account Name</t>
  </si>
  <si>
    <t>Country of Account</t>
  </si>
  <si>
    <t>Underwriter</t>
  </si>
  <si>
    <t>Syndicate/Selling Group</t>
  </si>
  <si>
    <t>Shares</t>
  </si>
  <si>
    <t>Amount</t>
  </si>
  <si>
    <t>SINO RAINBOW GROUP LIMITED</t>
  </si>
  <si>
    <t>Broad Elite Venture Limited</t>
  </si>
  <si>
    <t xml:space="preserve">TMEN FINANCIAL LTD </t>
  </si>
  <si>
    <t xml:space="preserve">SPDK INVESTMENT LTD </t>
  </si>
  <si>
    <t>LUCAS SHAWN CAPITAL LLC</t>
  </si>
  <si>
    <t>Bright Flag International Ltd</t>
  </si>
  <si>
    <t>juguang zhang</t>
  </si>
  <si>
    <t xml:space="preserve">NO.8 CAPITAL LIMITED </t>
  </si>
  <si>
    <t>Yong Lin</t>
  </si>
  <si>
    <t>VALERIA DEJA UNIVERSE LLC</t>
  </si>
  <si>
    <t>Zhelong Yin</t>
  </si>
  <si>
    <t>King Bliss Limited</t>
  </si>
  <si>
    <t>Rapid Proceed Limited</t>
  </si>
  <si>
    <t>Wang Yu</t>
  </si>
  <si>
    <t>Bo Shen</t>
  </si>
  <si>
    <t>Xinrui Song</t>
  </si>
  <si>
    <t>Competitive Fundings LLC</t>
  </si>
  <si>
    <t>Tong Zhang</t>
  </si>
  <si>
    <t>Selena Huang</t>
  </si>
  <si>
    <t>Innovative Financial Corporation</t>
  </si>
  <si>
    <t>KC Strategic Investment Holdings Ltd</t>
  </si>
  <si>
    <t>SIZHENG WEI</t>
  </si>
  <si>
    <t>Yudi Liu</t>
  </si>
  <si>
    <t>Zhiqi Yan</t>
  </si>
  <si>
    <t>Full Champion Holdings Limited</t>
  </si>
  <si>
    <t>STEPHANIE LOU</t>
  </si>
  <si>
    <t>FANNY SO</t>
  </si>
  <si>
    <t>GAO ZHU</t>
  </si>
  <si>
    <t>AC9900131</t>
  </si>
  <si>
    <t>AC9900128</t>
  </si>
  <si>
    <t>AC9900072</t>
  </si>
  <si>
    <t>AC9900064</t>
  </si>
  <si>
    <t>AC9900134</t>
  </si>
  <si>
    <t>AC9900099</t>
  </si>
  <si>
    <t>AC9900050</t>
  </si>
  <si>
    <t>AC9900171</t>
  </si>
  <si>
    <t>AC9900100</t>
  </si>
  <si>
    <t>AC9900150</t>
  </si>
  <si>
    <t>AC9900195</t>
  </si>
  <si>
    <t>AC9900103</t>
  </si>
  <si>
    <t>AC9900182</t>
  </si>
  <si>
    <t>AC9900218</t>
  </si>
  <si>
    <t>AC9900203</t>
  </si>
  <si>
    <t>AC9900109</t>
  </si>
  <si>
    <t>AC9900220</t>
  </si>
  <si>
    <t>AC9900209</t>
  </si>
  <si>
    <t>AC9900062</t>
  </si>
  <si>
    <t>AC9900149</t>
  </si>
  <si>
    <t>AC9900155</t>
  </si>
  <si>
    <t>AC9900004</t>
  </si>
  <si>
    <t>AC9900065</t>
  </si>
  <si>
    <t>AC9900020</t>
  </si>
  <si>
    <t>AC9900022</t>
  </si>
  <si>
    <t>AC Sunshine</t>
  </si>
  <si>
    <t>BVI</t>
  </si>
  <si>
    <t>US</t>
  </si>
  <si>
    <t>CH</t>
  </si>
  <si>
    <t>AC Sunshine Securities LLC</t>
  </si>
  <si>
    <t>YU WANG</t>
  </si>
  <si>
    <t>ROWE CAPITAL LTD</t>
  </si>
  <si>
    <t>TECT CAPITAL LTD</t>
  </si>
  <si>
    <t>Susan Shuzhenlin Zhou</t>
  </si>
  <si>
    <t>Zhili Jia</t>
  </si>
  <si>
    <t>Yujie Li McCracken</t>
  </si>
  <si>
    <t>Yang Huang</t>
  </si>
  <si>
    <t>Jianqiang Yuan</t>
  </si>
  <si>
    <t>Ming Wang</t>
  </si>
  <si>
    <t>Wanwei Zhang</t>
  </si>
  <si>
    <t>Siyu Chen</t>
  </si>
  <si>
    <t>CONGLI WANG</t>
  </si>
  <si>
    <t>ZHENGHONG ZHOU</t>
  </si>
  <si>
    <t>MINZHU XU</t>
  </si>
  <si>
    <t>HUIWEN XIAO</t>
  </si>
  <si>
    <t>SHAOCHI WANG</t>
  </si>
  <si>
    <t>XIAOCHEN ZHANG</t>
  </si>
  <si>
    <t>BROAD ELITE VENTURES LIMITED BUSINESS</t>
  </si>
  <si>
    <t>JESSI LIANG WU</t>
  </si>
  <si>
    <t>BIN XIONG</t>
  </si>
  <si>
    <t>LINNA ZHANG</t>
  </si>
  <si>
    <t>QIU G LU</t>
  </si>
  <si>
    <t>MIN LU</t>
  </si>
  <si>
    <t>JENNIFER QING LU</t>
  </si>
  <si>
    <t>CHAOYING ZHU AND JUN WANG</t>
  </si>
  <si>
    <t>JIANHUA HOFFMAN</t>
  </si>
  <si>
    <t>DAWEN YU</t>
  </si>
  <si>
    <t>JIANING ZHANG</t>
  </si>
  <si>
    <t>QIONG WU</t>
  </si>
  <si>
    <t>AIWU LIU AND CHENG WU</t>
  </si>
  <si>
    <t>REDSTONE TECHNOLOGY INC BUSINESS</t>
  </si>
  <si>
    <t>THE GOLDEN EXCHANGE CAPITAL LLC BUSINESS</t>
  </si>
  <si>
    <t>YAOPING QIU</t>
  </si>
  <si>
    <t>HUIYAN HUANG</t>
  </si>
  <si>
    <t>LIAN TANG</t>
  </si>
  <si>
    <t>GUANGQIANG CHEN</t>
  </si>
  <si>
    <t>GOLD RAY VENTURES LIMITED BUSINESS</t>
  </si>
  <si>
    <t>LH SCIENCE AND TECHNOLOGY LTD BUSINESS</t>
  </si>
  <si>
    <t>NO.8 CAPITAL LIMITED BUSINESS</t>
  </si>
  <si>
    <t>YING XIONG</t>
  </si>
  <si>
    <t>JIAXU WANG</t>
  </si>
  <si>
    <t>GOOLOO LLC BUSINESS</t>
  </si>
  <si>
    <t>LOCUST HOLDINGS LLC BUSINESS</t>
  </si>
  <si>
    <t>ZHEXU LI</t>
  </si>
  <si>
    <t>KERUI DUAN</t>
  </si>
  <si>
    <t>KAM FAI YIP</t>
  </si>
  <si>
    <t>JONATHAN ZHONG DING</t>
  </si>
  <si>
    <t>YE YUAN</t>
  </si>
  <si>
    <t>88 SEAGATE COURT NY INC. BUSINESS</t>
  </si>
  <si>
    <t>QIANQIAN TAO</t>
  </si>
  <si>
    <t>TAYCANN CAPITAL GROUP LLC BUSINESS</t>
  </si>
  <si>
    <t>FREDERICK P BECKER</t>
  </si>
  <si>
    <t>QUN CUI AND JIN BO JIANG- JTROS</t>
  </si>
  <si>
    <t>SZE FAI TAM</t>
  </si>
  <si>
    <t>XU XIA</t>
  </si>
  <si>
    <t>MICHEAL GU</t>
  </si>
  <si>
    <t>SONGMEI SUN</t>
  </si>
  <si>
    <t>Caroline Gui Liang, TRADITIONAL IRA</t>
  </si>
  <si>
    <t>GUAN JUN FANG &amp; WEI YUN XIA, JTWROS</t>
  </si>
  <si>
    <t>TIM LUK</t>
  </si>
  <si>
    <t>MEI WAH HUNG</t>
  </si>
  <si>
    <t>QIAN XU</t>
  </si>
  <si>
    <t>GEORGE XU</t>
  </si>
  <si>
    <t>Patriot Management Ltd. BUSINESS</t>
  </si>
  <si>
    <t>Keng Hooi Lee</t>
  </si>
  <si>
    <t>Qi Wu</t>
  </si>
  <si>
    <t>Xinbo Xing</t>
  </si>
  <si>
    <t>Xiaolong Li</t>
  </si>
  <si>
    <t>Zhenfan Zhang</t>
  </si>
  <si>
    <t>Suhua Pan</t>
  </si>
  <si>
    <t>David D Teng</t>
  </si>
  <si>
    <t>Nanfang Zhou</t>
  </si>
  <si>
    <t>Shaoming Liu</t>
  </si>
  <si>
    <t>Xiulian Jiang</t>
  </si>
  <si>
    <t>Hongquan Guan</t>
  </si>
  <si>
    <t>Zihui Liao</t>
  </si>
  <si>
    <t>Su-chi Wang</t>
  </si>
  <si>
    <t>GUANGYU HAN</t>
  </si>
  <si>
    <t>EQUITY TRUST COMPANY AMY BING</t>
  </si>
  <si>
    <t>Amy Bing Wang Lee</t>
  </si>
  <si>
    <t>QIAOHONG LI</t>
  </si>
  <si>
    <t>XIANSONG LUO</t>
  </si>
  <si>
    <t>Shaowen Feng</t>
  </si>
  <si>
    <t>Anle Qian and YUN KAI ZHU</t>
  </si>
  <si>
    <t>Yiren Pan</t>
  </si>
  <si>
    <t>Rongbing Cui</t>
  </si>
  <si>
    <t>Qin Cui</t>
  </si>
  <si>
    <t>Rongzhou Cui</t>
  </si>
  <si>
    <t>Shu Cui</t>
  </si>
  <si>
    <t>XIAOYU LI</t>
  </si>
  <si>
    <t>JOY TAN</t>
  </si>
  <si>
    <t>Ping Zhou</t>
  </si>
  <si>
    <t>CH</t>
    <phoneticPr fontId="0" type="noConversion"/>
  </si>
  <si>
    <t>US</t>
    <phoneticPr fontId="0" type="noConversion"/>
  </si>
  <si>
    <t>BVI</t>
    <phoneticPr fontId="0" type="noConversion"/>
  </si>
  <si>
    <t>CA</t>
  </si>
  <si>
    <t>CA</t>
    <phoneticPr fontId="0" type="noConversion"/>
  </si>
  <si>
    <t>88SN3004</t>
  </si>
  <si>
    <t>88SN3005</t>
  </si>
  <si>
    <t>88SN3007</t>
  </si>
  <si>
    <t>88SN3013</t>
  </si>
  <si>
    <t>88SN3015</t>
  </si>
  <si>
    <t>88SN3016</t>
  </si>
  <si>
    <t>88SN3031</t>
  </si>
  <si>
    <t>88SN6056</t>
  </si>
  <si>
    <t>88SN6120</t>
  </si>
  <si>
    <t>88SN6158</t>
  </si>
  <si>
    <t>88SN6163</t>
  </si>
  <si>
    <t>88SN6168</t>
  </si>
  <si>
    <t>88SN6172</t>
  </si>
  <si>
    <t>88SN6206</t>
  </si>
  <si>
    <t>88SN6238</t>
  </si>
  <si>
    <t>88SN6777</t>
  </si>
  <si>
    <t>88SN8127</t>
  </si>
  <si>
    <t>88SN9009</t>
  </si>
  <si>
    <t>88SN9112</t>
  </si>
  <si>
    <t>88SN9115</t>
  </si>
  <si>
    <t>88SN9116</t>
  </si>
  <si>
    <t>88SN9117</t>
  </si>
  <si>
    <t>88SN9281</t>
  </si>
  <si>
    <t>88SN9911</t>
  </si>
  <si>
    <t>88SN9971</t>
  </si>
  <si>
    <t>88SN9899</t>
  </si>
  <si>
    <t>88SN9898</t>
  </si>
  <si>
    <t>88SN9897</t>
  </si>
  <si>
    <t>88SN9896</t>
  </si>
  <si>
    <t>88SN9888</t>
  </si>
  <si>
    <t>88SN9886</t>
  </si>
  <si>
    <t>88SN9885</t>
  </si>
  <si>
    <t>88SN9882</t>
  </si>
  <si>
    <t>88SN9866</t>
  </si>
  <si>
    <t>88SN9689</t>
  </si>
  <si>
    <t>88SN9277</t>
  </si>
  <si>
    <t>88SN9268</t>
  </si>
  <si>
    <t>88SN9267</t>
  </si>
  <si>
    <t>88SN9266</t>
  </si>
  <si>
    <t>88SN9265</t>
  </si>
  <si>
    <t>88SN9263</t>
  </si>
  <si>
    <t>88SN9261</t>
  </si>
  <si>
    <t>88SN9221</t>
  </si>
  <si>
    <t>88SN9220</t>
  </si>
  <si>
    <t>88SN9108</t>
  </si>
  <si>
    <t>88SN9106</t>
  </si>
  <si>
    <t>88SN9105</t>
  </si>
  <si>
    <t>88SN9997</t>
  </si>
  <si>
    <t>88SN1997</t>
  </si>
  <si>
    <t>88SN7006</t>
  </si>
  <si>
    <t>88SN6096</t>
  </si>
  <si>
    <t>88SN6095</t>
  </si>
  <si>
    <t>88SN6092</t>
  </si>
  <si>
    <t>88SN6091</t>
  </si>
  <si>
    <t>88SN6082</t>
  </si>
  <si>
    <t>88SN6081</t>
  </si>
  <si>
    <t>88SN6070</t>
  </si>
  <si>
    <t>88SN6029</t>
  </si>
  <si>
    <t>88SN6017</t>
  </si>
  <si>
    <t>88SN6006</t>
  </si>
  <si>
    <t>88SN6003</t>
  </si>
  <si>
    <t>88SN6002</t>
  </si>
  <si>
    <t>88SN1288</t>
  </si>
  <si>
    <t>88SN9838</t>
  </si>
  <si>
    <t>88SN9666</t>
  </si>
  <si>
    <t>88SN9639</t>
  </si>
  <si>
    <t>88SN9638</t>
  </si>
  <si>
    <t>88SN9103</t>
  </si>
  <si>
    <t>88SN9005</t>
  </si>
  <si>
    <t>88SN8126</t>
  </si>
  <si>
    <t>88SN9988</t>
  </si>
  <si>
    <t>88SN9938</t>
  </si>
  <si>
    <t>88SN9936</t>
  </si>
  <si>
    <t>88SN9932</t>
  </si>
  <si>
    <t>88SN9902</t>
  </si>
  <si>
    <t>88SN9879</t>
  </si>
  <si>
    <t>88SN9877</t>
  </si>
  <si>
    <t>88SN9875</t>
  </si>
  <si>
    <t>88SN9869</t>
  </si>
  <si>
    <t>88SN9829</t>
  </si>
  <si>
    <t>88SN9828</t>
  </si>
  <si>
    <t>88SN9793</t>
  </si>
  <si>
    <t>88SN9788</t>
  </si>
  <si>
    <t>88SN9773</t>
  </si>
  <si>
    <t>88SN9772</t>
  </si>
  <si>
    <t>88SN9770</t>
  </si>
  <si>
    <t>88SN9769</t>
  </si>
  <si>
    <t>88SN9768</t>
  </si>
  <si>
    <t>88SN9766</t>
  </si>
  <si>
    <t>88SN9763</t>
  </si>
  <si>
    <t>88SN9758</t>
  </si>
  <si>
    <t>88SN9732</t>
  </si>
  <si>
    <t>88SN9728</t>
  </si>
  <si>
    <t>88SN9109</t>
  </si>
  <si>
    <t>88SN9086</t>
  </si>
  <si>
    <t>88SN9085</t>
  </si>
  <si>
    <t>88SN9075</t>
  </si>
  <si>
    <t>88SN9069</t>
  </si>
  <si>
    <t>88SN9066</t>
  </si>
  <si>
    <t>88SN9057</t>
  </si>
  <si>
    <t>88SN9030</t>
  </si>
  <si>
    <t>88SN9019</t>
  </si>
  <si>
    <t>88SN9015</t>
  </si>
  <si>
    <t>88SN9010</t>
  </si>
  <si>
    <t>88SN9008</t>
  </si>
  <si>
    <t>88SN9001</t>
  </si>
  <si>
    <t>88SN7001</t>
  </si>
  <si>
    <t>88SN6166</t>
  </si>
  <si>
    <t>88SN6118</t>
  </si>
  <si>
    <t>CH</t>
    <phoneticPr fontId="5" type="noConversion"/>
  </si>
  <si>
    <t>US</t>
    <phoneticPr fontId="5" type="noConversion"/>
  </si>
  <si>
    <t>Wealthy Choice Investments Limited</t>
  </si>
  <si>
    <t xml:space="preserve">BRIGHT FLAG INTERNATIONAL LIMITED </t>
  </si>
  <si>
    <t>78SN9996</t>
  </si>
  <si>
    <t>78SN9995</t>
  </si>
  <si>
    <t>78SN9983</t>
  </si>
  <si>
    <t>78SN9982</t>
  </si>
  <si>
    <t>78SN9981</t>
  </si>
  <si>
    <t>78SN9980</t>
  </si>
  <si>
    <t>78SN9978</t>
  </si>
  <si>
    <t>IMPERIUM GLOBAL PARTNERS</t>
  </si>
  <si>
    <t>230 CHURCH LLC</t>
  </si>
  <si>
    <t>GLOBAL CAPITAL MARKETS LLC</t>
  </si>
  <si>
    <t>DAVENPORT CAPITAL MARKETS LLC</t>
  </si>
  <si>
    <t>INFLO CAPITAL PARTNERS LLC</t>
  </si>
  <si>
    <t>NAPEAGUE CAPITAL LLC</t>
  </si>
  <si>
    <t>EAST WEST CAPITAL INC.</t>
  </si>
  <si>
    <t>Allocation Shares</t>
  </si>
  <si>
    <t>Allocation $</t>
  </si>
  <si>
    <t>NASDAQ Indication Check</t>
  </si>
  <si>
    <t>ACSS</t>
  </si>
  <si>
    <t>yes</t>
  </si>
  <si>
    <t>KNGW</t>
  </si>
  <si>
    <t>Kingswood US, LLC</t>
  </si>
  <si>
    <t>Cathay Securities</t>
  </si>
  <si>
    <t>Univest Securities</t>
  </si>
  <si>
    <t>Titanpartner</t>
  </si>
  <si>
    <t>Accounts Number</t>
  </si>
  <si>
    <t>% of Shares</t>
  </si>
  <si>
    <t>%  of Offering</t>
  </si>
  <si>
    <t>% of allocation</t>
  </si>
  <si>
    <t>CATH</t>
  </si>
  <si>
    <t>Clear Street</t>
  </si>
  <si>
    <t>email</t>
  </si>
  <si>
    <t>qqin@univest.us;ezheng@univest.us</t>
  </si>
  <si>
    <t>shell.li@cathaysecurities.com</t>
  </si>
  <si>
    <t>bherman@kingswoodus.com;lciervo@kingswoodus.com</t>
  </si>
  <si>
    <t>msica@titanpartnersgrp.com</t>
  </si>
  <si>
    <t>Non lot &lt;100 share</t>
  </si>
  <si>
    <t>Round lots &lt;$2500</t>
  </si>
  <si>
    <t>=&gt;2500</t>
  </si>
  <si>
    <t>AC9900336</t>
  </si>
  <si>
    <t>Wei Gao</t>
  </si>
  <si>
    <t>88SN9736</t>
  </si>
  <si>
    <t>AC9900251</t>
  </si>
  <si>
    <t>AC9900252</t>
  </si>
  <si>
    <t>AC9900250</t>
  </si>
  <si>
    <t>Eden Ascendancy LLC</t>
  </si>
  <si>
    <t>Maya StellarTech LLC</t>
  </si>
  <si>
    <t>Ting Kon Hung</t>
  </si>
  <si>
    <t>Mesopotamia Innovations LLC</t>
  </si>
  <si>
    <t>AC9900350</t>
  </si>
  <si>
    <t>88SN6076</t>
  </si>
  <si>
    <t>88SN6200</t>
  </si>
  <si>
    <t>88SN6113</t>
  </si>
  <si>
    <t>AC9900106</t>
  </si>
  <si>
    <t>88SN6116</t>
  </si>
  <si>
    <t>AC9900243</t>
  </si>
  <si>
    <t>AC9900192</t>
  </si>
  <si>
    <t>AC9900204</t>
  </si>
  <si>
    <t>88SN6028</t>
  </si>
  <si>
    <t>88SN6039</t>
  </si>
  <si>
    <t>Xiuping Qu (Elizabeth)</t>
  </si>
  <si>
    <t>Luguang Yang</t>
  </si>
  <si>
    <t>Yijie Li</t>
  </si>
  <si>
    <t>Zhongquan Wang</t>
  </si>
  <si>
    <t>Zenganqi Wang</t>
  </si>
  <si>
    <t>Xiaohua Ji</t>
  </si>
  <si>
    <t>Zhaomeng Xie</t>
  </si>
  <si>
    <t>Shujuan Zheng</t>
  </si>
  <si>
    <t>Hongying Zeng</t>
  </si>
  <si>
    <t>Xiao Xiao(Annie)</t>
  </si>
  <si>
    <t>Xiangbo Xia</t>
  </si>
  <si>
    <t>Kin Chung Lam</t>
  </si>
  <si>
    <t>Jie H Zhu</t>
  </si>
  <si>
    <t>Qunling Fan</t>
  </si>
  <si>
    <t>Peng Gao</t>
  </si>
  <si>
    <t>Ran Ran</t>
  </si>
  <si>
    <t>Zhonghua Li</t>
  </si>
  <si>
    <t>Xiuzhan Lin</t>
  </si>
  <si>
    <t>Yang Yang</t>
  </si>
  <si>
    <t>Daisy Lin Zhou</t>
  </si>
  <si>
    <t>Shuyu Li</t>
  </si>
  <si>
    <t>Tina Yang Cui</t>
  </si>
  <si>
    <t>Huijuan Lin(Jean)</t>
  </si>
  <si>
    <t>Dele Zhong</t>
  </si>
  <si>
    <t>Yu Fong(Bryan)</t>
  </si>
  <si>
    <t>Yuanyuan Luo</t>
  </si>
  <si>
    <t>MIN LIANG</t>
  </si>
  <si>
    <t>Dealer Name</t>
  </si>
  <si>
    <t>USEC</t>
  </si>
  <si>
    <t>ACPL</t>
  </si>
  <si>
    <t>CLST</t>
  </si>
  <si>
    <t>Rongrong Yu</t>
  </si>
  <si>
    <t>AC9900345</t>
  </si>
  <si>
    <t>AC9900346</t>
  </si>
  <si>
    <t>AC9900347</t>
  </si>
  <si>
    <t>AC9900348</t>
  </si>
  <si>
    <t>AC9900349</t>
  </si>
  <si>
    <t>AC9900253</t>
  </si>
  <si>
    <t>AC9900257</t>
  </si>
  <si>
    <t>AC9900295</t>
  </si>
  <si>
    <t>Titan Forge Enterprises LLC</t>
  </si>
  <si>
    <t>Divine Sword Inovations LLC</t>
  </si>
  <si>
    <t>88SN9912</t>
  </si>
  <si>
    <t>Jufeng Zhang</t>
  </si>
  <si>
    <t>ZHAO LEI</t>
  </si>
  <si>
    <t>Yulan Li</t>
  </si>
  <si>
    <t>Jie Zhao</t>
  </si>
  <si>
    <t>Zhicheng Jiang</t>
  </si>
  <si>
    <t>Yang Chen</t>
  </si>
  <si>
    <t>Wenshu Zhu</t>
  </si>
  <si>
    <t>Peggy Zhong</t>
  </si>
  <si>
    <t>Tom Law</t>
  </si>
  <si>
    <t>Terry He</t>
  </si>
  <si>
    <t>88SN1218</t>
  </si>
  <si>
    <t>Zhuo Yang</t>
  </si>
  <si>
    <t>88SN1230</t>
  </si>
  <si>
    <t>88SN1231</t>
  </si>
  <si>
    <t>88SN1232</t>
  </si>
  <si>
    <t>88SN1233</t>
  </si>
  <si>
    <t>Total acount</t>
  </si>
  <si>
    <t>ycui@acsunshine.com/ib@acsunshine.com</t>
  </si>
  <si>
    <t>$amount</t>
  </si>
  <si>
    <t>Nasdaq Contact:</t>
  </si>
  <si>
    <t>Name</t>
  </si>
  <si>
    <t>88SN9229</t>
    <phoneticPr fontId="6" type="noConversion"/>
  </si>
  <si>
    <t>88SN9701</t>
    <phoneticPr fontId="6" type="noConversion"/>
  </si>
  <si>
    <t>Dehou Liu</t>
  </si>
  <si>
    <t>88SN6157</t>
  </si>
  <si>
    <t>Jinhua Li</t>
  </si>
  <si>
    <t>88SN6129</t>
  </si>
  <si>
    <t>Wei Liu</t>
  </si>
  <si>
    <t>88SN6027</t>
  </si>
  <si>
    <t>Kun Lu</t>
  </si>
  <si>
    <t>88SN6188</t>
  </si>
  <si>
    <t>Count of Country of Account</t>
  </si>
  <si>
    <t>Sum of Amount</t>
  </si>
  <si>
    <t>US &amp; Canada</t>
  </si>
  <si>
    <t>Total</t>
  </si>
  <si>
    <t>AC9900315</t>
  </si>
  <si>
    <t>AC9900397</t>
  </si>
  <si>
    <t>Ruize Li</t>
  </si>
  <si>
    <t>Meng Cheng</t>
  </si>
  <si>
    <t xml:space="preserve"> INLIF LIMITED</t>
  </si>
  <si>
    <t xml:space="preserve">msasso@clearstreet.io;syndicate@clearstreet.io </t>
  </si>
  <si>
    <t>Dominari Securities</t>
  </si>
  <si>
    <t>jlipman@dominarisecurities.com</t>
  </si>
  <si>
    <t>R. F. Lafferty &amp; Co., Inc.</t>
  </si>
  <si>
    <t>LAFC</t>
  </si>
  <si>
    <t>MPID/DTC</t>
  </si>
  <si>
    <t>JHeidenreich@rflafferty.com; Mcummins@rflafferty.com</t>
  </si>
  <si>
    <t>RB Securities</t>
  </si>
  <si>
    <t>ipos@rbsecurities.com</t>
  </si>
  <si>
    <t>The Benchmark Company</t>
  </si>
  <si>
    <t>Jonathan Lawrence &lt;jonlawrence@benchmarkcompany.com&gt;;mjacobs@benchmarkcompany.com</t>
  </si>
  <si>
    <t xml:space="preserve">BNJM, 0235 </t>
  </si>
  <si>
    <t>AC9900053</t>
  </si>
  <si>
    <t>AC9900380</t>
    <phoneticPr fontId="6" type="noConversion"/>
  </si>
  <si>
    <t>AC9900382</t>
    <phoneticPr fontId="6" type="noConversion"/>
  </si>
  <si>
    <t>AC9900384</t>
    <phoneticPr fontId="6" type="noConversion"/>
  </si>
  <si>
    <t>AC9900360</t>
    <phoneticPr fontId="6" type="noConversion"/>
  </si>
  <si>
    <t>AC9900379</t>
    <phoneticPr fontId="6" type="noConversion"/>
  </si>
  <si>
    <t>AC9900323</t>
    <phoneticPr fontId="6" type="noConversion"/>
  </si>
  <si>
    <t>AC9900275</t>
    <phoneticPr fontId="6" type="noConversion"/>
  </si>
  <si>
    <t>AC9900306</t>
    <phoneticPr fontId="6" type="noConversion"/>
  </si>
  <si>
    <t>AC9900287</t>
    <phoneticPr fontId="6" type="noConversion"/>
  </si>
  <si>
    <t>AC9900286</t>
    <phoneticPr fontId="6" type="noConversion"/>
  </si>
  <si>
    <t>AC9900304</t>
    <phoneticPr fontId="6" type="noConversion"/>
  </si>
  <si>
    <t>AC9900284</t>
    <phoneticPr fontId="6" type="noConversion"/>
  </si>
  <si>
    <t>GLAZ Capital LLC</t>
  </si>
  <si>
    <t>Plain View Capital LLC</t>
  </si>
  <si>
    <t>MASQ Assets Management LLC</t>
  </si>
  <si>
    <t>GINP Capital LLC</t>
  </si>
  <si>
    <t>GOWE CAPITAL LLC</t>
  </si>
  <si>
    <t>CN</t>
  </si>
  <si>
    <t>Salt Wells Management LLC</t>
  </si>
  <si>
    <t>Apex Circle Management LLC</t>
  </si>
  <si>
    <t>Olinghouse Capital LLC</t>
  </si>
  <si>
    <t>Fairfield Asset Management LLC</t>
  </si>
  <si>
    <t>Crownline Capital LLC</t>
  </si>
  <si>
    <t>New Spring Asset Management LLC</t>
  </si>
  <si>
    <t>ZALI Management LLC</t>
  </si>
  <si>
    <t>Account Number</t>
  </si>
  <si>
    <t>Indicated Shares</t>
  </si>
  <si>
    <t>Indicated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</si>
</sst>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&quot;$&quot;#,##0"/>
    <numFmt numFmtId="165" formatCode="&quot;$&quot;#,##0.00"/>
    <numFmt numFmtId="166" formatCode="0.0000%"/>
  </numFmts>
  <fonts count="2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color theme="10"/>
      <name val="Times New Roman"/>
      <family val="1"/>
    </font>
    <font>
      <b/>
      <sz val="12"/>
      <color rgb="FF000000"/>
      <name val="Times New Roman"/>
      <family val="1"/>
    </font>
    <font>
      <b/>
      <u/>
      <sz val="12"/>
      <name val="Times New Roman"/>
      <family val="1"/>
    </font>
    <font>
      <b/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0"/>
      <color rgb="FF181B1E"/>
      <name val="Arial"/>
      <family val="2"/>
    </font>
    <font>
      <sz val="12"/>
      <name val="Calibri Light"/>
      <family val="2"/>
      <scheme val="major"/>
    </font>
    <font>
      <sz val="12"/>
      <color theme="1"/>
      <name val="Aptos"/>
      <family val="2"/>
    </font>
    <font>
      <sz val="11"/>
      <color rgb="FF4D515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</cellStyleXfs>
  <cellXfs count="168">
    <xf numFmtId="0" fontId="0" fillId="0" borderId="0" xfId="0"/>
    <xf numFmtId="0" fontId="12" fillId="0" borderId="1" xfId="3" applyFont="1" applyFill="1" applyBorder="1" applyAlignment="1">
      <alignment horizontal="left"/>
    </xf>
    <xf numFmtId="0" fontId="13" fillId="0" borderId="1" xfId="0" applyFont="1" applyBorder="1"/>
    <xf numFmtId="0" fontId="14" fillId="0" borderId="1" xfId="3" applyFont="1" applyFill="1" applyBorder="1" applyAlignment="1">
      <alignment horizontal="left"/>
    </xf>
    <xf numFmtId="0" fontId="11" fillId="0" borderId="1" xfId="0" applyFont="1" applyBorder="1"/>
    <xf numFmtId="4" fontId="11" fillId="0" borderId="1" xfId="0" applyNumberFormat="1" applyFont="1" applyBorder="1"/>
    <xf numFmtId="43" fontId="11" fillId="0" borderId="1" xfId="2" applyFont="1" applyFill="1" applyBorder="1" applyAlignment="1"/>
    <xf numFmtId="1" fontId="11" fillId="0" borderId="1" xfId="2" applyNumberFormat="1" applyFont="1" applyFill="1" applyBorder="1"/>
    <xf numFmtId="1" fontId="9" fillId="0" borderId="1" xfId="2" applyNumberFormat="1" applyFont="1" applyFill="1" applyBorder="1"/>
    <xf numFmtId="43" fontId="11" fillId="0" borderId="1" xfId="2" applyFont="1" applyFill="1" applyBorder="1"/>
    <xf numFmtId="10" fontId="11" fillId="0" borderId="1" xfId="1" applyNumberFormat="1" applyFont="1" applyFill="1" applyBorder="1"/>
    <xf numFmtId="1" fontId="7" fillId="0" borderId="1" xfId="2" applyNumberFormat="1" applyFont="1" applyFill="1" applyBorder="1"/>
    <xf numFmtId="0" fontId="7" fillId="0" borderId="1" xfId="0" applyFont="1" applyBorder="1"/>
    <xf numFmtId="1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right"/>
    </xf>
    <xf numFmtId="43" fontId="11" fillId="0" borderId="1" xfId="0" applyNumberFormat="1" applyFont="1" applyBorder="1"/>
    <xf numFmtId="165" fontId="11" fillId="0" borderId="1" xfId="0" applyNumberFormat="1" applyFont="1" applyBorder="1"/>
    <xf numFmtId="1" fontId="11" fillId="0" borderId="1" xfId="0" applyNumberFormat="1" applyFont="1" applyBorder="1" applyAlignment="1">
      <alignment vertical="top"/>
    </xf>
    <xf numFmtId="0" fontId="11" fillId="0" borderId="1" xfId="0" applyFont="1" applyBorder="1" applyAlignment="1">
      <alignment vertical="top"/>
    </xf>
    <xf numFmtId="164" fontId="11" fillId="0" borderId="1" xfId="0" applyNumberFormat="1" applyFont="1" applyBorder="1"/>
    <xf numFmtId="0" fontId="11" fillId="0" borderId="1" xfId="0" applyFont="1" applyBorder="1" applyAlignment="1">
      <alignment horizontal="left"/>
    </xf>
    <xf numFmtId="0" fontId="9" fillId="0" borderId="1" xfId="0" applyFont="1" applyBorder="1"/>
    <xf numFmtId="165" fontId="7" fillId="0" borderId="1" xfId="0" applyNumberFormat="1" applyFont="1" applyBorder="1"/>
    <xf numFmtId="10" fontId="7" fillId="0" borderId="1" xfId="0" applyNumberFormat="1" applyFont="1" applyBorder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vertical="center" wrapText="1"/>
    </xf>
    <xf numFmtId="1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3" fontId="10" fillId="0" borderId="1" xfId="0" applyNumberFormat="1" applyFont="1" applyBorder="1" applyAlignment="1">
      <alignment horizontal="right" vertical="center" wrapText="1"/>
    </xf>
    <xf numFmtId="0" fontId="10" fillId="0" borderId="1" xfId="0" quotePrefix="1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3" fontId="10" fillId="0" borderId="1" xfId="0" applyNumberFormat="1" applyFont="1" applyBorder="1"/>
    <xf numFmtId="10" fontId="10" fillId="0" borderId="1" xfId="0" applyNumberFormat="1" applyFont="1" applyBorder="1"/>
    <xf numFmtId="3" fontId="9" fillId="0" borderId="1" xfId="0" applyNumberFormat="1" applyFont="1" applyBorder="1" applyAlignment="1">
      <alignment vertical="center" wrapText="1"/>
    </xf>
    <xf numFmtId="1" fontId="9" fillId="0" borderId="1" xfId="0" applyNumberFormat="1" applyFont="1" applyBorder="1" applyAlignment="1">
      <alignment vertical="center" wrapText="1"/>
    </xf>
    <xf numFmtId="38" fontId="9" fillId="0" borderId="1" xfId="0" applyNumberFormat="1" applyFont="1" applyBorder="1" applyAlignment="1" applyProtection="1">
      <alignment horizontal="right" vertical="center"/>
      <protection locked="0"/>
    </xf>
    <xf numFmtId="3" fontId="9" fillId="0" borderId="1" xfId="0" applyNumberFormat="1" applyFont="1" applyBorder="1" applyAlignment="1" applyProtection="1">
      <alignment horizontal="right" vertical="center"/>
      <protection locked="0"/>
    </xf>
    <xf numFmtId="0" fontId="9" fillId="0" borderId="1" xfId="0" applyFont="1" applyBorder="1" applyAlignment="1">
      <alignment horizontal="right"/>
    </xf>
    <xf numFmtId="38" fontId="10" fillId="0" borderId="1" xfId="0" applyNumberFormat="1" applyFont="1" applyBorder="1"/>
    <xf numFmtId="0" fontId="10" fillId="0" borderId="1" xfId="0" applyFont="1" applyBorder="1"/>
    <xf numFmtId="0" fontId="9" fillId="0" borderId="1" xfId="0" applyFont="1" applyBorder="1" applyAlignment="1" applyProtection="1">
      <alignment horizontal="center" vertical="center"/>
      <protection locked="0"/>
    </xf>
    <xf numFmtId="3" fontId="10" fillId="0" borderId="1" xfId="4" applyNumberFormat="1" applyFont="1" applyBorder="1" applyAlignment="1">
      <alignment horizontal="right"/>
    </xf>
    <xf numFmtId="3" fontId="9" fillId="0" borderId="1" xfId="0" applyNumberFormat="1" applyFont="1" applyBorder="1" applyAlignment="1" applyProtection="1">
      <alignment vertical="center"/>
      <protection locked="0"/>
    </xf>
    <xf numFmtId="0" fontId="13" fillId="0" borderId="1" xfId="5" applyFont="1" applyBorder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3" fontId="9" fillId="0" borderId="1" xfId="0" applyNumberFormat="1" applyFont="1" applyBorder="1" applyAlignment="1">
      <alignment vertical="center"/>
    </xf>
    <xf numFmtId="38" fontId="13" fillId="0" borderId="1" xfId="6" applyNumberFormat="1" applyFont="1" applyBorder="1"/>
    <xf numFmtId="0" fontId="9" fillId="0" borderId="1" xfId="0" applyFont="1" applyBorder="1" applyAlignment="1">
      <alignment horizontal="center"/>
    </xf>
    <xf numFmtId="10" fontId="9" fillId="0" borderId="1" xfId="0" applyNumberFormat="1" applyFont="1" applyBorder="1"/>
    <xf numFmtId="3" fontId="9" fillId="0" borderId="1" xfId="7" applyNumberFormat="1" applyFont="1" applyBorder="1"/>
    <xf numFmtId="38" fontId="9" fillId="0" borderId="1" xfId="6" applyNumberFormat="1" applyFont="1" applyBorder="1"/>
    <xf numFmtId="0" fontId="9" fillId="0" borderId="1" xfId="6" applyFon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/>
    <xf numFmtId="38" fontId="7" fillId="0" borderId="1" xfId="0" applyNumberFormat="1" applyFont="1" applyBorder="1"/>
    <xf numFmtId="0" fontId="11" fillId="0" borderId="3" xfId="0" applyFont="1" applyBorder="1" applyAlignment="1">
      <alignment horizontal="left"/>
    </xf>
    <xf numFmtId="0" fontId="7" fillId="0" borderId="3" xfId="0" applyFont="1" applyBorder="1"/>
    <xf numFmtId="43" fontId="7" fillId="0" borderId="3" xfId="2" applyFont="1" applyFill="1" applyBorder="1"/>
    <xf numFmtId="165" fontId="7" fillId="0" borderId="3" xfId="2" applyNumberFormat="1" applyFont="1" applyFill="1" applyBorder="1"/>
    <xf numFmtId="9" fontId="7" fillId="0" borderId="3" xfId="1" applyFont="1" applyFill="1" applyBorder="1"/>
    <xf numFmtId="1" fontId="11" fillId="0" borderId="2" xfId="2" applyNumberFormat="1" applyFont="1" applyFill="1" applyBorder="1"/>
    <xf numFmtId="43" fontId="11" fillId="0" borderId="2" xfId="2" applyFont="1" applyFill="1" applyBorder="1"/>
    <xf numFmtId="10" fontId="11" fillId="0" borderId="2" xfId="1" applyNumberFormat="1" applyFont="1" applyFill="1" applyBorder="1"/>
    <xf numFmtId="0" fontId="16" fillId="0" borderId="1" xfId="0" applyFont="1" applyBorder="1"/>
    <xf numFmtId="0" fontId="16" fillId="2" borderId="1" xfId="0" applyFont="1" applyFill="1" applyBorder="1"/>
    <xf numFmtId="4" fontId="16" fillId="2" borderId="1" xfId="0" applyNumberFormat="1" applyFont="1" applyFill="1" applyBorder="1"/>
    <xf numFmtId="0" fontId="11" fillId="3" borderId="1" xfId="0" applyFont="1" applyFill="1" applyBorder="1"/>
    <xf numFmtId="4" fontId="11" fillId="3" borderId="1" xfId="0" applyNumberFormat="1" applyFont="1" applyFill="1" applyBorder="1"/>
    <xf numFmtId="0" fontId="16" fillId="3" borderId="1" xfId="0" applyFont="1" applyFill="1" applyBorder="1"/>
    <xf numFmtId="8" fontId="16" fillId="0" borderId="1" xfId="0" applyNumberFormat="1" applyFont="1" applyBorder="1"/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/>
    <xf numFmtId="1" fontId="11" fillId="4" borderId="1" xfId="2" applyNumberFormat="1" applyFont="1" applyFill="1" applyBorder="1"/>
    <xf numFmtId="165" fontId="11" fillId="4" borderId="1" xfId="0" applyNumberFormat="1" applyFont="1" applyFill="1" applyBorder="1"/>
    <xf numFmtId="10" fontId="11" fillId="4" borderId="1" xfId="0" applyNumberFormat="1" applyFont="1" applyFill="1" applyBorder="1"/>
    <xf numFmtId="166" fontId="11" fillId="4" borderId="1" xfId="0" applyNumberFormat="1" applyFont="1" applyFill="1" applyBorder="1"/>
    <xf numFmtId="0" fontId="11" fillId="4" borderId="1" xfId="0" applyFont="1" applyFill="1" applyBorder="1" applyAlignment="1">
      <alignment horizontal="left" vertical="center"/>
    </xf>
    <xf numFmtId="43" fontId="11" fillId="4" borderId="1" xfId="2" applyFont="1" applyFill="1" applyBorder="1"/>
    <xf numFmtId="43" fontId="11" fillId="4" borderId="1" xfId="0" applyNumberFormat="1" applyFont="1" applyFill="1" applyBorder="1"/>
    <xf numFmtId="0" fontId="11" fillId="0" borderId="1" xfId="0" applyFont="1" applyBorder="1" applyAlignment="1">
      <alignment horizontal="right" vertical="center"/>
    </xf>
    <xf numFmtId="0" fontId="11" fillId="4" borderId="1" xfId="0" applyFont="1" applyFill="1" applyBorder="1" applyAlignment="1">
      <alignment horizontal="right" vertical="center"/>
    </xf>
    <xf numFmtId="0" fontId="11" fillId="4" borderId="1" xfId="0" applyFont="1" applyFill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6" fillId="3" borderId="1" xfId="0" applyFont="1" applyFill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1" xfId="5" applyFont="1" applyBorder="1" applyAlignment="1">
      <alignment horizontal="right"/>
    </xf>
    <xf numFmtId="38" fontId="7" fillId="0" borderId="1" xfId="0" applyNumberFormat="1" applyFont="1" applyBorder="1" applyAlignment="1">
      <alignment horizontal="right"/>
    </xf>
    <xf numFmtId="0" fontId="8" fillId="0" borderId="1" xfId="3" applyFill="1" applyBorder="1" applyAlignment="1">
      <alignment horizontal="left"/>
    </xf>
    <xf numFmtId="0" fontId="15" fillId="0" borderId="1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1" fillId="3" borderId="1" xfId="0" applyFont="1" applyFill="1" applyBorder="1" applyAlignment="1">
      <alignment horizontal="right"/>
    </xf>
    <xf numFmtId="165" fontId="11" fillId="0" borderId="1" xfId="0" applyNumberFormat="1" applyFont="1" applyBorder="1" applyAlignment="1">
      <alignment horizontal="left"/>
    </xf>
    <xf numFmtId="4" fontId="11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6" borderId="0" xfId="3" applyFill="1" applyBorder="1" applyAlignment="1">
      <alignment horizontal="left" vertical="center" wrapText="1"/>
    </xf>
    <xf numFmtId="0" fontId="19" fillId="5" borderId="0" xfId="0" applyFont="1" applyFill="1" applyAlignment="1">
      <alignment horizontal="center" vertical="center"/>
    </xf>
    <xf numFmtId="0" fontId="8" fillId="0" borderId="1" xfId="3" applyBorder="1" applyAlignment="1">
      <alignment horizontal="left"/>
    </xf>
    <xf numFmtId="0" fontId="1" fillId="0" borderId="0" xfId="0" applyFont="1"/>
    <xf numFmtId="0" fontId="21" fillId="0" borderId="0" xfId="0" applyFont="1"/>
    <xf numFmtId="10" fontId="11" fillId="4" borderId="1" xfId="1" applyNumberFormat="1" applyFont="1" applyFill="1" applyBorder="1"/>
    <xf numFmtId="3" fontId="11" fillId="0" borderId="1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0" fontId="16" fillId="2" borderId="1" xfId="0" applyNumberFormat="1" applyFont="1" applyFill="1" applyBorder="1" applyAlignment="1">
      <alignment horizontal="left"/>
    </xf>
    <xf numFmtId="10" fontId="16" fillId="3" borderId="1" xfId="0" applyNumberFormat="1" applyFont="1" applyFill="1" applyBorder="1" applyAlignment="1">
      <alignment horizontal="left"/>
    </xf>
    <xf numFmtId="10" fontId="16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left"/>
    </xf>
    <xf numFmtId="0" fontId="19" fillId="6" borderId="4" xfId="0" applyFont="1" applyFill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10" fontId="11" fillId="0" borderId="1" xfId="0" applyNumberFormat="1" applyFont="1" applyBorder="1"/>
    <xf numFmtId="166" fontId="11" fillId="0" borderId="1" xfId="0" applyNumberFormat="1" applyFont="1" applyBorder="1"/>
    <xf numFmtId="165" fontId="11" fillId="0" borderId="1" xfId="0" applyNumberFormat="1" applyFont="1" applyBorder="1" applyAlignment="1">
      <alignment horizontal="right" vertical="center"/>
    </xf>
    <xf numFmtId="165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right"/>
    </xf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1" fontId="17" fillId="0" borderId="1" xfId="2" applyNumberFormat="1" applyFont="1" applyFill="1" applyBorder="1"/>
    <xf numFmtId="165" fontId="17" fillId="0" borderId="1" xfId="0" applyNumberFormat="1" applyFont="1" applyBorder="1"/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18" fillId="0" borderId="0" xfId="0" applyFont="1" applyAlignment="1">
      <alignment horizontal="right"/>
    </xf>
    <xf numFmtId="1" fontId="11" fillId="0" borderId="1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right"/>
    </xf>
    <xf numFmtId="0" fontId="11" fillId="0" borderId="2" xfId="0" applyFont="1" applyBorder="1" applyAlignment="1">
      <alignment horizontal="left"/>
    </xf>
    <xf numFmtId="0" fontId="11" fillId="0" borderId="2" xfId="0" applyFont="1" applyBorder="1"/>
    <xf numFmtId="165" fontId="11" fillId="0" borderId="2" xfId="0" applyNumberFormat="1" applyFont="1" applyBorder="1" applyAlignment="1">
      <alignment horizontal="right" vertical="center"/>
    </xf>
    <xf numFmtId="43" fontId="11" fillId="0" borderId="2" xfId="0" applyNumberFormat="1" applyFont="1" applyBorder="1"/>
    <xf numFmtId="43" fontId="7" fillId="0" borderId="1" xfId="2" applyFont="1" applyFill="1" applyBorder="1"/>
    <xf numFmtId="165" fontId="7" fillId="0" borderId="1" xfId="2" applyNumberFormat="1" applyFont="1" applyFill="1" applyBorder="1"/>
    <xf numFmtId="9" fontId="7" fillId="0" borderId="1" xfId="1" applyFont="1" applyFill="1" applyBorder="1"/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/>
    <xf numFmtId="165" fontId="11" fillId="4" borderId="1" xfId="0" applyNumberFormat="1" applyFont="1" applyFill="1" applyBorder="1" applyAlignment="1">
      <alignment horizontal="right" vertical="center"/>
    </xf>
    <xf numFmtId="43" fontId="7" fillId="4" borderId="1" xfId="2" applyFont="1" applyFill="1" applyBorder="1"/>
    <xf numFmtId="165" fontId="7" fillId="4" borderId="1" xfId="2" applyNumberFormat="1" applyFont="1" applyFill="1" applyBorder="1"/>
    <xf numFmtId="0" fontId="11" fillId="0" borderId="3" xfId="0" applyFont="1" applyBorder="1"/>
    <xf numFmtId="1" fontId="11" fillId="0" borderId="3" xfId="2" applyNumberFormat="1" applyFont="1" applyFill="1" applyBorder="1"/>
    <xf numFmtId="165" fontId="11" fillId="0" borderId="3" xfId="0" applyNumberFormat="1" applyFont="1" applyBorder="1" applyAlignment="1">
      <alignment horizontal="right" vertical="center"/>
    </xf>
    <xf numFmtId="43" fontId="11" fillId="0" borderId="3" xfId="2" applyFont="1" applyFill="1" applyBorder="1"/>
    <xf numFmtId="43" fontId="11" fillId="0" borderId="3" xfId="0" applyNumberFormat="1" applyFont="1" applyBorder="1"/>
    <xf numFmtId="10" fontId="11" fillId="0" borderId="3" xfId="1" applyNumberFormat="1" applyFont="1" applyFill="1" applyBorder="1"/>
    <xf numFmtId="165" fontId="11" fillId="0" borderId="2" xfId="0" applyNumberFormat="1" applyFont="1" applyBorder="1"/>
    <xf numFmtId="9" fontId="11" fillId="0" borderId="3" xfId="1" applyFont="1" applyFill="1" applyBorder="1"/>
    <xf numFmtId="0" fontId="11" fillId="4" borderId="3" xfId="0" applyFont="1" applyFill="1" applyBorder="1" applyAlignment="1">
      <alignment horizontal="right"/>
    </xf>
    <xf numFmtId="0" fontId="11" fillId="4" borderId="3" xfId="0" applyFont="1" applyFill="1" applyBorder="1" applyAlignment="1">
      <alignment horizontal="left"/>
    </xf>
    <xf numFmtId="0" fontId="11" fillId="4" borderId="3" xfId="0" applyFont="1" applyFill="1" applyBorder="1"/>
    <xf numFmtId="0" fontId="7" fillId="4" borderId="3" xfId="0" applyFont="1" applyFill="1" applyBorder="1"/>
    <xf numFmtId="43" fontId="7" fillId="4" borderId="3" xfId="2" applyFont="1" applyFill="1" applyBorder="1"/>
    <xf numFmtId="165" fontId="7" fillId="4" borderId="3" xfId="2" applyNumberFormat="1" applyFont="1" applyFill="1" applyBorder="1"/>
    <xf numFmtId="10" fontId="11" fillId="4" borderId="3" xfId="0" applyNumberFormat="1" applyFont="1" applyFill="1" applyBorder="1"/>
    <xf numFmtId="166" fontId="11" fillId="4" borderId="3" xfId="0" applyNumberFormat="1" applyFont="1" applyFill="1" applyBorder="1"/>
    <xf numFmtId="0" fontId="7" fillId="4" borderId="3" xfId="0" applyFont="1" applyFill="1" applyBorder="1" applyAlignment="1">
      <alignment horizontal="right"/>
    </xf>
  </cellXfs>
  <cellStyles count="8">
    <cellStyle name="Comma" xfId="2" builtinId="3"/>
    <cellStyle name="Hyperlink" xfId="3" builtinId="8"/>
    <cellStyle name="Normal" xfId="0" builtinId="0"/>
    <cellStyle name="Normal 2" xfId="5" xr:uid="{F2BAE161-8E27-40CD-A5C0-BC7C8F390DBA}"/>
    <cellStyle name="Normal 3" xfId="6" xr:uid="{217B6853-46E0-47E5-AF53-E9D53F31A9E5}"/>
    <cellStyle name="Normal 4" xfId="4" xr:uid="{EA38E40E-7CA1-460D-90A5-7BF21C2BA442}"/>
    <cellStyle name="Normal 5" xfId="7" xr:uid="{A1B1DA5B-BF6E-413E-AD03-4F0883FD242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os@rbsecurities.com" TargetMode="External"/><Relationship Id="rId3" Type="http://schemas.openxmlformats.org/officeDocument/2006/relationships/hyperlink" Target="mailto:bherman@kingswoodus.com;lciervo@kingswoodus.com" TargetMode="External"/><Relationship Id="rId7" Type="http://schemas.openxmlformats.org/officeDocument/2006/relationships/hyperlink" Target="mailto:JHeidenreich@rflafferty.com" TargetMode="External"/><Relationship Id="rId2" Type="http://schemas.openxmlformats.org/officeDocument/2006/relationships/hyperlink" Target="mailto:shell.li@cathaysecurities.com" TargetMode="External"/><Relationship Id="rId1" Type="http://schemas.openxmlformats.org/officeDocument/2006/relationships/hyperlink" Target="mailto:qqin@univest.us;ezheng@univest.us" TargetMode="External"/><Relationship Id="rId6" Type="http://schemas.openxmlformats.org/officeDocument/2006/relationships/hyperlink" Target="mailto:ycui@acsunshine.com/ib@acsunshine.com" TargetMode="External"/><Relationship Id="rId5" Type="http://schemas.openxmlformats.org/officeDocument/2006/relationships/hyperlink" Target="mailto:msasso@clearstreet.io;syndicate@clearstreet.io" TargetMode="External"/><Relationship Id="rId4" Type="http://schemas.openxmlformats.org/officeDocument/2006/relationships/hyperlink" Target="mailto:msica@titanpartnersgrp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8724-32BD-764B-A75D-A73E4E1DB4BC}">
  <dimension ref="A1:W345"/>
  <sheetViews>
    <sheetView topLeftCell="A177" zoomScale="107" zoomScaleNormal="100" workbookViewId="0">
      <selection activeCell="I205" sqref="I205"/>
    </sheetView>
  </sheetViews>
  <sheetFormatPr defaultColWidth="11" defaultRowHeight="15.75"/>
  <cols>
    <col min="1" max="1" width="44.25" style="25" customWidth="1"/>
    <col min="2" max="2" width="49.375" style="26" customWidth="1"/>
    <col min="3" max="3" width="14.875" style="12" bestFit="1" customWidth="1"/>
    <col min="4" max="4" width="25.625" style="26" customWidth="1"/>
    <col min="5" max="5" width="25.375" style="12" customWidth="1"/>
    <col min="6" max="6" width="21" style="11" customWidth="1"/>
    <col min="7" max="7" width="20.5" style="12" customWidth="1"/>
    <col min="8" max="8" width="15.25" style="12" customWidth="1"/>
    <col min="9" max="9" width="18.25" style="12" customWidth="1"/>
    <col min="10" max="10" width="20.75" style="25" customWidth="1"/>
    <col min="11" max="11" width="12.75" style="12" customWidth="1"/>
    <col min="12" max="12" width="16" style="12" customWidth="1"/>
    <col min="13" max="13" width="12.625" style="12" bestFit="1" customWidth="1"/>
    <col min="14" max="14" width="18.5" style="12" bestFit="1" customWidth="1"/>
    <col min="15" max="15" width="12.625" style="12" bestFit="1" customWidth="1"/>
    <col min="16" max="16" width="13.75" style="12" bestFit="1" customWidth="1"/>
    <col min="17" max="16384" width="11" style="12"/>
  </cols>
  <sheetData>
    <row r="1" spans="1:18" ht="23.25" customHeight="1">
      <c r="A1" s="98" t="s">
        <v>0</v>
      </c>
      <c r="F1" s="13" t="s">
        <v>1</v>
      </c>
      <c r="G1" s="14"/>
      <c r="H1" s="14"/>
      <c r="I1" s="14"/>
    </row>
    <row r="2" spans="1:18" s="4" customFormat="1">
      <c r="A2" s="43" t="s">
        <v>2</v>
      </c>
      <c r="B2" s="21" t="s">
        <v>423</v>
      </c>
      <c r="C2" s="16"/>
      <c r="D2" s="101"/>
      <c r="F2" s="18"/>
      <c r="G2" s="19"/>
      <c r="H2" s="19"/>
      <c r="I2" s="19"/>
      <c r="J2" s="15"/>
    </row>
    <row r="3" spans="1:18" s="4" customFormat="1">
      <c r="A3" s="43" t="s">
        <v>3</v>
      </c>
      <c r="B3" s="21" t="s">
        <v>71</v>
      </c>
      <c r="D3" s="21"/>
      <c r="F3" s="18"/>
      <c r="G3" s="19"/>
      <c r="H3" s="19"/>
      <c r="I3" s="19"/>
      <c r="J3" s="15"/>
    </row>
    <row r="4" spans="1:18" s="4" customFormat="1">
      <c r="A4" s="43" t="s">
        <v>4</v>
      </c>
      <c r="B4" s="21"/>
      <c r="D4" s="21"/>
      <c r="F4" s="18"/>
      <c r="G4" s="19"/>
      <c r="H4" s="19"/>
      <c r="I4" s="19"/>
      <c r="J4" s="15"/>
    </row>
    <row r="5" spans="1:18" s="4" customFormat="1">
      <c r="A5" s="43" t="s">
        <v>5</v>
      </c>
      <c r="B5" s="101">
        <v>4</v>
      </c>
      <c r="D5" s="114"/>
      <c r="E5" s="17"/>
      <c r="F5" s="18"/>
      <c r="G5" s="19"/>
      <c r="H5" s="19"/>
      <c r="I5" s="19"/>
      <c r="J5" s="15"/>
    </row>
    <row r="6" spans="1:18" s="4" customFormat="1">
      <c r="A6" s="43" t="s">
        <v>6</v>
      </c>
      <c r="B6" s="102">
        <v>2000000</v>
      </c>
      <c r="C6" s="6"/>
      <c r="D6" s="114"/>
      <c r="F6" s="18"/>
      <c r="G6" s="19"/>
      <c r="H6" s="19"/>
      <c r="I6" s="19"/>
      <c r="J6" s="15"/>
    </row>
    <row r="7" spans="1:18" s="4" customFormat="1">
      <c r="A7" s="43" t="s">
        <v>7</v>
      </c>
      <c r="B7" s="101">
        <f>B6*B5</f>
        <v>8000000</v>
      </c>
      <c r="C7" s="20"/>
      <c r="D7" s="21"/>
      <c r="F7" s="18"/>
      <c r="G7" s="19"/>
      <c r="H7" s="19"/>
      <c r="I7" s="19"/>
      <c r="J7" s="15"/>
    </row>
    <row r="8" spans="1:18" s="4" customFormat="1">
      <c r="A8" s="15"/>
      <c r="B8" s="21"/>
      <c r="D8" s="21"/>
      <c r="F8" s="7"/>
      <c r="J8" s="15"/>
    </row>
    <row r="9" spans="1:18" s="4" customFormat="1">
      <c r="A9" s="15"/>
      <c r="B9" s="21"/>
      <c r="D9" s="21"/>
      <c r="F9" s="7"/>
      <c r="G9" s="16"/>
      <c r="H9" s="16"/>
      <c r="J9" s="15"/>
      <c r="K9" s="22"/>
      <c r="L9" s="22"/>
      <c r="M9" s="22"/>
      <c r="N9" s="22"/>
      <c r="O9" s="22"/>
      <c r="P9" s="22"/>
      <c r="Q9" s="22"/>
      <c r="R9" s="22"/>
    </row>
    <row r="10" spans="1:18" s="4" customFormat="1">
      <c r="A10" s="43" t="s">
        <v>8</v>
      </c>
      <c r="B10" s="123" t="s">
        <v>9</v>
      </c>
      <c r="C10" s="22" t="s">
        <v>10</v>
      </c>
      <c r="D10" s="123" t="s">
        <v>11</v>
      </c>
      <c r="E10" s="22" t="s">
        <v>306</v>
      </c>
      <c r="F10" s="8" t="s">
        <v>12</v>
      </c>
      <c r="G10" s="22" t="s">
        <v>13</v>
      </c>
      <c r="H10" s="22" t="s">
        <v>307</v>
      </c>
      <c r="I10" s="22" t="s">
        <v>308</v>
      </c>
      <c r="J10" s="15"/>
      <c r="O10" s="9"/>
      <c r="P10" s="16"/>
      <c r="Q10" s="10"/>
      <c r="R10" s="10"/>
    </row>
    <row r="11" spans="1:18" s="4" customFormat="1">
      <c r="A11" s="15" t="s">
        <v>38</v>
      </c>
      <c r="B11" s="21" t="s">
        <v>68</v>
      </c>
      <c r="C11" s="4" t="s">
        <v>67</v>
      </c>
      <c r="D11" s="21" t="s">
        <v>67</v>
      </c>
      <c r="E11" s="4" t="s">
        <v>63</v>
      </c>
      <c r="F11" s="7">
        <v>250</v>
      </c>
      <c r="G11" s="17">
        <f t="shared" ref="G11:G42" si="0">F11*4</f>
        <v>1000</v>
      </c>
      <c r="H11" s="124">
        <f>F11/2000000</f>
        <v>1.25E-4</v>
      </c>
      <c r="I11" s="125">
        <f>+G11/8000000</f>
        <v>1.25E-4</v>
      </c>
      <c r="J11" s="15"/>
      <c r="Q11" s="10"/>
      <c r="R11" s="10"/>
    </row>
    <row r="12" spans="1:18" s="4" customFormat="1">
      <c r="A12" s="15" t="s">
        <v>281</v>
      </c>
      <c r="B12" s="21" t="s">
        <v>166</v>
      </c>
      <c r="C12" s="4" t="s">
        <v>67</v>
      </c>
      <c r="D12" s="21" t="s">
        <v>67</v>
      </c>
      <c r="E12" s="4" t="s">
        <v>175</v>
      </c>
      <c r="F12" s="7">
        <v>300</v>
      </c>
      <c r="G12" s="17">
        <f t="shared" si="0"/>
        <v>1200</v>
      </c>
      <c r="H12" s="124">
        <f t="shared" ref="H12:H75" si="1">F12/2000000</f>
        <v>1.4999999999999999E-4</v>
      </c>
      <c r="I12" s="125">
        <f t="shared" ref="I12:I75" si="2">+G12/8000000</f>
        <v>1.4999999999999999E-4</v>
      </c>
      <c r="J12" s="15"/>
      <c r="Q12" s="10"/>
      <c r="R12" s="10"/>
    </row>
    <row r="13" spans="1:18" s="4" customFormat="1">
      <c r="A13" s="15" t="s">
        <v>109</v>
      </c>
      <c r="B13" s="21" t="s">
        <v>166</v>
      </c>
      <c r="C13" s="4" t="s">
        <v>67</v>
      </c>
      <c r="D13" s="21" t="s">
        <v>67</v>
      </c>
      <c r="E13" s="4" t="s">
        <v>405</v>
      </c>
      <c r="F13" s="7">
        <v>300</v>
      </c>
      <c r="G13" s="17">
        <f t="shared" si="0"/>
        <v>1200</v>
      </c>
      <c r="H13" s="124">
        <f t="shared" si="1"/>
        <v>1.4999999999999999E-4</v>
      </c>
      <c r="I13" s="125">
        <f t="shared" si="2"/>
        <v>1.4999999999999999E-4</v>
      </c>
      <c r="J13" s="15"/>
      <c r="Q13" s="10"/>
      <c r="R13" s="10"/>
    </row>
    <row r="14" spans="1:18" s="4" customFormat="1">
      <c r="A14" s="15" t="s">
        <v>108</v>
      </c>
      <c r="B14" s="21" t="s">
        <v>166</v>
      </c>
      <c r="C14" s="4" t="s">
        <v>67</v>
      </c>
      <c r="D14" s="21" t="s">
        <v>67</v>
      </c>
      <c r="E14" s="4" t="s">
        <v>210</v>
      </c>
      <c r="F14" s="7">
        <v>300</v>
      </c>
      <c r="G14" s="17">
        <f t="shared" si="0"/>
        <v>1200</v>
      </c>
      <c r="H14" s="124">
        <f t="shared" si="1"/>
        <v>1.4999999999999999E-4</v>
      </c>
      <c r="I14" s="125">
        <f t="shared" si="2"/>
        <v>1.4999999999999999E-4</v>
      </c>
      <c r="J14" s="15"/>
    </row>
    <row r="15" spans="1:18" s="4" customFormat="1">
      <c r="A15" s="15" t="s">
        <v>89</v>
      </c>
      <c r="B15" s="21" t="s">
        <v>166</v>
      </c>
      <c r="C15" s="4" t="s">
        <v>67</v>
      </c>
      <c r="D15" s="21" t="s">
        <v>67</v>
      </c>
      <c r="E15" s="4" t="s">
        <v>191</v>
      </c>
      <c r="F15" s="7">
        <v>300</v>
      </c>
      <c r="G15" s="17">
        <f t="shared" si="0"/>
        <v>1200</v>
      </c>
      <c r="H15" s="124">
        <f t="shared" si="1"/>
        <v>1.4999999999999999E-4</v>
      </c>
      <c r="I15" s="125">
        <f t="shared" si="2"/>
        <v>1.4999999999999999E-4</v>
      </c>
      <c r="J15" s="15"/>
    </row>
    <row r="16" spans="1:18" s="4" customFormat="1">
      <c r="A16" s="15" t="s">
        <v>26</v>
      </c>
      <c r="B16" s="21" t="s">
        <v>68</v>
      </c>
      <c r="C16" s="4" t="s">
        <v>67</v>
      </c>
      <c r="D16" s="21" t="s">
        <v>67</v>
      </c>
      <c r="E16" s="4" t="s">
        <v>50</v>
      </c>
      <c r="F16" s="7">
        <v>625</v>
      </c>
      <c r="G16" s="17">
        <f t="shared" si="0"/>
        <v>2500</v>
      </c>
      <c r="H16" s="124">
        <f t="shared" si="1"/>
        <v>3.1250000000000001E-4</v>
      </c>
      <c r="I16" s="125">
        <f t="shared" si="2"/>
        <v>3.1250000000000001E-4</v>
      </c>
      <c r="J16" s="87"/>
    </row>
    <row r="17" spans="1:16" s="4" customFormat="1">
      <c r="A17" s="15" t="s">
        <v>15</v>
      </c>
      <c r="B17" s="21" t="s">
        <v>68</v>
      </c>
      <c r="C17" s="4" t="s">
        <v>67</v>
      </c>
      <c r="D17" s="21" t="s">
        <v>67</v>
      </c>
      <c r="E17" s="4" t="s">
        <v>43</v>
      </c>
      <c r="F17" s="7">
        <v>625</v>
      </c>
      <c r="G17" s="17">
        <f t="shared" si="0"/>
        <v>2500</v>
      </c>
      <c r="H17" s="124">
        <f t="shared" si="1"/>
        <v>3.1250000000000001E-4</v>
      </c>
      <c r="I17" s="125">
        <f t="shared" si="2"/>
        <v>3.1250000000000001E-4</v>
      </c>
      <c r="J17" s="87"/>
    </row>
    <row r="18" spans="1:16" s="4" customFormat="1">
      <c r="A18" s="15" t="s">
        <v>14</v>
      </c>
      <c r="B18" s="21" t="s">
        <v>68</v>
      </c>
      <c r="C18" s="4" t="s">
        <v>67</v>
      </c>
      <c r="D18" s="21" t="s">
        <v>67</v>
      </c>
      <c r="E18" s="4" t="s">
        <v>42</v>
      </c>
      <c r="F18" s="7">
        <v>625</v>
      </c>
      <c r="G18" s="17">
        <f t="shared" si="0"/>
        <v>2500</v>
      </c>
      <c r="H18" s="124">
        <f t="shared" si="1"/>
        <v>3.1250000000000001E-4</v>
      </c>
      <c r="I18" s="125">
        <f t="shared" si="2"/>
        <v>3.1250000000000001E-4</v>
      </c>
      <c r="J18" s="87"/>
    </row>
    <row r="19" spans="1:16" s="4" customFormat="1">
      <c r="A19" s="15" t="s">
        <v>19</v>
      </c>
      <c r="B19" s="21" t="s">
        <v>68</v>
      </c>
      <c r="C19" s="4" t="s">
        <v>67</v>
      </c>
      <c r="D19" s="21" t="s">
        <v>67</v>
      </c>
      <c r="E19" s="4" t="s">
        <v>46</v>
      </c>
      <c r="F19" s="7">
        <v>625</v>
      </c>
      <c r="G19" s="17">
        <f t="shared" si="0"/>
        <v>2500</v>
      </c>
      <c r="H19" s="124">
        <f t="shared" si="1"/>
        <v>3.1250000000000001E-4</v>
      </c>
      <c r="I19" s="125">
        <f t="shared" si="2"/>
        <v>3.1250000000000001E-4</v>
      </c>
      <c r="J19" s="87"/>
    </row>
    <row r="20" spans="1:16" s="4" customFormat="1">
      <c r="A20" s="15" t="s">
        <v>25</v>
      </c>
      <c r="B20" s="21" t="s">
        <v>68</v>
      </c>
      <c r="C20" s="4" t="s">
        <v>67</v>
      </c>
      <c r="D20" s="21" t="s">
        <v>67</v>
      </c>
      <c r="E20" s="4" t="s">
        <v>49</v>
      </c>
      <c r="F20" s="7">
        <v>625</v>
      </c>
      <c r="G20" s="17">
        <f t="shared" si="0"/>
        <v>2500</v>
      </c>
      <c r="H20" s="124">
        <f t="shared" si="1"/>
        <v>3.1250000000000001E-4</v>
      </c>
      <c r="I20" s="125">
        <f t="shared" si="2"/>
        <v>3.1250000000000001E-4</v>
      </c>
      <c r="J20" s="126"/>
    </row>
    <row r="21" spans="1:16" s="4" customFormat="1">
      <c r="A21" s="15" t="s">
        <v>88</v>
      </c>
      <c r="B21" s="21" t="s">
        <v>167</v>
      </c>
      <c r="C21" s="4" t="s">
        <v>67</v>
      </c>
      <c r="D21" s="21" t="s">
        <v>67</v>
      </c>
      <c r="E21" s="4" t="s">
        <v>190</v>
      </c>
      <c r="F21" s="7">
        <v>120</v>
      </c>
      <c r="G21" s="17">
        <f t="shared" si="0"/>
        <v>480</v>
      </c>
      <c r="H21" s="124">
        <f t="shared" si="1"/>
        <v>6.0000000000000002E-5</v>
      </c>
      <c r="I21" s="125">
        <f t="shared" si="2"/>
        <v>6.0000000000000002E-5</v>
      </c>
      <c r="J21" s="15"/>
    </row>
    <row r="22" spans="1:16" s="4" customFormat="1">
      <c r="A22" s="15" t="s">
        <v>87</v>
      </c>
      <c r="B22" s="21" t="s">
        <v>167</v>
      </c>
      <c r="C22" s="4" t="s">
        <v>67</v>
      </c>
      <c r="D22" s="21" t="s">
        <v>67</v>
      </c>
      <c r="E22" s="4" t="s">
        <v>189</v>
      </c>
      <c r="F22" s="7">
        <v>500</v>
      </c>
      <c r="G22" s="17">
        <f t="shared" si="0"/>
        <v>2000</v>
      </c>
      <c r="H22" s="124">
        <f t="shared" si="1"/>
        <v>2.5000000000000001E-4</v>
      </c>
      <c r="I22" s="125">
        <f t="shared" si="2"/>
        <v>2.5000000000000001E-4</v>
      </c>
      <c r="J22" s="15"/>
    </row>
    <row r="23" spans="1:16" s="4" customFormat="1">
      <c r="A23" s="15" t="s">
        <v>101</v>
      </c>
      <c r="B23" s="21" t="s">
        <v>168</v>
      </c>
      <c r="C23" s="4" t="s">
        <v>67</v>
      </c>
      <c r="D23" s="21" t="s">
        <v>67</v>
      </c>
      <c r="E23" s="4" t="s">
        <v>203</v>
      </c>
      <c r="F23" s="7">
        <v>12000</v>
      </c>
      <c r="G23" s="17">
        <f t="shared" si="0"/>
        <v>48000</v>
      </c>
      <c r="H23" s="124">
        <f t="shared" si="1"/>
        <v>6.0000000000000001E-3</v>
      </c>
      <c r="I23" s="125">
        <f t="shared" si="2"/>
        <v>6.0000000000000001E-3</v>
      </c>
      <c r="J23" s="127"/>
      <c r="K23" s="128"/>
      <c r="L23" s="128"/>
      <c r="M23" s="128"/>
      <c r="N23" s="128"/>
      <c r="O23" s="128"/>
      <c r="P23" s="128"/>
    </row>
    <row r="24" spans="1:16" s="4" customFormat="1">
      <c r="A24" s="15" t="s">
        <v>147</v>
      </c>
      <c r="B24" s="21" t="s">
        <v>278</v>
      </c>
      <c r="C24" s="4" t="s">
        <v>67</v>
      </c>
      <c r="D24" s="21" t="s">
        <v>67</v>
      </c>
      <c r="E24" s="4" t="s">
        <v>261</v>
      </c>
      <c r="F24" s="7">
        <v>110</v>
      </c>
      <c r="G24" s="17">
        <f t="shared" si="0"/>
        <v>440</v>
      </c>
      <c r="H24" s="124">
        <f t="shared" si="1"/>
        <v>5.5000000000000002E-5</v>
      </c>
      <c r="I24" s="125">
        <f t="shared" si="2"/>
        <v>5.5000000000000002E-5</v>
      </c>
      <c r="J24" s="15"/>
      <c r="K24" s="128"/>
      <c r="L24" s="128"/>
      <c r="M24" s="128"/>
      <c r="N24" s="128"/>
      <c r="O24" s="128"/>
      <c r="P24" s="128"/>
    </row>
    <row r="25" spans="1:16" s="4" customFormat="1">
      <c r="A25" s="15" t="s">
        <v>82</v>
      </c>
      <c r="B25" s="21" t="s">
        <v>70</v>
      </c>
      <c r="C25" s="4" t="s">
        <v>67</v>
      </c>
      <c r="D25" s="21" t="s">
        <v>67</v>
      </c>
      <c r="E25" s="4" t="s">
        <v>184</v>
      </c>
      <c r="F25" s="4">
        <v>130</v>
      </c>
      <c r="G25" s="17">
        <f t="shared" si="0"/>
        <v>520</v>
      </c>
      <c r="H25" s="124">
        <f t="shared" si="1"/>
        <v>6.4999999999999994E-5</v>
      </c>
      <c r="I25" s="125">
        <f t="shared" si="2"/>
        <v>6.4999999999999994E-5</v>
      </c>
      <c r="J25" s="15"/>
    </row>
    <row r="26" spans="1:16" s="4" customFormat="1">
      <c r="A26" s="15" t="s">
        <v>144</v>
      </c>
      <c r="B26" s="21" t="s">
        <v>278</v>
      </c>
      <c r="C26" s="4" t="s">
        <v>67</v>
      </c>
      <c r="D26" s="21" t="s">
        <v>67</v>
      </c>
      <c r="E26" s="4" t="s">
        <v>258</v>
      </c>
      <c r="F26" s="7">
        <v>190</v>
      </c>
      <c r="G26" s="17">
        <f t="shared" si="0"/>
        <v>760</v>
      </c>
      <c r="H26" s="124">
        <f t="shared" si="1"/>
        <v>9.5000000000000005E-5</v>
      </c>
      <c r="I26" s="125">
        <f t="shared" si="2"/>
        <v>9.5000000000000005E-5</v>
      </c>
      <c r="J26" s="15"/>
    </row>
    <row r="27" spans="1:16" s="4" customFormat="1">
      <c r="A27" s="15" t="s">
        <v>86</v>
      </c>
      <c r="B27" s="21" t="s">
        <v>70</v>
      </c>
      <c r="C27" s="4" t="s">
        <v>67</v>
      </c>
      <c r="D27" s="21" t="s">
        <v>67</v>
      </c>
      <c r="E27" s="4" t="s">
        <v>188</v>
      </c>
      <c r="F27" s="7">
        <v>270</v>
      </c>
      <c r="G27" s="17">
        <f t="shared" si="0"/>
        <v>1080</v>
      </c>
      <c r="H27" s="124">
        <f t="shared" si="1"/>
        <v>1.35E-4</v>
      </c>
      <c r="I27" s="125">
        <f t="shared" si="2"/>
        <v>1.35E-4</v>
      </c>
      <c r="J27" s="15"/>
    </row>
    <row r="28" spans="1:16" s="4" customFormat="1">
      <c r="A28" s="15" t="s">
        <v>72</v>
      </c>
      <c r="B28" s="21" t="s">
        <v>164</v>
      </c>
      <c r="C28" s="4" t="s">
        <v>67</v>
      </c>
      <c r="D28" s="21" t="s">
        <v>67</v>
      </c>
      <c r="E28" s="4" t="s">
        <v>169</v>
      </c>
      <c r="F28" s="7">
        <v>300</v>
      </c>
      <c r="G28" s="17">
        <f t="shared" si="0"/>
        <v>1200</v>
      </c>
      <c r="H28" s="124">
        <f t="shared" si="1"/>
        <v>1.4999999999999999E-4</v>
      </c>
      <c r="I28" s="125">
        <f t="shared" si="2"/>
        <v>1.4999999999999999E-4</v>
      </c>
      <c r="J28" s="15"/>
    </row>
    <row r="29" spans="1:16" s="4" customFormat="1">
      <c r="A29" s="15" t="s">
        <v>24</v>
      </c>
      <c r="B29" s="21" t="s">
        <v>164</v>
      </c>
      <c r="C29" s="4" t="s">
        <v>67</v>
      </c>
      <c r="D29" s="21" t="s">
        <v>67</v>
      </c>
      <c r="E29" s="4" t="s">
        <v>170</v>
      </c>
      <c r="F29" s="7">
        <v>300</v>
      </c>
      <c r="G29" s="17">
        <f t="shared" si="0"/>
        <v>1200</v>
      </c>
      <c r="H29" s="124">
        <f t="shared" si="1"/>
        <v>1.4999999999999999E-4</v>
      </c>
      <c r="I29" s="125">
        <f t="shared" si="2"/>
        <v>1.4999999999999999E-4</v>
      </c>
      <c r="J29" s="15"/>
    </row>
    <row r="30" spans="1:16" s="4" customFormat="1">
      <c r="A30" s="15" t="s">
        <v>22</v>
      </c>
      <c r="B30" s="21" t="s">
        <v>164</v>
      </c>
      <c r="C30" s="4" t="s">
        <v>67</v>
      </c>
      <c r="D30" s="21" t="s">
        <v>67</v>
      </c>
      <c r="E30" s="4" t="s">
        <v>171</v>
      </c>
      <c r="F30" s="7">
        <v>300</v>
      </c>
      <c r="G30" s="17">
        <f t="shared" si="0"/>
        <v>1200</v>
      </c>
      <c r="H30" s="124">
        <f t="shared" si="1"/>
        <v>1.4999999999999999E-4</v>
      </c>
      <c r="I30" s="125">
        <f t="shared" si="2"/>
        <v>1.4999999999999999E-4</v>
      </c>
      <c r="J30" s="15"/>
    </row>
    <row r="31" spans="1:16" s="4" customFormat="1">
      <c r="A31" s="15" t="s">
        <v>107</v>
      </c>
      <c r="B31" s="21" t="s">
        <v>164</v>
      </c>
      <c r="C31" s="4" t="s">
        <v>67</v>
      </c>
      <c r="D31" s="21" t="s">
        <v>67</v>
      </c>
      <c r="E31" s="4" t="s">
        <v>209</v>
      </c>
      <c r="F31" s="7">
        <v>300</v>
      </c>
      <c r="G31" s="17">
        <f t="shared" si="0"/>
        <v>1200</v>
      </c>
      <c r="H31" s="124">
        <f t="shared" si="1"/>
        <v>1.4999999999999999E-4</v>
      </c>
      <c r="I31" s="125">
        <f t="shared" si="2"/>
        <v>1.4999999999999999E-4</v>
      </c>
      <c r="J31" s="15"/>
    </row>
    <row r="32" spans="1:16" s="4" customFormat="1">
      <c r="A32" s="15" t="s">
        <v>106</v>
      </c>
      <c r="B32" s="21" t="s">
        <v>164</v>
      </c>
      <c r="C32" s="4" t="s">
        <v>67</v>
      </c>
      <c r="D32" s="21" t="s">
        <v>67</v>
      </c>
      <c r="E32" s="4" t="s">
        <v>208</v>
      </c>
      <c r="F32" s="7">
        <v>300</v>
      </c>
      <c r="G32" s="17">
        <f t="shared" si="0"/>
        <v>1200</v>
      </c>
      <c r="H32" s="124">
        <f t="shared" si="1"/>
        <v>1.4999999999999999E-4</v>
      </c>
      <c r="I32" s="125">
        <f t="shared" si="2"/>
        <v>1.4999999999999999E-4</v>
      </c>
      <c r="J32" s="15"/>
    </row>
    <row r="33" spans="1:10" s="4" customFormat="1">
      <c r="A33" s="15" t="s">
        <v>146</v>
      </c>
      <c r="B33" s="21" t="s">
        <v>278</v>
      </c>
      <c r="C33" s="4" t="s">
        <v>67</v>
      </c>
      <c r="D33" s="21" t="s">
        <v>67</v>
      </c>
      <c r="E33" s="4" t="s">
        <v>260</v>
      </c>
      <c r="F33" s="7">
        <v>320</v>
      </c>
      <c r="G33" s="17">
        <f t="shared" si="0"/>
        <v>1280</v>
      </c>
      <c r="H33" s="124">
        <f t="shared" si="1"/>
        <v>1.6000000000000001E-4</v>
      </c>
      <c r="I33" s="125">
        <f t="shared" si="2"/>
        <v>1.6000000000000001E-4</v>
      </c>
      <c r="J33" s="15"/>
    </row>
    <row r="34" spans="1:10" s="4" customFormat="1">
      <c r="A34" s="15" t="s">
        <v>37</v>
      </c>
      <c r="B34" s="21" t="s">
        <v>70</v>
      </c>
      <c r="C34" s="4" t="s">
        <v>67</v>
      </c>
      <c r="D34" s="21" t="s">
        <v>67</v>
      </c>
      <c r="E34" s="4" t="s">
        <v>62</v>
      </c>
      <c r="F34" s="7">
        <v>380</v>
      </c>
      <c r="G34" s="17">
        <f t="shared" si="0"/>
        <v>1520</v>
      </c>
      <c r="H34" s="124">
        <f t="shared" si="1"/>
        <v>1.9000000000000001E-4</v>
      </c>
      <c r="I34" s="125">
        <f t="shared" si="2"/>
        <v>1.9000000000000001E-4</v>
      </c>
      <c r="J34" s="87"/>
    </row>
    <row r="35" spans="1:10" s="4" customFormat="1">
      <c r="A35" s="15" t="s">
        <v>145</v>
      </c>
      <c r="B35" s="21" t="s">
        <v>278</v>
      </c>
      <c r="C35" s="4" t="s">
        <v>67</v>
      </c>
      <c r="D35" s="21" t="s">
        <v>67</v>
      </c>
      <c r="E35" s="4" t="s">
        <v>259</v>
      </c>
      <c r="F35" s="7">
        <v>420</v>
      </c>
      <c r="G35" s="17">
        <f t="shared" si="0"/>
        <v>1680</v>
      </c>
      <c r="H35" s="124">
        <f t="shared" si="1"/>
        <v>2.1000000000000001E-4</v>
      </c>
      <c r="I35" s="125">
        <f t="shared" si="2"/>
        <v>2.1000000000000001E-4</v>
      </c>
      <c r="J35" s="15"/>
    </row>
    <row r="36" spans="1:10" s="4" customFormat="1">
      <c r="A36" s="15" t="s">
        <v>350</v>
      </c>
      <c r="B36" s="21" t="s">
        <v>70</v>
      </c>
      <c r="C36" s="4" t="s">
        <v>67</v>
      </c>
      <c r="D36" s="21" t="s">
        <v>67</v>
      </c>
      <c r="E36" s="4" t="s">
        <v>222</v>
      </c>
      <c r="F36" s="4">
        <v>450</v>
      </c>
      <c r="G36" s="17">
        <f t="shared" si="0"/>
        <v>1800</v>
      </c>
      <c r="H36" s="124">
        <f t="shared" si="1"/>
        <v>2.2499999999999999E-4</v>
      </c>
      <c r="I36" s="125">
        <f t="shared" si="2"/>
        <v>2.2499999999999999E-4</v>
      </c>
      <c r="J36" s="15"/>
    </row>
    <row r="37" spans="1:10" s="4" customFormat="1">
      <c r="A37" s="15" t="s">
        <v>36</v>
      </c>
      <c r="B37" s="21" t="s">
        <v>70</v>
      </c>
      <c r="C37" s="4" t="s">
        <v>67</v>
      </c>
      <c r="D37" s="21" t="s">
        <v>67</v>
      </c>
      <c r="E37" s="4" t="s">
        <v>61</v>
      </c>
      <c r="F37" s="7">
        <v>490</v>
      </c>
      <c r="G37" s="17">
        <f t="shared" si="0"/>
        <v>1960</v>
      </c>
      <c r="H37" s="124">
        <f t="shared" si="1"/>
        <v>2.4499999999999999E-4</v>
      </c>
      <c r="I37" s="125">
        <f t="shared" si="2"/>
        <v>2.4499999999999999E-4</v>
      </c>
      <c r="J37" s="87"/>
    </row>
    <row r="38" spans="1:10" s="4" customFormat="1">
      <c r="A38" s="15" t="s">
        <v>85</v>
      </c>
      <c r="B38" s="21" t="s">
        <v>70</v>
      </c>
      <c r="C38" s="4" t="s">
        <v>67</v>
      </c>
      <c r="D38" s="21" t="s">
        <v>67</v>
      </c>
      <c r="E38" s="4" t="s">
        <v>187</v>
      </c>
      <c r="F38" s="7">
        <v>500</v>
      </c>
      <c r="G38" s="17">
        <f t="shared" si="0"/>
        <v>2000</v>
      </c>
      <c r="H38" s="124">
        <f t="shared" si="1"/>
        <v>2.5000000000000001E-4</v>
      </c>
      <c r="I38" s="125">
        <f t="shared" si="2"/>
        <v>2.5000000000000001E-4</v>
      </c>
      <c r="J38" s="15"/>
    </row>
    <row r="39" spans="1:10" s="4" customFormat="1">
      <c r="A39" s="15" t="s">
        <v>156</v>
      </c>
      <c r="B39" s="21" t="s">
        <v>278</v>
      </c>
      <c r="C39" s="4" t="s">
        <v>67</v>
      </c>
      <c r="D39" s="21" t="s">
        <v>67</v>
      </c>
      <c r="E39" s="4" t="s">
        <v>269</v>
      </c>
      <c r="F39" s="7">
        <v>600</v>
      </c>
      <c r="G39" s="17">
        <f t="shared" si="0"/>
        <v>2400</v>
      </c>
      <c r="H39" s="124">
        <f t="shared" si="1"/>
        <v>2.9999999999999997E-4</v>
      </c>
      <c r="I39" s="125">
        <f t="shared" si="2"/>
        <v>2.9999999999999997E-4</v>
      </c>
      <c r="J39" s="15"/>
    </row>
    <row r="40" spans="1:10" s="4" customFormat="1">
      <c r="A40" s="15" t="s">
        <v>154</v>
      </c>
      <c r="B40" s="21" t="s">
        <v>278</v>
      </c>
      <c r="C40" s="4" t="s">
        <v>67</v>
      </c>
      <c r="D40" s="21" t="s">
        <v>67</v>
      </c>
      <c r="E40" s="4" t="s">
        <v>267</v>
      </c>
      <c r="F40" s="7">
        <v>600</v>
      </c>
      <c r="G40" s="17">
        <f t="shared" si="0"/>
        <v>2400</v>
      </c>
      <c r="H40" s="124">
        <f t="shared" si="1"/>
        <v>2.9999999999999997E-4</v>
      </c>
      <c r="I40" s="125">
        <f t="shared" si="2"/>
        <v>2.9999999999999997E-4</v>
      </c>
      <c r="J40" s="15"/>
    </row>
    <row r="41" spans="1:10" s="4" customFormat="1">
      <c r="A41" s="15" t="s">
        <v>141</v>
      </c>
      <c r="B41" s="21" t="s">
        <v>278</v>
      </c>
      <c r="C41" s="4" t="s">
        <v>67</v>
      </c>
      <c r="D41" s="21" t="s">
        <v>67</v>
      </c>
      <c r="E41" s="4" t="s">
        <v>255</v>
      </c>
      <c r="F41" s="7">
        <v>600</v>
      </c>
      <c r="G41" s="17">
        <f t="shared" si="0"/>
        <v>2400</v>
      </c>
      <c r="H41" s="124">
        <f t="shared" si="1"/>
        <v>2.9999999999999997E-4</v>
      </c>
      <c r="I41" s="125">
        <f t="shared" si="2"/>
        <v>2.9999999999999997E-4</v>
      </c>
      <c r="J41" s="15"/>
    </row>
    <row r="42" spans="1:10" s="4" customFormat="1">
      <c r="A42" s="15" t="s">
        <v>20</v>
      </c>
      <c r="B42" s="21" t="s">
        <v>70</v>
      </c>
      <c r="C42" s="4" t="s">
        <v>67</v>
      </c>
      <c r="D42" s="21" t="s">
        <v>67</v>
      </c>
      <c r="E42" s="4" t="s">
        <v>47</v>
      </c>
      <c r="F42" s="7">
        <v>625</v>
      </c>
      <c r="G42" s="17">
        <f t="shared" si="0"/>
        <v>2500</v>
      </c>
      <c r="H42" s="124">
        <f t="shared" si="1"/>
        <v>3.1250000000000001E-4</v>
      </c>
      <c r="I42" s="125">
        <f t="shared" si="2"/>
        <v>3.1250000000000001E-4</v>
      </c>
      <c r="J42" s="87"/>
    </row>
    <row r="43" spans="1:10" s="4" customFormat="1">
      <c r="A43" s="15" t="s">
        <v>27</v>
      </c>
      <c r="B43" s="21" t="s">
        <v>70</v>
      </c>
      <c r="C43" s="4" t="s">
        <v>67</v>
      </c>
      <c r="D43" s="21" t="s">
        <v>67</v>
      </c>
      <c r="E43" s="4" t="s">
        <v>51</v>
      </c>
      <c r="F43" s="7">
        <v>625</v>
      </c>
      <c r="G43" s="17">
        <f t="shared" ref="G43:G74" si="3">F43*4</f>
        <v>2500</v>
      </c>
      <c r="H43" s="124">
        <f t="shared" si="1"/>
        <v>3.1250000000000001E-4</v>
      </c>
      <c r="I43" s="125">
        <f t="shared" si="2"/>
        <v>3.1250000000000001E-4</v>
      </c>
      <c r="J43" s="87"/>
    </row>
    <row r="44" spans="1:10" s="4" customFormat="1">
      <c r="A44" s="15" t="s">
        <v>280</v>
      </c>
      <c r="B44" s="21" t="s">
        <v>164</v>
      </c>
      <c r="C44" s="4" t="s">
        <v>67</v>
      </c>
      <c r="D44" s="21" t="s">
        <v>67</v>
      </c>
      <c r="E44" s="4" t="s">
        <v>238</v>
      </c>
      <c r="F44" s="7">
        <v>700</v>
      </c>
      <c r="G44" s="17">
        <f t="shared" si="3"/>
        <v>2800</v>
      </c>
      <c r="H44" s="124">
        <f t="shared" si="1"/>
        <v>3.5E-4</v>
      </c>
      <c r="I44" s="125">
        <f t="shared" si="2"/>
        <v>3.5E-4</v>
      </c>
      <c r="J44" s="15"/>
    </row>
    <row r="45" spans="1:10" s="4" customFormat="1">
      <c r="A45" s="15" t="s">
        <v>112</v>
      </c>
      <c r="B45" s="21" t="s">
        <v>164</v>
      </c>
      <c r="C45" s="4" t="s">
        <v>67</v>
      </c>
      <c r="D45" s="21" t="s">
        <v>67</v>
      </c>
      <c r="E45" s="4" t="s">
        <v>214</v>
      </c>
      <c r="F45" s="7">
        <v>800</v>
      </c>
      <c r="G45" s="17">
        <f t="shared" si="3"/>
        <v>3200</v>
      </c>
      <c r="H45" s="124">
        <f t="shared" si="1"/>
        <v>4.0000000000000002E-4</v>
      </c>
      <c r="I45" s="125">
        <f t="shared" si="2"/>
        <v>4.0000000000000002E-4</v>
      </c>
      <c r="J45" s="15"/>
    </row>
    <row r="46" spans="1:10" s="4" customFormat="1">
      <c r="A46" s="15" t="s">
        <v>138</v>
      </c>
      <c r="B46" s="21" t="s">
        <v>278</v>
      </c>
      <c r="C46" s="4" t="s">
        <v>67</v>
      </c>
      <c r="D46" s="21" t="s">
        <v>67</v>
      </c>
      <c r="E46" s="4" t="s">
        <v>252</v>
      </c>
      <c r="F46" s="7">
        <v>800</v>
      </c>
      <c r="G46" s="17">
        <f t="shared" si="3"/>
        <v>3200</v>
      </c>
      <c r="H46" s="124">
        <f t="shared" si="1"/>
        <v>4.0000000000000002E-4</v>
      </c>
      <c r="I46" s="125">
        <f t="shared" si="2"/>
        <v>4.0000000000000002E-4</v>
      </c>
      <c r="J46" s="15"/>
    </row>
    <row r="47" spans="1:10" s="79" customFormat="1">
      <c r="A47" s="89" t="s">
        <v>160</v>
      </c>
      <c r="B47" s="78" t="s">
        <v>278</v>
      </c>
      <c r="C47" s="79" t="s">
        <v>67</v>
      </c>
      <c r="D47" s="78" t="s">
        <v>67</v>
      </c>
      <c r="E47" s="79" t="s">
        <v>273</v>
      </c>
      <c r="F47" s="80">
        <v>1000</v>
      </c>
      <c r="G47" s="81">
        <f t="shared" si="3"/>
        <v>4000</v>
      </c>
      <c r="H47" s="124">
        <f t="shared" si="1"/>
        <v>5.0000000000000001E-4</v>
      </c>
      <c r="I47" s="125">
        <f t="shared" si="2"/>
        <v>5.0000000000000001E-4</v>
      </c>
      <c r="J47" s="89"/>
    </row>
    <row r="48" spans="1:10" s="4" customFormat="1">
      <c r="A48" s="15" t="s">
        <v>126</v>
      </c>
      <c r="B48" s="21" t="s">
        <v>278</v>
      </c>
      <c r="C48" s="4" t="s">
        <v>67</v>
      </c>
      <c r="D48" s="21" t="s">
        <v>67</v>
      </c>
      <c r="E48" s="4" t="s">
        <v>241</v>
      </c>
      <c r="F48" s="7">
        <v>1200</v>
      </c>
      <c r="G48" s="17">
        <f t="shared" si="3"/>
        <v>4800</v>
      </c>
      <c r="H48" s="124">
        <f t="shared" si="1"/>
        <v>5.9999999999999995E-4</v>
      </c>
      <c r="I48" s="125">
        <f t="shared" si="2"/>
        <v>5.9999999999999995E-4</v>
      </c>
      <c r="J48" s="15"/>
    </row>
    <row r="49" spans="1:16" s="4" customFormat="1">
      <c r="A49" s="15" t="s">
        <v>83</v>
      </c>
      <c r="B49" s="21" t="s">
        <v>164</v>
      </c>
      <c r="C49" s="4" t="s">
        <v>67</v>
      </c>
      <c r="D49" s="21" t="s">
        <v>67</v>
      </c>
      <c r="E49" s="4" t="s">
        <v>185</v>
      </c>
      <c r="F49" s="7">
        <v>1500</v>
      </c>
      <c r="G49" s="17">
        <f t="shared" si="3"/>
        <v>6000</v>
      </c>
      <c r="H49" s="124">
        <f t="shared" si="1"/>
        <v>7.5000000000000002E-4</v>
      </c>
      <c r="I49" s="125">
        <f t="shared" si="2"/>
        <v>7.5000000000000002E-4</v>
      </c>
      <c r="J49" s="15"/>
    </row>
    <row r="50" spans="1:16" s="79" customFormat="1">
      <c r="A50" s="89" t="s">
        <v>158</v>
      </c>
      <c r="B50" s="78" t="s">
        <v>278</v>
      </c>
      <c r="C50" s="79" t="s">
        <v>67</v>
      </c>
      <c r="D50" s="78" t="s">
        <v>67</v>
      </c>
      <c r="E50" s="79" t="s">
        <v>271</v>
      </c>
      <c r="F50" s="80">
        <v>2000</v>
      </c>
      <c r="G50" s="81">
        <f t="shared" si="3"/>
        <v>8000</v>
      </c>
      <c r="H50" s="124">
        <f t="shared" si="1"/>
        <v>1E-3</v>
      </c>
      <c r="I50" s="125">
        <f t="shared" si="2"/>
        <v>1E-3</v>
      </c>
      <c r="J50" s="89"/>
    </row>
    <row r="51" spans="1:16" s="79" customFormat="1">
      <c r="A51" s="89" t="s">
        <v>153</v>
      </c>
      <c r="B51" s="78" t="s">
        <v>278</v>
      </c>
      <c r="C51" s="79" t="s">
        <v>67</v>
      </c>
      <c r="D51" s="78" t="s">
        <v>67</v>
      </c>
      <c r="E51" s="79" t="s">
        <v>266</v>
      </c>
      <c r="F51" s="80">
        <v>500</v>
      </c>
      <c r="G51" s="81">
        <f t="shared" si="3"/>
        <v>2000</v>
      </c>
      <c r="H51" s="124">
        <f t="shared" si="1"/>
        <v>2.5000000000000001E-4</v>
      </c>
      <c r="I51" s="125">
        <f t="shared" si="2"/>
        <v>2.5000000000000001E-4</v>
      </c>
      <c r="J51" s="89"/>
    </row>
    <row r="52" spans="1:16" s="4" customFormat="1">
      <c r="A52" s="15" t="s">
        <v>139</v>
      </c>
      <c r="B52" s="21" t="s">
        <v>278</v>
      </c>
      <c r="C52" s="4" t="s">
        <v>67</v>
      </c>
      <c r="D52" s="21" t="s">
        <v>67</v>
      </c>
      <c r="E52" s="4" t="s">
        <v>253</v>
      </c>
      <c r="F52" s="7">
        <v>2000</v>
      </c>
      <c r="G52" s="17">
        <f t="shared" si="3"/>
        <v>8000</v>
      </c>
      <c r="H52" s="124">
        <f t="shared" si="1"/>
        <v>1E-3</v>
      </c>
      <c r="I52" s="125">
        <f t="shared" si="2"/>
        <v>1E-3</v>
      </c>
      <c r="J52" s="87"/>
    </row>
    <row r="53" spans="1:16" s="131" customFormat="1">
      <c r="A53" s="129" t="s">
        <v>41</v>
      </c>
      <c r="B53" s="130" t="s">
        <v>70</v>
      </c>
      <c r="C53" s="131" t="s">
        <v>67</v>
      </c>
      <c r="D53" s="130" t="s">
        <v>67</v>
      </c>
      <c r="E53" s="131" t="s">
        <v>66</v>
      </c>
      <c r="F53" s="132">
        <v>750</v>
      </c>
      <c r="G53" s="133">
        <f t="shared" si="3"/>
        <v>3000</v>
      </c>
      <c r="H53" s="124">
        <f t="shared" si="1"/>
        <v>3.7500000000000001E-4</v>
      </c>
      <c r="I53" s="125">
        <f t="shared" si="2"/>
        <v>3.7500000000000001E-4</v>
      </c>
      <c r="J53" s="129"/>
    </row>
    <row r="54" spans="1:16" s="79" customFormat="1">
      <c r="A54" s="89" t="s">
        <v>321</v>
      </c>
      <c r="B54" s="78" t="s">
        <v>70</v>
      </c>
      <c r="C54" s="79" t="s">
        <v>67</v>
      </c>
      <c r="D54" s="78" t="s">
        <v>67</v>
      </c>
      <c r="E54" s="79" t="s">
        <v>320</v>
      </c>
      <c r="F54" s="80">
        <v>2300</v>
      </c>
      <c r="G54" s="81">
        <f t="shared" si="3"/>
        <v>9200</v>
      </c>
      <c r="H54" s="124">
        <f t="shared" si="1"/>
        <v>1.15E-3</v>
      </c>
      <c r="I54" s="125">
        <f t="shared" si="2"/>
        <v>1.15E-3</v>
      </c>
      <c r="J54" s="89"/>
    </row>
    <row r="55" spans="1:16" s="4" customFormat="1">
      <c r="A55" s="15" t="s">
        <v>76</v>
      </c>
      <c r="B55" s="21" t="s">
        <v>70</v>
      </c>
      <c r="C55" s="4" t="s">
        <v>67</v>
      </c>
      <c r="D55" s="21" t="s">
        <v>67</v>
      </c>
      <c r="E55" s="4" t="s">
        <v>177</v>
      </c>
      <c r="F55" s="4">
        <v>2500</v>
      </c>
      <c r="G55" s="17">
        <f t="shared" si="3"/>
        <v>10000</v>
      </c>
      <c r="H55" s="124">
        <f t="shared" si="1"/>
        <v>1.25E-3</v>
      </c>
      <c r="I55" s="125">
        <f t="shared" si="2"/>
        <v>1.25E-3</v>
      </c>
      <c r="J55" s="15"/>
    </row>
    <row r="56" spans="1:16" s="79" customFormat="1">
      <c r="A56" s="89" t="s">
        <v>155</v>
      </c>
      <c r="B56" s="78" t="s">
        <v>278</v>
      </c>
      <c r="C56" s="79" t="s">
        <v>67</v>
      </c>
      <c r="D56" s="78" t="s">
        <v>67</v>
      </c>
      <c r="E56" s="79" t="s">
        <v>268</v>
      </c>
      <c r="F56" s="80">
        <v>8000</v>
      </c>
      <c r="G56" s="81">
        <f t="shared" si="3"/>
        <v>32000</v>
      </c>
      <c r="H56" s="124">
        <f t="shared" si="1"/>
        <v>4.0000000000000001E-3</v>
      </c>
      <c r="I56" s="125">
        <f t="shared" si="2"/>
        <v>4.0000000000000001E-3</v>
      </c>
      <c r="J56" s="89"/>
    </row>
    <row r="57" spans="1:16" s="4" customFormat="1">
      <c r="A57" s="15" t="s">
        <v>358</v>
      </c>
      <c r="B57" s="21" t="s">
        <v>70</v>
      </c>
      <c r="C57" s="4" t="s">
        <v>67</v>
      </c>
      <c r="D57" s="21" t="s">
        <v>67</v>
      </c>
      <c r="E57" s="4" t="s">
        <v>220</v>
      </c>
      <c r="F57" s="4">
        <v>4000</v>
      </c>
      <c r="G57" s="17">
        <f t="shared" si="3"/>
        <v>16000</v>
      </c>
      <c r="H57" s="124">
        <f t="shared" si="1"/>
        <v>2E-3</v>
      </c>
      <c r="I57" s="125">
        <f t="shared" si="2"/>
        <v>2E-3</v>
      </c>
      <c r="J57" s="15"/>
    </row>
    <row r="58" spans="1:16" s="4" customFormat="1">
      <c r="A58" s="15" t="s">
        <v>135</v>
      </c>
      <c r="B58" s="21" t="s">
        <v>278</v>
      </c>
      <c r="C58" s="4" t="s">
        <v>67</v>
      </c>
      <c r="D58" s="21" t="s">
        <v>67</v>
      </c>
      <c r="F58" s="7"/>
      <c r="G58" s="17"/>
      <c r="H58" s="124">
        <f t="shared" si="1"/>
        <v>0</v>
      </c>
      <c r="I58" s="125">
        <f t="shared" si="2"/>
        <v>0</v>
      </c>
      <c r="J58" s="15"/>
    </row>
    <row r="59" spans="1:16" s="4" customFormat="1">
      <c r="A59" s="15" t="s">
        <v>133</v>
      </c>
      <c r="B59" s="21" t="s">
        <v>278</v>
      </c>
      <c r="C59" s="4" t="s">
        <v>67</v>
      </c>
      <c r="D59" s="21" t="s">
        <v>67</v>
      </c>
      <c r="E59" s="4" t="s">
        <v>248</v>
      </c>
      <c r="F59" s="7">
        <v>5000</v>
      </c>
      <c r="G59" s="17">
        <f t="shared" si="3"/>
        <v>20000</v>
      </c>
      <c r="H59" s="124">
        <f t="shared" si="1"/>
        <v>2.5000000000000001E-3</v>
      </c>
      <c r="I59" s="125">
        <f t="shared" si="2"/>
        <v>2.5000000000000001E-3</v>
      </c>
      <c r="J59" s="15"/>
      <c r="O59" s="9"/>
      <c r="P59" s="16"/>
    </row>
    <row r="60" spans="1:16" s="4" customFormat="1">
      <c r="A60" s="15" t="s">
        <v>148</v>
      </c>
      <c r="B60" s="21" t="s">
        <v>278</v>
      </c>
      <c r="C60" s="4" t="s">
        <v>67</v>
      </c>
      <c r="D60" s="21" t="s">
        <v>67</v>
      </c>
      <c r="E60" s="4" t="s">
        <v>406</v>
      </c>
      <c r="F60" s="7">
        <v>6000</v>
      </c>
      <c r="G60" s="17">
        <f t="shared" si="3"/>
        <v>24000</v>
      </c>
      <c r="H60" s="124">
        <f t="shared" si="1"/>
        <v>3.0000000000000001E-3</v>
      </c>
      <c r="I60" s="125">
        <f t="shared" si="2"/>
        <v>3.0000000000000001E-3</v>
      </c>
      <c r="J60" s="15"/>
      <c r="K60" s="128"/>
      <c r="L60" s="128"/>
      <c r="M60" s="128"/>
      <c r="N60" s="128"/>
      <c r="O60" s="128"/>
      <c r="P60" s="128"/>
    </row>
    <row r="61" spans="1:16" s="4" customFormat="1" ht="16.5" customHeight="1">
      <c r="A61" s="15" t="s">
        <v>157</v>
      </c>
      <c r="B61" s="21" t="s">
        <v>278</v>
      </c>
      <c r="C61" s="4" t="s">
        <v>67</v>
      </c>
      <c r="D61" s="21" t="s">
        <v>67</v>
      </c>
      <c r="E61" s="4" t="s">
        <v>270</v>
      </c>
      <c r="F61" s="7">
        <v>8000</v>
      </c>
      <c r="G61" s="17">
        <f t="shared" si="3"/>
        <v>32000</v>
      </c>
      <c r="H61" s="124">
        <f t="shared" si="1"/>
        <v>4.0000000000000001E-3</v>
      </c>
      <c r="I61" s="125">
        <f t="shared" si="2"/>
        <v>4.0000000000000001E-3</v>
      </c>
      <c r="J61" s="15"/>
      <c r="K61" s="128"/>
      <c r="L61" s="128"/>
      <c r="M61" s="128"/>
      <c r="N61" s="128"/>
      <c r="O61" s="128"/>
      <c r="P61" s="128"/>
    </row>
    <row r="62" spans="1:16">
      <c r="A62" s="15" t="s">
        <v>366</v>
      </c>
      <c r="B62" s="21" t="s">
        <v>70</v>
      </c>
      <c r="C62" s="4" t="s">
        <v>67</v>
      </c>
      <c r="D62" s="21" t="s">
        <v>67</v>
      </c>
      <c r="E62" s="4" t="s">
        <v>340</v>
      </c>
      <c r="F62" s="4">
        <v>12500</v>
      </c>
      <c r="G62" s="17">
        <f t="shared" si="3"/>
        <v>50000</v>
      </c>
      <c r="H62" s="124">
        <f t="shared" si="1"/>
        <v>6.2500000000000003E-3</v>
      </c>
      <c r="I62" s="125">
        <f t="shared" si="2"/>
        <v>6.2500000000000003E-3</v>
      </c>
    </row>
    <row r="63" spans="1:16" s="147" customFormat="1">
      <c r="A63" s="89" t="s">
        <v>152</v>
      </c>
      <c r="B63" s="78" t="s">
        <v>278</v>
      </c>
      <c r="C63" s="79" t="s">
        <v>67</v>
      </c>
      <c r="D63" s="78" t="s">
        <v>67</v>
      </c>
      <c r="E63" s="79" t="s">
        <v>265</v>
      </c>
      <c r="F63" s="80">
        <v>10000</v>
      </c>
      <c r="G63" s="81">
        <f t="shared" si="3"/>
        <v>40000</v>
      </c>
      <c r="H63" s="124">
        <f t="shared" si="1"/>
        <v>5.0000000000000001E-3</v>
      </c>
      <c r="I63" s="125">
        <f t="shared" si="2"/>
        <v>5.0000000000000001E-3</v>
      </c>
      <c r="J63" s="146"/>
    </row>
    <row r="64" spans="1:16">
      <c r="A64" s="15" t="s">
        <v>387</v>
      </c>
      <c r="B64" s="21" t="s">
        <v>70</v>
      </c>
      <c r="C64" s="4" t="s">
        <v>67</v>
      </c>
      <c r="D64" s="21" t="s">
        <v>67</v>
      </c>
      <c r="E64" s="4" t="s">
        <v>375</v>
      </c>
      <c r="F64" s="7">
        <v>38000</v>
      </c>
      <c r="G64" s="17">
        <f t="shared" si="3"/>
        <v>152000</v>
      </c>
      <c r="H64" s="124">
        <f t="shared" si="1"/>
        <v>1.9E-2</v>
      </c>
      <c r="I64" s="125">
        <f t="shared" si="2"/>
        <v>1.9E-2</v>
      </c>
    </row>
    <row r="65" spans="1:16">
      <c r="A65" s="15" t="s">
        <v>388</v>
      </c>
      <c r="B65" s="21" t="s">
        <v>70</v>
      </c>
      <c r="C65" s="4" t="s">
        <v>67</v>
      </c>
      <c r="D65" s="21" t="s">
        <v>67</v>
      </c>
      <c r="E65" s="4" t="s">
        <v>376</v>
      </c>
      <c r="F65" s="7">
        <v>38000</v>
      </c>
      <c r="G65" s="17">
        <f t="shared" si="3"/>
        <v>152000</v>
      </c>
      <c r="H65" s="124">
        <f t="shared" si="1"/>
        <v>1.9E-2</v>
      </c>
      <c r="I65" s="125">
        <f t="shared" si="2"/>
        <v>1.9E-2</v>
      </c>
    </row>
    <row r="66" spans="1:16" s="4" customFormat="1">
      <c r="A66" s="15" t="s">
        <v>372</v>
      </c>
      <c r="B66" s="21" t="s">
        <v>70</v>
      </c>
      <c r="C66" s="4" t="s">
        <v>67</v>
      </c>
      <c r="D66" s="21" t="s">
        <v>67</v>
      </c>
      <c r="E66" s="4" t="s">
        <v>330</v>
      </c>
      <c r="F66" s="7">
        <v>38000</v>
      </c>
      <c r="G66" s="17">
        <f t="shared" si="3"/>
        <v>152000</v>
      </c>
      <c r="H66" s="124">
        <f t="shared" si="1"/>
        <v>1.9E-2</v>
      </c>
      <c r="I66" s="125">
        <f t="shared" si="2"/>
        <v>1.9E-2</v>
      </c>
      <c r="J66" s="25"/>
      <c r="K66" s="128"/>
      <c r="L66" s="128"/>
      <c r="M66" s="128"/>
      <c r="N66" s="128"/>
      <c r="O66" s="128"/>
      <c r="P66" s="128"/>
    </row>
    <row r="67" spans="1:16" s="4" customFormat="1">
      <c r="A67" s="15" t="s">
        <v>386</v>
      </c>
      <c r="B67" s="21" t="s">
        <v>70</v>
      </c>
      <c r="C67" s="4" t="s">
        <v>67</v>
      </c>
      <c r="D67" s="21" t="s">
        <v>67</v>
      </c>
      <c r="E67" s="4" t="s">
        <v>380</v>
      </c>
      <c r="F67" s="7">
        <v>39000</v>
      </c>
      <c r="G67" s="17">
        <f t="shared" si="3"/>
        <v>156000</v>
      </c>
      <c r="H67" s="124">
        <f t="shared" si="1"/>
        <v>1.95E-2</v>
      </c>
      <c r="I67" s="125">
        <f t="shared" si="2"/>
        <v>1.95E-2</v>
      </c>
      <c r="J67" s="15"/>
      <c r="K67" s="128"/>
      <c r="L67" s="128"/>
      <c r="M67" s="128"/>
      <c r="N67" s="128"/>
      <c r="O67" s="128"/>
      <c r="P67" s="128"/>
    </row>
    <row r="68" spans="1:16" s="4" customFormat="1">
      <c r="A68" s="15" t="s">
        <v>384</v>
      </c>
      <c r="B68" s="21" t="s">
        <v>70</v>
      </c>
      <c r="C68" s="4" t="s">
        <v>67</v>
      </c>
      <c r="D68" s="21" t="s">
        <v>67</v>
      </c>
      <c r="E68" s="4" t="s">
        <v>373</v>
      </c>
      <c r="F68" s="7">
        <v>39000</v>
      </c>
      <c r="G68" s="17">
        <f t="shared" si="3"/>
        <v>156000</v>
      </c>
      <c r="H68" s="124">
        <f t="shared" si="1"/>
        <v>1.95E-2</v>
      </c>
      <c r="I68" s="125">
        <f t="shared" si="2"/>
        <v>1.95E-2</v>
      </c>
      <c r="J68" s="15"/>
      <c r="K68" s="128"/>
      <c r="L68" s="128"/>
      <c r="M68" s="128"/>
      <c r="N68" s="128"/>
      <c r="O68" s="128"/>
      <c r="P68" s="128"/>
    </row>
    <row r="69" spans="1:16" s="4" customFormat="1">
      <c r="A69" s="15" t="s">
        <v>385</v>
      </c>
      <c r="B69" s="21" t="s">
        <v>70</v>
      </c>
      <c r="C69" s="4" t="s">
        <v>67</v>
      </c>
      <c r="D69" s="21" t="s">
        <v>67</v>
      </c>
      <c r="E69" s="4" t="s">
        <v>374</v>
      </c>
      <c r="F69" s="7">
        <v>39000</v>
      </c>
      <c r="G69" s="17">
        <f t="shared" si="3"/>
        <v>156000</v>
      </c>
      <c r="H69" s="124">
        <f t="shared" si="1"/>
        <v>1.95E-2</v>
      </c>
      <c r="I69" s="125">
        <f t="shared" si="2"/>
        <v>1.95E-2</v>
      </c>
      <c r="J69" s="15"/>
      <c r="O69" s="9"/>
      <c r="P69" s="16"/>
    </row>
    <row r="70" spans="1:16" s="4" customFormat="1">
      <c r="A70" s="15" t="s">
        <v>389</v>
      </c>
      <c r="B70" s="21" t="s">
        <v>70</v>
      </c>
      <c r="C70" s="4" t="s">
        <v>67</v>
      </c>
      <c r="D70" s="21" t="s">
        <v>67</v>
      </c>
      <c r="E70" s="4" t="s">
        <v>377</v>
      </c>
      <c r="F70" s="7">
        <v>39000</v>
      </c>
      <c r="G70" s="17">
        <f t="shared" si="3"/>
        <v>156000</v>
      </c>
      <c r="H70" s="124">
        <f t="shared" si="1"/>
        <v>1.95E-2</v>
      </c>
      <c r="I70" s="125">
        <f t="shared" si="2"/>
        <v>1.95E-2</v>
      </c>
      <c r="J70" s="15"/>
      <c r="K70" s="128"/>
      <c r="L70" s="128"/>
      <c r="M70" s="128"/>
      <c r="N70" s="128"/>
      <c r="O70" s="128"/>
      <c r="P70" s="128"/>
    </row>
    <row r="71" spans="1:16" s="4" customFormat="1">
      <c r="A71" s="15" t="s">
        <v>116</v>
      </c>
      <c r="B71" s="21" t="s">
        <v>165</v>
      </c>
      <c r="C71" s="4" t="s">
        <v>67</v>
      </c>
      <c r="D71" s="21" t="s">
        <v>67</v>
      </c>
      <c r="E71" s="4" t="s">
        <v>231</v>
      </c>
      <c r="F71" s="7">
        <v>100</v>
      </c>
      <c r="G71" s="17">
        <f t="shared" si="3"/>
        <v>400</v>
      </c>
      <c r="H71" s="124">
        <f t="shared" si="1"/>
        <v>5.0000000000000002E-5</v>
      </c>
      <c r="I71" s="125">
        <f t="shared" si="2"/>
        <v>5.0000000000000002E-5</v>
      </c>
      <c r="J71" s="15"/>
      <c r="K71" s="128"/>
      <c r="L71" s="128"/>
      <c r="M71" s="128"/>
      <c r="N71" s="128"/>
      <c r="O71" s="128"/>
      <c r="P71" s="128"/>
    </row>
    <row r="72" spans="1:16" s="4" customFormat="1">
      <c r="A72" s="15" t="s">
        <v>94</v>
      </c>
      <c r="B72" s="21" t="s">
        <v>69</v>
      </c>
      <c r="C72" s="4" t="s">
        <v>67</v>
      </c>
      <c r="D72" s="21" t="s">
        <v>67</v>
      </c>
      <c r="E72" s="4" t="s">
        <v>196</v>
      </c>
      <c r="F72" s="7">
        <v>100</v>
      </c>
      <c r="G72" s="17">
        <f t="shared" si="3"/>
        <v>400</v>
      </c>
      <c r="H72" s="124">
        <f t="shared" si="1"/>
        <v>5.0000000000000002E-5</v>
      </c>
      <c r="I72" s="125">
        <f t="shared" si="2"/>
        <v>5.0000000000000002E-5</v>
      </c>
      <c r="J72" s="15"/>
      <c r="K72" s="128"/>
      <c r="L72" s="128"/>
      <c r="M72" s="128"/>
      <c r="N72" s="128"/>
      <c r="O72" s="128"/>
      <c r="P72" s="128"/>
    </row>
    <row r="73" spans="1:16" s="4" customFormat="1">
      <c r="A73" s="15" t="s">
        <v>93</v>
      </c>
      <c r="B73" s="21" t="s">
        <v>69</v>
      </c>
      <c r="C73" s="4" t="s">
        <v>67</v>
      </c>
      <c r="D73" s="21" t="s">
        <v>67</v>
      </c>
      <c r="E73" s="4" t="s">
        <v>195</v>
      </c>
      <c r="F73" s="7">
        <v>100</v>
      </c>
      <c r="G73" s="17">
        <f t="shared" si="3"/>
        <v>400</v>
      </c>
      <c r="H73" s="124">
        <f t="shared" si="1"/>
        <v>5.0000000000000002E-5</v>
      </c>
      <c r="I73" s="125">
        <f t="shared" si="2"/>
        <v>5.0000000000000002E-5</v>
      </c>
      <c r="J73" s="127"/>
      <c r="K73" s="128"/>
      <c r="L73" s="128"/>
      <c r="M73" s="128"/>
      <c r="N73" s="128"/>
      <c r="O73" s="128"/>
      <c r="P73" s="128"/>
    </row>
    <row r="74" spans="1:16" s="4" customFormat="1">
      <c r="A74" s="15" t="s">
        <v>341</v>
      </c>
      <c r="B74" s="21" t="s">
        <v>69</v>
      </c>
      <c r="C74" s="4" t="s">
        <v>67</v>
      </c>
      <c r="D74" s="21" t="s">
        <v>67</v>
      </c>
      <c r="E74" s="4" t="s">
        <v>230</v>
      </c>
      <c r="F74" s="4">
        <v>110</v>
      </c>
      <c r="G74" s="17">
        <f t="shared" si="3"/>
        <v>440</v>
      </c>
      <c r="H74" s="124">
        <f t="shared" si="1"/>
        <v>5.5000000000000002E-5</v>
      </c>
      <c r="I74" s="125">
        <f t="shared" si="2"/>
        <v>5.5000000000000002E-5</v>
      </c>
      <c r="J74" s="15"/>
      <c r="K74" s="128"/>
      <c r="L74" s="128"/>
      <c r="M74" s="128"/>
      <c r="N74" s="128"/>
      <c r="O74" s="128"/>
      <c r="P74" s="128"/>
    </row>
    <row r="75" spans="1:16" s="4" customFormat="1">
      <c r="A75" s="15" t="s">
        <v>97</v>
      </c>
      <c r="B75" s="21" t="s">
        <v>69</v>
      </c>
      <c r="C75" s="4" t="s">
        <v>67</v>
      </c>
      <c r="D75" s="21" t="s">
        <v>67</v>
      </c>
      <c r="E75" s="4" t="s">
        <v>199</v>
      </c>
      <c r="F75" s="7">
        <v>110</v>
      </c>
      <c r="G75" s="17">
        <f t="shared" ref="G75:G87" si="4">F75*4</f>
        <v>440</v>
      </c>
      <c r="H75" s="124">
        <f t="shared" si="1"/>
        <v>5.5000000000000002E-5</v>
      </c>
      <c r="I75" s="125">
        <f t="shared" si="2"/>
        <v>5.5000000000000002E-5</v>
      </c>
      <c r="J75" s="15"/>
      <c r="O75" s="9"/>
      <c r="P75" s="16"/>
    </row>
    <row r="76" spans="1:16" s="79" customFormat="1">
      <c r="A76" s="89" t="s">
        <v>40</v>
      </c>
      <c r="B76" s="78" t="s">
        <v>69</v>
      </c>
      <c r="C76" s="79" t="s">
        <v>67</v>
      </c>
      <c r="D76" s="78" t="s">
        <v>67</v>
      </c>
      <c r="E76" s="79" t="s">
        <v>65</v>
      </c>
      <c r="F76" s="80">
        <v>110</v>
      </c>
      <c r="G76" s="81">
        <f t="shared" si="4"/>
        <v>440</v>
      </c>
      <c r="H76" s="124">
        <f t="shared" ref="H76:H139" si="5">F76/2000000</f>
        <v>5.5000000000000002E-5</v>
      </c>
      <c r="I76" s="125">
        <f t="shared" ref="I76:I139" si="6">+G76/8000000</f>
        <v>5.5000000000000002E-5</v>
      </c>
      <c r="J76" s="89"/>
      <c r="O76" s="85"/>
      <c r="P76" s="86"/>
    </row>
    <row r="77" spans="1:16" s="4" customFormat="1">
      <c r="A77" s="15" t="s">
        <v>342</v>
      </c>
      <c r="B77" s="21" t="s">
        <v>69</v>
      </c>
      <c r="C77" s="4" t="s">
        <v>67</v>
      </c>
      <c r="D77" s="21" t="s">
        <v>67</v>
      </c>
      <c r="E77" s="4" t="s">
        <v>331</v>
      </c>
      <c r="F77" s="4">
        <v>120</v>
      </c>
      <c r="G77" s="17">
        <f t="shared" si="4"/>
        <v>480</v>
      </c>
      <c r="H77" s="124">
        <f t="shared" si="5"/>
        <v>6.0000000000000002E-5</v>
      </c>
      <c r="I77" s="125">
        <f t="shared" si="6"/>
        <v>6.0000000000000002E-5</v>
      </c>
      <c r="J77" s="15"/>
      <c r="O77" s="9"/>
      <c r="P77" s="16"/>
    </row>
    <row r="78" spans="1:16" s="4" customFormat="1">
      <c r="A78" s="15" t="s">
        <v>343</v>
      </c>
      <c r="B78" s="21" t="s">
        <v>69</v>
      </c>
      <c r="C78" s="4" t="s">
        <v>67</v>
      </c>
      <c r="D78" s="21" t="s">
        <v>67</v>
      </c>
      <c r="E78" s="4" t="s">
        <v>226</v>
      </c>
      <c r="F78" s="4">
        <v>130</v>
      </c>
      <c r="G78" s="17">
        <f t="shared" si="4"/>
        <v>520</v>
      </c>
      <c r="H78" s="124">
        <f t="shared" si="5"/>
        <v>6.4999999999999994E-5</v>
      </c>
      <c r="I78" s="125">
        <f t="shared" si="6"/>
        <v>6.4999999999999994E-5</v>
      </c>
      <c r="J78" s="15"/>
      <c r="K78" s="128"/>
      <c r="L78" s="128"/>
      <c r="M78" s="128"/>
      <c r="N78" s="128"/>
      <c r="O78" s="128"/>
      <c r="P78" s="128"/>
    </row>
    <row r="79" spans="1:16" s="4" customFormat="1">
      <c r="A79" s="15" t="s">
        <v>119</v>
      </c>
      <c r="B79" s="21" t="s">
        <v>165</v>
      </c>
      <c r="C79" s="4" t="s">
        <v>67</v>
      </c>
      <c r="D79" s="21" t="s">
        <v>67</v>
      </c>
      <c r="E79" s="4" t="s">
        <v>234</v>
      </c>
      <c r="F79" s="7">
        <v>130</v>
      </c>
      <c r="G79" s="17">
        <f t="shared" si="4"/>
        <v>520</v>
      </c>
      <c r="H79" s="124">
        <f t="shared" si="5"/>
        <v>6.4999999999999994E-5</v>
      </c>
      <c r="I79" s="125">
        <f t="shared" si="6"/>
        <v>6.4999999999999994E-5</v>
      </c>
      <c r="J79" s="15"/>
      <c r="O79" s="9"/>
      <c r="P79" s="16"/>
    </row>
    <row r="80" spans="1:16" s="4" customFormat="1">
      <c r="A80" s="15" t="s">
        <v>95</v>
      </c>
      <c r="B80" s="21" t="s">
        <v>69</v>
      </c>
      <c r="C80" s="4" t="s">
        <v>67</v>
      </c>
      <c r="D80" s="21" t="s">
        <v>67</v>
      </c>
      <c r="E80" s="4" t="s">
        <v>197</v>
      </c>
      <c r="F80" s="7">
        <v>130</v>
      </c>
      <c r="G80" s="17">
        <f t="shared" si="4"/>
        <v>520</v>
      </c>
      <c r="H80" s="124">
        <f t="shared" si="5"/>
        <v>6.4999999999999994E-5</v>
      </c>
      <c r="I80" s="125">
        <f t="shared" si="6"/>
        <v>6.4999999999999994E-5</v>
      </c>
      <c r="J80" s="15"/>
      <c r="O80" s="9"/>
      <c r="P80" s="16"/>
    </row>
    <row r="81" spans="1:10" s="4" customFormat="1">
      <c r="A81" s="15" t="s">
        <v>92</v>
      </c>
      <c r="B81" s="21" t="s">
        <v>69</v>
      </c>
      <c r="C81" s="4" t="s">
        <v>67</v>
      </c>
      <c r="D81" s="21" t="s">
        <v>67</v>
      </c>
      <c r="E81" s="4" t="s">
        <v>194</v>
      </c>
      <c r="F81" s="7">
        <v>140</v>
      </c>
      <c r="G81" s="17">
        <f t="shared" si="4"/>
        <v>560</v>
      </c>
      <c r="H81" s="124">
        <f t="shared" si="5"/>
        <v>6.9999999999999994E-5</v>
      </c>
      <c r="I81" s="125">
        <f t="shared" si="6"/>
        <v>6.9999999999999994E-5</v>
      </c>
      <c r="J81" s="87"/>
    </row>
    <row r="82" spans="1:10" s="79" customFormat="1">
      <c r="A82" s="89" t="s">
        <v>39</v>
      </c>
      <c r="B82" s="78" t="s">
        <v>69</v>
      </c>
      <c r="C82" s="79" t="s">
        <v>67</v>
      </c>
      <c r="D82" s="78" t="s">
        <v>67</v>
      </c>
      <c r="E82" s="79" t="s">
        <v>64</v>
      </c>
      <c r="F82" s="80">
        <v>140</v>
      </c>
      <c r="G82" s="81">
        <f t="shared" si="4"/>
        <v>560</v>
      </c>
      <c r="H82" s="124">
        <f t="shared" si="5"/>
        <v>6.9999999999999994E-5</v>
      </c>
      <c r="I82" s="125">
        <f t="shared" si="6"/>
        <v>6.9999999999999994E-5</v>
      </c>
      <c r="J82" s="89"/>
    </row>
    <row r="83" spans="1:10" s="4" customFormat="1">
      <c r="A83" s="15" t="s">
        <v>115</v>
      </c>
      <c r="B83" s="21" t="s">
        <v>165</v>
      </c>
      <c r="C83" s="4" t="s">
        <v>67</v>
      </c>
      <c r="D83" s="21" t="s">
        <v>67</v>
      </c>
      <c r="E83" s="4" t="s">
        <v>217</v>
      </c>
      <c r="F83" s="7">
        <v>150</v>
      </c>
      <c r="G83" s="17">
        <f t="shared" si="4"/>
        <v>600</v>
      </c>
      <c r="H83" s="124">
        <f t="shared" si="5"/>
        <v>7.4999999999999993E-5</v>
      </c>
      <c r="I83" s="125">
        <f t="shared" si="6"/>
        <v>7.4999999999999993E-5</v>
      </c>
      <c r="J83" s="15"/>
    </row>
    <row r="84" spans="1:10" s="4" customFormat="1">
      <c r="A84" s="15" t="s">
        <v>102</v>
      </c>
      <c r="B84" s="21" t="s">
        <v>165</v>
      </c>
      <c r="C84" s="4" t="s">
        <v>67</v>
      </c>
      <c r="D84" s="21" t="s">
        <v>67</v>
      </c>
      <c r="E84" s="4" t="s">
        <v>204</v>
      </c>
      <c r="F84" s="7">
        <v>170</v>
      </c>
      <c r="G84" s="17">
        <f t="shared" si="4"/>
        <v>680</v>
      </c>
      <c r="H84" s="124">
        <f t="shared" si="5"/>
        <v>8.5000000000000006E-5</v>
      </c>
      <c r="I84" s="125">
        <f t="shared" si="6"/>
        <v>8.5000000000000006E-5</v>
      </c>
      <c r="J84" s="15"/>
    </row>
    <row r="85" spans="1:10" s="79" customFormat="1">
      <c r="A85" s="89" t="s">
        <v>142</v>
      </c>
      <c r="B85" s="78" t="s">
        <v>279</v>
      </c>
      <c r="C85" s="79" t="s">
        <v>67</v>
      </c>
      <c r="D85" s="78" t="s">
        <v>67</v>
      </c>
      <c r="E85" s="79" t="s">
        <v>256</v>
      </c>
      <c r="F85" s="80">
        <v>180</v>
      </c>
      <c r="G85" s="81">
        <f t="shared" si="4"/>
        <v>720</v>
      </c>
      <c r="H85" s="124">
        <f t="shared" si="5"/>
        <v>9.0000000000000006E-5</v>
      </c>
      <c r="I85" s="125">
        <f t="shared" si="6"/>
        <v>9.0000000000000006E-5</v>
      </c>
      <c r="J85" s="89"/>
    </row>
    <row r="86" spans="1:10" s="4" customFormat="1">
      <c r="A86" s="15" t="s">
        <v>113</v>
      </c>
      <c r="B86" s="21" t="s">
        <v>165</v>
      </c>
      <c r="C86" s="4" t="s">
        <v>67</v>
      </c>
      <c r="D86" s="21" t="s">
        <v>67</v>
      </c>
      <c r="E86" s="4" t="s">
        <v>215</v>
      </c>
      <c r="F86" s="7">
        <v>190</v>
      </c>
      <c r="G86" s="17">
        <f t="shared" si="4"/>
        <v>760</v>
      </c>
      <c r="H86" s="124">
        <f t="shared" si="5"/>
        <v>9.5000000000000005E-5</v>
      </c>
      <c r="I86" s="125">
        <f t="shared" si="6"/>
        <v>9.5000000000000005E-5</v>
      </c>
      <c r="J86" s="15"/>
    </row>
    <row r="87" spans="1:10" s="4" customFormat="1">
      <c r="A87" s="15" t="s">
        <v>344</v>
      </c>
      <c r="B87" s="21" t="s">
        <v>69</v>
      </c>
      <c r="C87" s="4" t="s">
        <v>67</v>
      </c>
      <c r="D87" s="21" t="s">
        <v>67</v>
      </c>
      <c r="E87" s="4" t="s">
        <v>224</v>
      </c>
      <c r="F87" s="4">
        <v>200</v>
      </c>
      <c r="G87" s="17">
        <f t="shared" si="4"/>
        <v>800</v>
      </c>
      <c r="H87" s="124">
        <f t="shared" si="5"/>
        <v>1E-4</v>
      </c>
      <c r="I87" s="125">
        <f t="shared" si="6"/>
        <v>1E-4</v>
      </c>
      <c r="J87" s="87"/>
    </row>
    <row r="88" spans="1:10" s="4" customFormat="1">
      <c r="A88" s="134" t="s">
        <v>413</v>
      </c>
      <c r="B88" s="21" t="s">
        <v>69</v>
      </c>
      <c r="C88" s="4" t="s">
        <v>67</v>
      </c>
      <c r="D88" s="21" t="s">
        <v>67</v>
      </c>
      <c r="E88" s="135" t="s">
        <v>414</v>
      </c>
      <c r="F88" s="4">
        <f>G88/4</f>
        <v>200</v>
      </c>
      <c r="G88" s="17">
        <v>800</v>
      </c>
      <c r="H88" s="124">
        <f t="shared" si="5"/>
        <v>1E-4</v>
      </c>
      <c r="I88" s="125">
        <f t="shared" si="6"/>
        <v>1E-4</v>
      </c>
      <c r="J88" s="15"/>
    </row>
    <row r="89" spans="1:10" s="4" customFormat="1">
      <c r="A89" s="15" t="s">
        <v>346</v>
      </c>
      <c r="B89" s="21" t="s">
        <v>69</v>
      </c>
      <c r="C89" s="4" t="s">
        <v>67</v>
      </c>
      <c r="D89" s="21" t="s">
        <v>67</v>
      </c>
      <c r="E89" s="4" t="s">
        <v>229</v>
      </c>
      <c r="F89" s="4">
        <v>210</v>
      </c>
      <c r="G89" s="17">
        <f t="shared" ref="G89:G122" si="7">F89*4</f>
        <v>840</v>
      </c>
      <c r="H89" s="124">
        <f t="shared" si="5"/>
        <v>1.05E-4</v>
      </c>
      <c r="I89" s="125">
        <f t="shared" si="6"/>
        <v>1.05E-4</v>
      </c>
      <c r="J89" s="15"/>
    </row>
    <row r="90" spans="1:10" s="4" customFormat="1">
      <c r="A90" s="15" t="s">
        <v>345</v>
      </c>
      <c r="B90" s="21" t="s">
        <v>69</v>
      </c>
      <c r="C90" s="4" t="s">
        <v>67</v>
      </c>
      <c r="D90" s="21" t="s">
        <v>67</v>
      </c>
      <c r="E90" s="4" t="s">
        <v>227</v>
      </c>
      <c r="F90" s="4">
        <v>210</v>
      </c>
      <c r="G90" s="17">
        <f t="shared" si="7"/>
        <v>840</v>
      </c>
      <c r="H90" s="124">
        <f t="shared" si="5"/>
        <v>1.05E-4</v>
      </c>
      <c r="I90" s="125">
        <f t="shared" si="6"/>
        <v>1.05E-4</v>
      </c>
      <c r="J90" s="15"/>
    </row>
    <row r="91" spans="1:10" s="79" customFormat="1">
      <c r="A91" s="89" t="s">
        <v>118</v>
      </c>
      <c r="B91" s="78" t="s">
        <v>165</v>
      </c>
      <c r="C91" s="79" t="s">
        <v>67</v>
      </c>
      <c r="D91" s="78" t="s">
        <v>67</v>
      </c>
      <c r="E91" s="79" t="s">
        <v>233</v>
      </c>
      <c r="F91" s="80">
        <v>1250</v>
      </c>
      <c r="G91" s="81">
        <f t="shared" si="7"/>
        <v>5000</v>
      </c>
      <c r="H91" s="124">
        <f t="shared" si="5"/>
        <v>6.2500000000000001E-4</v>
      </c>
      <c r="I91" s="125">
        <f t="shared" si="6"/>
        <v>6.2500000000000001E-4</v>
      </c>
      <c r="J91" s="89"/>
    </row>
    <row r="92" spans="1:10" s="4" customFormat="1">
      <c r="A92" s="15" t="s">
        <v>162</v>
      </c>
      <c r="B92" s="21" t="s">
        <v>279</v>
      </c>
      <c r="C92" s="4" t="s">
        <v>67</v>
      </c>
      <c r="D92" s="21" t="s">
        <v>67</v>
      </c>
      <c r="E92" s="4" t="s">
        <v>275</v>
      </c>
      <c r="F92" s="7">
        <v>230</v>
      </c>
      <c r="G92" s="17">
        <f t="shared" si="7"/>
        <v>920</v>
      </c>
      <c r="H92" s="124">
        <f t="shared" si="5"/>
        <v>1.15E-4</v>
      </c>
      <c r="I92" s="125">
        <f t="shared" si="6"/>
        <v>1.15E-4</v>
      </c>
      <c r="J92" s="15"/>
    </row>
    <row r="93" spans="1:10" s="4" customFormat="1">
      <c r="A93" s="15" t="s">
        <v>347</v>
      </c>
      <c r="B93" s="21" t="s">
        <v>69</v>
      </c>
      <c r="C93" s="4" t="s">
        <v>67</v>
      </c>
      <c r="D93" s="21" t="s">
        <v>67</v>
      </c>
      <c r="E93" s="4" t="s">
        <v>221</v>
      </c>
      <c r="F93" s="4">
        <v>240</v>
      </c>
      <c r="G93" s="17">
        <f t="shared" si="7"/>
        <v>960</v>
      </c>
      <c r="H93" s="124">
        <f t="shared" si="5"/>
        <v>1.2E-4</v>
      </c>
      <c r="I93" s="125">
        <f t="shared" si="6"/>
        <v>1.2E-4</v>
      </c>
      <c r="J93" s="15"/>
    </row>
    <row r="94" spans="1:10" s="4" customFormat="1">
      <c r="A94" s="15" t="s">
        <v>132</v>
      </c>
      <c r="B94" s="21" t="s">
        <v>69</v>
      </c>
      <c r="C94" s="4" t="s">
        <v>67</v>
      </c>
      <c r="D94" s="21" t="s">
        <v>67</v>
      </c>
      <c r="E94" s="4" t="s">
        <v>247</v>
      </c>
      <c r="F94" s="7">
        <v>250</v>
      </c>
      <c r="G94" s="17">
        <f t="shared" si="7"/>
        <v>1000</v>
      </c>
      <c r="H94" s="124">
        <f t="shared" si="5"/>
        <v>1.25E-4</v>
      </c>
      <c r="I94" s="125">
        <f t="shared" si="6"/>
        <v>1.25E-4</v>
      </c>
      <c r="J94" s="15"/>
    </row>
    <row r="95" spans="1:10" s="4" customFormat="1">
      <c r="A95" s="15" t="s">
        <v>349</v>
      </c>
      <c r="B95" s="21" t="s">
        <v>69</v>
      </c>
      <c r="C95" s="4" t="s">
        <v>67</v>
      </c>
      <c r="D95" s="21" t="s">
        <v>67</v>
      </c>
      <c r="E95" s="4" t="s">
        <v>333</v>
      </c>
      <c r="F95" s="4">
        <v>290</v>
      </c>
      <c r="G95" s="17">
        <f t="shared" si="7"/>
        <v>1160</v>
      </c>
      <c r="H95" s="124">
        <f t="shared" si="5"/>
        <v>1.45E-4</v>
      </c>
      <c r="I95" s="125">
        <f t="shared" si="6"/>
        <v>1.45E-4</v>
      </c>
      <c r="J95" s="15"/>
    </row>
    <row r="96" spans="1:10" s="4" customFormat="1">
      <c r="A96" s="15" t="s">
        <v>348</v>
      </c>
      <c r="B96" s="21" t="s">
        <v>69</v>
      </c>
      <c r="C96" s="4" t="s">
        <v>67</v>
      </c>
      <c r="D96" s="21" t="s">
        <v>67</v>
      </c>
      <c r="E96" s="4" t="s">
        <v>332</v>
      </c>
      <c r="F96" s="4">
        <v>290</v>
      </c>
      <c r="G96" s="17">
        <f t="shared" si="7"/>
        <v>1160</v>
      </c>
      <c r="H96" s="124">
        <f t="shared" si="5"/>
        <v>1.45E-4</v>
      </c>
      <c r="I96" s="125">
        <f t="shared" si="6"/>
        <v>1.45E-4</v>
      </c>
      <c r="J96" s="15"/>
    </row>
    <row r="97" spans="1:10" s="4" customFormat="1">
      <c r="A97" s="15" t="s">
        <v>23</v>
      </c>
      <c r="B97" s="21" t="s">
        <v>165</v>
      </c>
      <c r="C97" s="4" t="s">
        <v>67</v>
      </c>
      <c r="D97" s="21" t="s">
        <v>67</v>
      </c>
      <c r="E97" s="4" t="s">
        <v>172</v>
      </c>
      <c r="F97" s="7">
        <v>300</v>
      </c>
      <c r="G97" s="17">
        <f t="shared" si="7"/>
        <v>1200</v>
      </c>
      <c r="H97" s="124">
        <f t="shared" si="5"/>
        <v>1.4999999999999999E-4</v>
      </c>
      <c r="I97" s="125">
        <f t="shared" si="6"/>
        <v>1.4999999999999999E-4</v>
      </c>
      <c r="J97" s="15"/>
    </row>
    <row r="98" spans="1:10" s="4" customFormat="1">
      <c r="A98" s="15" t="s">
        <v>73</v>
      </c>
      <c r="B98" s="21" t="s">
        <v>165</v>
      </c>
      <c r="C98" s="4" t="s">
        <v>67</v>
      </c>
      <c r="D98" s="21" t="s">
        <v>67</v>
      </c>
      <c r="E98" s="4" t="s">
        <v>173</v>
      </c>
      <c r="F98" s="7">
        <v>300</v>
      </c>
      <c r="G98" s="17">
        <f t="shared" si="7"/>
        <v>1200</v>
      </c>
      <c r="H98" s="124">
        <f t="shared" si="5"/>
        <v>1.4999999999999999E-4</v>
      </c>
      <c r="I98" s="125">
        <f t="shared" si="6"/>
        <v>1.4999999999999999E-4</v>
      </c>
      <c r="J98" s="15"/>
    </row>
    <row r="99" spans="1:10" s="4" customFormat="1">
      <c r="A99" s="15" t="s">
        <v>74</v>
      </c>
      <c r="B99" s="21" t="s">
        <v>165</v>
      </c>
      <c r="C99" s="4" t="s">
        <v>67</v>
      </c>
      <c r="D99" s="21" t="s">
        <v>67</v>
      </c>
      <c r="E99" s="4" t="s">
        <v>174</v>
      </c>
      <c r="F99" s="7">
        <v>300</v>
      </c>
      <c r="G99" s="17">
        <f t="shared" si="7"/>
        <v>1200</v>
      </c>
      <c r="H99" s="124">
        <f t="shared" si="5"/>
        <v>1.4999999999999999E-4</v>
      </c>
      <c r="I99" s="125">
        <f t="shared" si="6"/>
        <v>1.4999999999999999E-4</v>
      </c>
      <c r="J99" s="15"/>
    </row>
    <row r="100" spans="1:10" s="4" customFormat="1">
      <c r="A100" s="15" t="s">
        <v>122</v>
      </c>
      <c r="B100" s="21" t="s">
        <v>165</v>
      </c>
      <c r="C100" s="4" t="s">
        <v>67</v>
      </c>
      <c r="D100" s="21" t="s">
        <v>67</v>
      </c>
      <c r="E100" s="4" t="s">
        <v>236</v>
      </c>
      <c r="F100" s="7">
        <v>300</v>
      </c>
      <c r="G100" s="17">
        <f t="shared" si="7"/>
        <v>1200</v>
      </c>
      <c r="H100" s="124">
        <f t="shared" si="5"/>
        <v>1.4999999999999999E-4</v>
      </c>
      <c r="I100" s="125">
        <f t="shared" si="6"/>
        <v>1.4999999999999999E-4</v>
      </c>
      <c r="J100" s="15"/>
    </row>
    <row r="101" spans="1:10" s="4" customFormat="1">
      <c r="A101" s="15" t="s">
        <v>105</v>
      </c>
      <c r="B101" s="21" t="s">
        <v>165</v>
      </c>
      <c r="C101" s="4" t="s">
        <v>67</v>
      </c>
      <c r="D101" s="21" t="s">
        <v>67</v>
      </c>
      <c r="E101" s="4" t="s">
        <v>207</v>
      </c>
      <c r="F101" s="7">
        <v>300</v>
      </c>
      <c r="G101" s="17">
        <f t="shared" si="7"/>
        <v>1200</v>
      </c>
      <c r="H101" s="124">
        <f t="shared" si="5"/>
        <v>1.4999999999999999E-4</v>
      </c>
      <c r="I101" s="125">
        <f t="shared" si="6"/>
        <v>1.4999999999999999E-4</v>
      </c>
      <c r="J101" s="15"/>
    </row>
    <row r="102" spans="1:10" s="4" customFormat="1">
      <c r="A102" s="15" t="s">
        <v>104</v>
      </c>
      <c r="B102" s="21" t="s">
        <v>165</v>
      </c>
      <c r="C102" s="4" t="s">
        <v>67</v>
      </c>
      <c r="D102" s="21" t="s">
        <v>67</v>
      </c>
      <c r="E102" s="4" t="s">
        <v>206</v>
      </c>
      <c r="F102" s="7">
        <v>300</v>
      </c>
      <c r="G102" s="17">
        <f t="shared" si="7"/>
        <v>1200</v>
      </c>
      <c r="H102" s="124">
        <f t="shared" si="5"/>
        <v>1.4999999999999999E-4</v>
      </c>
      <c r="I102" s="125">
        <f t="shared" si="6"/>
        <v>1.4999999999999999E-4</v>
      </c>
      <c r="J102" s="15"/>
    </row>
    <row r="103" spans="1:10" s="4" customFormat="1">
      <c r="A103" s="15" t="s">
        <v>103</v>
      </c>
      <c r="B103" s="21" t="s">
        <v>165</v>
      </c>
      <c r="C103" s="4" t="s">
        <v>67</v>
      </c>
      <c r="D103" s="21" t="s">
        <v>67</v>
      </c>
      <c r="E103" s="4" t="s">
        <v>205</v>
      </c>
      <c r="F103" s="7">
        <v>300</v>
      </c>
      <c r="G103" s="17">
        <f t="shared" si="7"/>
        <v>1200</v>
      </c>
      <c r="H103" s="124">
        <f t="shared" si="5"/>
        <v>1.4999999999999999E-4</v>
      </c>
      <c r="I103" s="125">
        <f t="shared" si="6"/>
        <v>1.4999999999999999E-4</v>
      </c>
      <c r="J103" s="15"/>
    </row>
    <row r="104" spans="1:10" s="4" customFormat="1">
      <c r="A104" s="15" t="s">
        <v>34</v>
      </c>
      <c r="B104" s="21" t="s">
        <v>69</v>
      </c>
      <c r="C104" s="4" t="s">
        <v>67</v>
      </c>
      <c r="D104" s="21" t="s">
        <v>67</v>
      </c>
      <c r="E104" s="4" t="s">
        <v>59</v>
      </c>
      <c r="F104" s="7">
        <v>300</v>
      </c>
      <c r="G104" s="17">
        <f t="shared" si="7"/>
        <v>1200</v>
      </c>
      <c r="H104" s="124">
        <f t="shared" si="5"/>
        <v>1.4999999999999999E-4</v>
      </c>
      <c r="I104" s="125">
        <f t="shared" si="6"/>
        <v>1.4999999999999999E-4</v>
      </c>
      <c r="J104" s="15"/>
    </row>
    <row r="105" spans="1:10" s="4" customFormat="1">
      <c r="A105" s="15" t="s">
        <v>30</v>
      </c>
      <c r="B105" s="21" t="s">
        <v>69</v>
      </c>
      <c r="C105" s="4" t="s">
        <v>67</v>
      </c>
      <c r="D105" s="21" t="s">
        <v>67</v>
      </c>
      <c r="E105" s="4" t="s">
        <v>55</v>
      </c>
      <c r="F105" s="7">
        <v>300</v>
      </c>
      <c r="G105" s="17">
        <f t="shared" si="7"/>
        <v>1200</v>
      </c>
      <c r="H105" s="124">
        <f t="shared" si="5"/>
        <v>1.4999999999999999E-4</v>
      </c>
      <c r="I105" s="125">
        <f t="shared" si="6"/>
        <v>1.4999999999999999E-4</v>
      </c>
      <c r="J105" s="15"/>
    </row>
    <row r="106" spans="1:10" s="4" customFormat="1">
      <c r="A106" s="15" t="s">
        <v>33</v>
      </c>
      <c r="B106" s="21" t="s">
        <v>69</v>
      </c>
      <c r="C106" s="4" t="s">
        <v>67</v>
      </c>
      <c r="D106" s="21" t="s">
        <v>67</v>
      </c>
      <c r="E106" s="4" t="s">
        <v>58</v>
      </c>
      <c r="F106" s="7">
        <v>300</v>
      </c>
      <c r="G106" s="17">
        <f t="shared" si="7"/>
        <v>1200</v>
      </c>
      <c r="H106" s="124">
        <f t="shared" si="5"/>
        <v>1.4999999999999999E-4</v>
      </c>
      <c r="I106" s="125">
        <f t="shared" si="6"/>
        <v>1.4999999999999999E-4</v>
      </c>
      <c r="J106" s="15"/>
    </row>
    <row r="107" spans="1:10" s="4" customFormat="1">
      <c r="A107" s="15" t="s">
        <v>110</v>
      </c>
      <c r="B107" s="21" t="s">
        <v>165</v>
      </c>
      <c r="C107" s="4" t="s">
        <v>67</v>
      </c>
      <c r="D107" s="21" t="s">
        <v>67</v>
      </c>
      <c r="E107" s="4" t="s">
        <v>212</v>
      </c>
      <c r="F107" s="7">
        <v>390</v>
      </c>
      <c r="G107" s="17">
        <f t="shared" si="7"/>
        <v>1560</v>
      </c>
      <c r="H107" s="124">
        <f t="shared" si="5"/>
        <v>1.95E-4</v>
      </c>
      <c r="I107" s="125">
        <f t="shared" si="6"/>
        <v>1.95E-4</v>
      </c>
      <c r="J107" s="15"/>
    </row>
    <row r="108" spans="1:10" s="4" customFormat="1">
      <c r="A108" s="15" t="s">
        <v>134</v>
      </c>
      <c r="B108" s="21" t="s">
        <v>279</v>
      </c>
      <c r="C108" s="4" t="s">
        <v>67</v>
      </c>
      <c r="D108" s="21" t="s">
        <v>67</v>
      </c>
      <c r="E108" s="4" t="s">
        <v>249</v>
      </c>
      <c r="F108" s="7">
        <v>400</v>
      </c>
      <c r="G108" s="17">
        <f t="shared" si="7"/>
        <v>1600</v>
      </c>
      <c r="H108" s="124">
        <f t="shared" si="5"/>
        <v>2.0000000000000001E-4</v>
      </c>
      <c r="I108" s="125">
        <f t="shared" si="6"/>
        <v>2.0000000000000001E-4</v>
      </c>
      <c r="J108" s="87"/>
    </row>
    <row r="109" spans="1:10" s="79" customFormat="1">
      <c r="A109" s="89" t="s">
        <v>29</v>
      </c>
      <c r="B109" s="78" t="s">
        <v>69</v>
      </c>
      <c r="C109" s="79" t="s">
        <v>67</v>
      </c>
      <c r="D109" s="78" t="s">
        <v>67</v>
      </c>
      <c r="E109" s="79" t="s">
        <v>54</v>
      </c>
      <c r="F109" s="80">
        <v>7000</v>
      </c>
      <c r="G109" s="81">
        <f t="shared" si="7"/>
        <v>28000</v>
      </c>
      <c r="H109" s="124">
        <f t="shared" si="5"/>
        <v>3.5000000000000001E-3</v>
      </c>
      <c r="I109" s="125">
        <f t="shared" si="6"/>
        <v>3.5000000000000001E-3</v>
      </c>
      <c r="J109" s="88">
        <f>7000-900</f>
        <v>6100</v>
      </c>
    </row>
    <row r="110" spans="1:10" s="4" customFormat="1">
      <c r="A110" s="15" t="s">
        <v>18</v>
      </c>
      <c r="B110" s="21" t="s">
        <v>165</v>
      </c>
      <c r="C110" s="4" t="s">
        <v>67</v>
      </c>
      <c r="D110" s="21" t="s">
        <v>67</v>
      </c>
      <c r="E110" s="4" t="s">
        <v>211</v>
      </c>
      <c r="F110" s="7">
        <v>420</v>
      </c>
      <c r="G110" s="17">
        <f t="shared" si="7"/>
        <v>1680</v>
      </c>
      <c r="H110" s="124">
        <f t="shared" si="5"/>
        <v>2.1000000000000001E-4</v>
      </c>
      <c r="I110" s="125">
        <f t="shared" si="6"/>
        <v>2.1000000000000001E-4</v>
      </c>
      <c r="J110" s="87"/>
    </row>
    <row r="111" spans="1:10" s="4" customFormat="1">
      <c r="A111" s="15" t="s">
        <v>351</v>
      </c>
      <c r="B111" s="21" t="s">
        <v>69</v>
      </c>
      <c r="C111" s="4" t="s">
        <v>67</v>
      </c>
      <c r="D111" s="21" t="s">
        <v>67</v>
      </c>
      <c r="E111" s="4" t="s">
        <v>225</v>
      </c>
      <c r="F111" s="4">
        <v>470</v>
      </c>
      <c r="G111" s="17">
        <f t="shared" si="7"/>
        <v>1880</v>
      </c>
      <c r="H111" s="124">
        <f t="shared" si="5"/>
        <v>2.3499999999999999E-4</v>
      </c>
      <c r="I111" s="125">
        <f t="shared" si="6"/>
        <v>2.3499999999999999E-4</v>
      </c>
      <c r="J111" s="15"/>
    </row>
    <row r="112" spans="1:10" s="4" customFormat="1">
      <c r="A112" s="15" t="s">
        <v>149</v>
      </c>
      <c r="B112" s="21" t="s">
        <v>279</v>
      </c>
      <c r="C112" s="4" t="s">
        <v>67</v>
      </c>
      <c r="D112" s="21" t="s">
        <v>67</v>
      </c>
      <c r="E112" s="4" t="s">
        <v>262</v>
      </c>
      <c r="F112" s="7">
        <v>500</v>
      </c>
      <c r="G112" s="17">
        <f t="shared" si="7"/>
        <v>2000</v>
      </c>
      <c r="H112" s="124">
        <f t="shared" si="5"/>
        <v>2.5000000000000001E-4</v>
      </c>
      <c r="I112" s="125">
        <f t="shared" si="6"/>
        <v>2.5000000000000001E-4</v>
      </c>
      <c r="J112" s="15"/>
    </row>
    <row r="113" spans="1:10" s="4" customFormat="1">
      <c r="A113" s="15" t="s">
        <v>136</v>
      </c>
      <c r="B113" s="21" t="s">
        <v>279</v>
      </c>
      <c r="C113" s="4" t="s">
        <v>67</v>
      </c>
      <c r="D113" s="21" t="s">
        <v>67</v>
      </c>
      <c r="E113" s="4" t="s">
        <v>250</v>
      </c>
      <c r="F113" s="7">
        <v>500</v>
      </c>
      <c r="G113" s="17">
        <f t="shared" si="7"/>
        <v>2000</v>
      </c>
      <c r="H113" s="124">
        <f t="shared" si="5"/>
        <v>2.5000000000000001E-4</v>
      </c>
      <c r="I113" s="125">
        <f t="shared" si="6"/>
        <v>2.5000000000000001E-4</v>
      </c>
      <c r="J113" s="87"/>
    </row>
    <row r="114" spans="1:10" s="4" customFormat="1">
      <c r="A114" s="15" t="s">
        <v>129</v>
      </c>
      <c r="B114" s="21" t="s">
        <v>279</v>
      </c>
      <c r="C114" s="4" t="s">
        <v>67</v>
      </c>
      <c r="D114" s="21" t="s">
        <v>67</v>
      </c>
      <c r="E114" s="4" t="s">
        <v>244</v>
      </c>
      <c r="F114" s="7">
        <v>500</v>
      </c>
      <c r="G114" s="17">
        <f t="shared" si="7"/>
        <v>2000</v>
      </c>
      <c r="H114" s="124">
        <f t="shared" si="5"/>
        <v>2.5000000000000001E-4</v>
      </c>
      <c r="I114" s="125">
        <f t="shared" si="6"/>
        <v>2.5000000000000001E-4</v>
      </c>
      <c r="J114" s="15"/>
    </row>
    <row r="115" spans="1:10" s="4" customFormat="1">
      <c r="A115" s="15" t="s">
        <v>352</v>
      </c>
      <c r="B115" s="21" t="s">
        <v>69</v>
      </c>
      <c r="C115" s="4" t="s">
        <v>67</v>
      </c>
      <c r="D115" s="21" t="s">
        <v>67</v>
      </c>
      <c r="E115" s="4" t="s">
        <v>219</v>
      </c>
      <c r="F115" s="4">
        <v>530</v>
      </c>
      <c r="G115" s="17">
        <f t="shared" si="7"/>
        <v>2120</v>
      </c>
      <c r="H115" s="124">
        <f t="shared" si="5"/>
        <v>2.6499999999999999E-4</v>
      </c>
      <c r="I115" s="125">
        <f t="shared" si="6"/>
        <v>2.6499999999999999E-4</v>
      </c>
      <c r="J115" s="15"/>
    </row>
    <row r="116" spans="1:10" s="4" customFormat="1">
      <c r="A116" s="15" t="s">
        <v>367</v>
      </c>
      <c r="B116" s="21" t="s">
        <v>69</v>
      </c>
      <c r="C116" s="4" t="s">
        <v>67</v>
      </c>
      <c r="D116" s="21" t="s">
        <v>67</v>
      </c>
      <c r="E116" s="4" t="s">
        <v>383</v>
      </c>
      <c r="F116" s="7">
        <v>625</v>
      </c>
      <c r="G116" s="17">
        <f t="shared" si="7"/>
        <v>2500</v>
      </c>
      <c r="H116" s="124">
        <f t="shared" si="5"/>
        <v>3.1250000000000001E-4</v>
      </c>
      <c r="I116" s="125">
        <f t="shared" si="6"/>
        <v>3.1250000000000001E-4</v>
      </c>
      <c r="J116" s="15"/>
    </row>
    <row r="117" spans="1:10" s="4" customFormat="1">
      <c r="A117" s="15" t="s">
        <v>21</v>
      </c>
      <c r="B117" s="21" t="s">
        <v>69</v>
      </c>
      <c r="C117" s="4" t="s">
        <v>67</v>
      </c>
      <c r="D117" s="21" t="s">
        <v>67</v>
      </c>
      <c r="E117" s="4" t="s">
        <v>48</v>
      </c>
      <c r="F117" s="7">
        <v>625</v>
      </c>
      <c r="G117" s="17">
        <f t="shared" si="7"/>
        <v>2500</v>
      </c>
      <c r="H117" s="124">
        <f t="shared" si="5"/>
        <v>3.1250000000000001E-4</v>
      </c>
      <c r="I117" s="125">
        <f t="shared" si="6"/>
        <v>3.1250000000000001E-4</v>
      </c>
      <c r="J117" s="15"/>
    </row>
    <row r="118" spans="1:10" s="4" customFormat="1">
      <c r="A118" s="15" t="s">
        <v>17</v>
      </c>
      <c r="B118" s="21" t="s">
        <v>69</v>
      </c>
      <c r="C118" s="4" t="s">
        <v>67</v>
      </c>
      <c r="D118" s="21" t="s">
        <v>67</v>
      </c>
      <c r="E118" s="4" t="s">
        <v>45</v>
      </c>
      <c r="F118" s="7">
        <v>625</v>
      </c>
      <c r="G118" s="17">
        <f t="shared" si="7"/>
        <v>2500</v>
      </c>
      <c r="H118" s="124">
        <f t="shared" si="5"/>
        <v>3.1250000000000001E-4</v>
      </c>
      <c r="I118" s="125">
        <f t="shared" si="6"/>
        <v>3.1250000000000001E-4</v>
      </c>
      <c r="J118" s="15"/>
    </row>
    <row r="119" spans="1:10" s="4" customFormat="1">
      <c r="A119" s="15" t="s">
        <v>16</v>
      </c>
      <c r="B119" s="21" t="s">
        <v>69</v>
      </c>
      <c r="C119" s="4" t="s">
        <v>67</v>
      </c>
      <c r="D119" s="21" t="s">
        <v>67</v>
      </c>
      <c r="E119" s="4" t="s">
        <v>44</v>
      </c>
      <c r="F119" s="7">
        <v>625</v>
      </c>
      <c r="G119" s="17">
        <f t="shared" si="7"/>
        <v>2500</v>
      </c>
      <c r="H119" s="124">
        <f t="shared" si="5"/>
        <v>3.1250000000000001E-4</v>
      </c>
      <c r="I119" s="125">
        <f t="shared" si="6"/>
        <v>3.1250000000000001E-4</v>
      </c>
      <c r="J119" s="15"/>
    </row>
    <row r="120" spans="1:10" s="4" customFormat="1">
      <c r="A120" s="15" t="s">
        <v>111</v>
      </c>
      <c r="B120" s="21" t="s">
        <v>165</v>
      </c>
      <c r="C120" s="4" t="s">
        <v>67</v>
      </c>
      <c r="D120" s="21" t="s">
        <v>67</v>
      </c>
      <c r="E120" s="4" t="s">
        <v>213</v>
      </c>
      <c r="F120" s="7">
        <v>700</v>
      </c>
      <c r="G120" s="17">
        <f t="shared" si="7"/>
        <v>2800</v>
      </c>
      <c r="H120" s="124">
        <f t="shared" si="5"/>
        <v>3.5E-4</v>
      </c>
      <c r="I120" s="125">
        <f t="shared" si="6"/>
        <v>3.5E-4</v>
      </c>
      <c r="J120" s="87"/>
    </row>
    <row r="121" spans="1:10" s="4" customFormat="1">
      <c r="A121" s="15" t="s">
        <v>127</v>
      </c>
      <c r="B121" s="21" t="s">
        <v>69</v>
      </c>
      <c r="C121" s="4" t="s">
        <v>67</v>
      </c>
      <c r="D121" s="21" t="s">
        <v>67</v>
      </c>
      <c r="E121" s="4" t="s">
        <v>242</v>
      </c>
      <c r="F121" s="7">
        <v>700</v>
      </c>
      <c r="G121" s="17">
        <f t="shared" si="7"/>
        <v>2800</v>
      </c>
      <c r="H121" s="124">
        <f t="shared" si="5"/>
        <v>3.5E-4</v>
      </c>
      <c r="I121" s="125">
        <f t="shared" si="6"/>
        <v>3.5E-4</v>
      </c>
      <c r="J121" s="87"/>
    </row>
    <row r="122" spans="1:10" s="4" customFormat="1">
      <c r="A122" s="15" t="s">
        <v>91</v>
      </c>
      <c r="B122" s="21" t="s">
        <v>165</v>
      </c>
      <c r="C122" s="4" t="s">
        <v>67</v>
      </c>
      <c r="D122" s="21" t="s">
        <v>67</v>
      </c>
      <c r="E122" s="4" t="s">
        <v>193</v>
      </c>
      <c r="F122" s="7">
        <v>700</v>
      </c>
      <c r="G122" s="17">
        <f t="shared" si="7"/>
        <v>2800</v>
      </c>
      <c r="H122" s="124">
        <f t="shared" si="5"/>
        <v>3.5E-4</v>
      </c>
      <c r="I122" s="125">
        <f t="shared" si="6"/>
        <v>3.5E-4</v>
      </c>
      <c r="J122" s="87"/>
    </row>
    <row r="123" spans="1:10" s="4" customFormat="1">
      <c r="A123" s="134" t="s">
        <v>409</v>
      </c>
      <c r="B123" s="21" t="s">
        <v>69</v>
      </c>
      <c r="C123" s="4" t="s">
        <v>67</v>
      </c>
      <c r="D123" s="21" t="s">
        <v>67</v>
      </c>
      <c r="E123" s="135" t="s">
        <v>410</v>
      </c>
      <c r="F123" s="4">
        <f>G123/4</f>
        <v>750</v>
      </c>
      <c r="G123" s="17">
        <f>5000-2000</f>
        <v>3000</v>
      </c>
      <c r="H123" s="124">
        <f t="shared" si="5"/>
        <v>3.7500000000000001E-4</v>
      </c>
      <c r="I123" s="125">
        <f t="shared" si="6"/>
        <v>3.7500000000000001E-4</v>
      </c>
      <c r="J123" s="15"/>
    </row>
    <row r="124" spans="1:10" s="4" customFormat="1">
      <c r="A124" s="15" t="s">
        <v>353</v>
      </c>
      <c r="B124" s="21" t="s">
        <v>69</v>
      </c>
      <c r="C124" s="4" t="s">
        <v>67</v>
      </c>
      <c r="D124" s="21" t="s">
        <v>67</v>
      </c>
      <c r="E124" s="4" t="s">
        <v>334</v>
      </c>
      <c r="F124" s="4">
        <v>750</v>
      </c>
      <c r="G124" s="17">
        <f t="shared" ref="G124:G158" si="8">F124*4</f>
        <v>3000</v>
      </c>
      <c r="H124" s="124">
        <f t="shared" si="5"/>
        <v>3.7500000000000001E-4</v>
      </c>
      <c r="I124" s="125">
        <f t="shared" si="6"/>
        <v>3.7500000000000001E-4</v>
      </c>
      <c r="J124" s="15"/>
    </row>
    <row r="125" spans="1:10" s="79" customFormat="1">
      <c r="A125" s="89" t="s">
        <v>159</v>
      </c>
      <c r="B125" s="78" t="s">
        <v>279</v>
      </c>
      <c r="C125" s="79" t="s">
        <v>67</v>
      </c>
      <c r="D125" s="78" t="s">
        <v>67</v>
      </c>
      <c r="E125" s="79" t="s">
        <v>272</v>
      </c>
      <c r="F125" s="80">
        <v>800</v>
      </c>
      <c r="G125" s="81">
        <f t="shared" si="8"/>
        <v>3200</v>
      </c>
      <c r="H125" s="124">
        <f t="shared" si="5"/>
        <v>4.0000000000000002E-4</v>
      </c>
      <c r="I125" s="125">
        <f t="shared" si="6"/>
        <v>4.0000000000000002E-4</v>
      </c>
      <c r="J125" s="88"/>
    </row>
    <row r="126" spans="1:10" s="4" customFormat="1">
      <c r="A126" s="15" t="s">
        <v>151</v>
      </c>
      <c r="B126" s="21" t="s">
        <v>279</v>
      </c>
      <c r="C126" s="4" t="s">
        <v>67</v>
      </c>
      <c r="D126" s="21" t="s">
        <v>67</v>
      </c>
      <c r="E126" s="4" t="s">
        <v>264</v>
      </c>
      <c r="F126" s="7">
        <v>800</v>
      </c>
      <c r="G126" s="17">
        <f t="shared" si="8"/>
        <v>3200</v>
      </c>
      <c r="H126" s="124">
        <f t="shared" si="5"/>
        <v>4.0000000000000002E-4</v>
      </c>
      <c r="I126" s="125">
        <f t="shared" si="6"/>
        <v>4.0000000000000002E-4</v>
      </c>
      <c r="J126" s="15"/>
    </row>
    <row r="127" spans="1:10" s="4" customFormat="1">
      <c r="A127" s="15" t="s">
        <v>143</v>
      </c>
      <c r="B127" s="21" t="s">
        <v>69</v>
      </c>
      <c r="C127" s="4" t="s">
        <v>67</v>
      </c>
      <c r="D127" s="21" t="s">
        <v>67</v>
      </c>
      <c r="E127" s="4" t="s">
        <v>257</v>
      </c>
      <c r="F127" s="7">
        <v>800</v>
      </c>
      <c r="G127" s="17">
        <f t="shared" si="8"/>
        <v>3200</v>
      </c>
      <c r="H127" s="124">
        <f t="shared" si="5"/>
        <v>4.0000000000000002E-4</v>
      </c>
      <c r="I127" s="125">
        <f t="shared" si="6"/>
        <v>4.0000000000000002E-4</v>
      </c>
      <c r="J127" s="15"/>
    </row>
    <row r="128" spans="1:10" s="4" customFormat="1">
      <c r="A128" s="15" t="s">
        <v>35</v>
      </c>
      <c r="B128" s="21" t="s">
        <v>69</v>
      </c>
      <c r="C128" s="4" t="s">
        <v>67</v>
      </c>
      <c r="D128" s="21" t="s">
        <v>67</v>
      </c>
      <c r="E128" s="4" t="s">
        <v>60</v>
      </c>
      <c r="F128" s="7">
        <v>800</v>
      </c>
      <c r="G128" s="17">
        <f t="shared" si="8"/>
        <v>3200</v>
      </c>
      <c r="H128" s="124">
        <f t="shared" si="5"/>
        <v>4.0000000000000002E-4</v>
      </c>
      <c r="I128" s="125">
        <f t="shared" si="6"/>
        <v>4.0000000000000002E-4</v>
      </c>
      <c r="J128" s="87"/>
    </row>
    <row r="129" spans="1:18" s="4" customFormat="1">
      <c r="A129" s="15" t="s">
        <v>84</v>
      </c>
      <c r="B129" s="21" t="s">
        <v>165</v>
      </c>
      <c r="C129" s="4" t="s">
        <v>67</v>
      </c>
      <c r="D129" s="21" t="s">
        <v>67</v>
      </c>
      <c r="E129" s="4" t="s">
        <v>186</v>
      </c>
      <c r="F129" s="7">
        <v>900</v>
      </c>
      <c r="G129" s="17">
        <f t="shared" si="8"/>
        <v>3600</v>
      </c>
      <c r="H129" s="124">
        <f t="shared" si="5"/>
        <v>4.4999999999999999E-4</v>
      </c>
      <c r="I129" s="125">
        <f t="shared" si="6"/>
        <v>4.4999999999999999E-4</v>
      </c>
      <c r="J129" s="15"/>
    </row>
    <row r="130" spans="1:18" s="4" customFormat="1">
      <c r="A130" s="15" t="s">
        <v>289</v>
      </c>
      <c r="B130" s="21" t="s">
        <v>69</v>
      </c>
      <c r="C130" s="4" t="s">
        <v>67</v>
      </c>
      <c r="D130" s="21" t="s">
        <v>67</v>
      </c>
      <c r="E130" s="4" t="s">
        <v>282</v>
      </c>
      <c r="F130" s="7">
        <v>1000</v>
      </c>
      <c r="G130" s="17">
        <f t="shared" si="8"/>
        <v>4000</v>
      </c>
      <c r="H130" s="124">
        <f t="shared" si="5"/>
        <v>5.0000000000000001E-4</v>
      </c>
      <c r="I130" s="125">
        <f t="shared" si="6"/>
        <v>5.0000000000000001E-4</v>
      </c>
      <c r="J130" s="15"/>
    </row>
    <row r="131" spans="1:18" s="4" customFormat="1">
      <c r="A131" s="15" t="s">
        <v>77</v>
      </c>
      <c r="B131" s="21" t="s">
        <v>69</v>
      </c>
      <c r="C131" s="4" t="s">
        <v>67</v>
      </c>
      <c r="D131" s="21" t="s">
        <v>67</v>
      </c>
      <c r="E131" s="4" t="s">
        <v>178</v>
      </c>
      <c r="F131" s="4">
        <v>1000</v>
      </c>
      <c r="G131" s="17">
        <f t="shared" si="8"/>
        <v>4000</v>
      </c>
      <c r="H131" s="124">
        <f t="shared" si="5"/>
        <v>5.0000000000000001E-4</v>
      </c>
      <c r="I131" s="125">
        <f t="shared" si="6"/>
        <v>5.0000000000000001E-4</v>
      </c>
      <c r="J131" s="15"/>
    </row>
    <row r="132" spans="1:18" s="4" customFormat="1">
      <c r="A132" s="15" t="s">
        <v>79</v>
      </c>
      <c r="B132" s="21" t="s">
        <v>69</v>
      </c>
      <c r="C132" s="4" t="s">
        <v>67</v>
      </c>
      <c r="D132" s="21" t="s">
        <v>67</v>
      </c>
      <c r="E132" s="4" t="s">
        <v>181</v>
      </c>
      <c r="F132" s="4">
        <v>1000</v>
      </c>
      <c r="G132" s="17">
        <f t="shared" si="8"/>
        <v>4000</v>
      </c>
      <c r="H132" s="124">
        <f t="shared" si="5"/>
        <v>5.0000000000000001E-4</v>
      </c>
      <c r="I132" s="125">
        <f t="shared" si="6"/>
        <v>5.0000000000000001E-4</v>
      </c>
      <c r="J132" s="15"/>
    </row>
    <row r="133" spans="1:18" s="4" customFormat="1">
      <c r="A133" s="15" t="s">
        <v>123</v>
      </c>
      <c r="B133" s="21" t="s">
        <v>165</v>
      </c>
      <c r="C133" s="4" t="s">
        <v>67</v>
      </c>
      <c r="D133" s="21" t="s">
        <v>67</v>
      </c>
      <c r="E133" s="4" t="s">
        <v>237</v>
      </c>
      <c r="F133" s="7">
        <v>1000</v>
      </c>
      <c r="G133" s="17">
        <f t="shared" si="8"/>
        <v>4000</v>
      </c>
      <c r="H133" s="124">
        <f t="shared" si="5"/>
        <v>5.0000000000000001E-4</v>
      </c>
      <c r="I133" s="125">
        <f t="shared" si="6"/>
        <v>5.0000000000000001E-4</v>
      </c>
      <c r="J133" s="15"/>
    </row>
    <row r="134" spans="1:18" s="4" customFormat="1">
      <c r="A134" s="15" t="s">
        <v>100</v>
      </c>
      <c r="B134" s="21" t="s">
        <v>165</v>
      </c>
      <c r="C134" s="4" t="s">
        <v>67</v>
      </c>
      <c r="D134" s="21" t="s">
        <v>67</v>
      </c>
      <c r="E134" s="4" t="s">
        <v>202</v>
      </c>
      <c r="F134" s="7">
        <v>1000</v>
      </c>
      <c r="G134" s="17">
        <f t="shared" si="8"/>
        <v>4000</v>
      </c>
      <c r="H134" s="124">
        <f t="shared" si="5"/>
        <v>5.0000000000000001E-4</v>
      </c>
      <c r="I134" s="125">
        <f t="shared" si="6"/>
        <v>5.0000000000000001E-4</v>
      </c>
      <c r="J134" s="15"/>
    </row>
    <row r="135" spans="1:18" s="79" customFormat="1">
      <c r="A135" s="89" t="s">
        <v>125</v>
      </c>
      <c r="B135" s="78" t="s">
        <v>279</v>
      </c>
      <c r="C135" s="79" t="s">
        <v>67</v>
      </c>
      <c r="D135" s="78" t="s">
        <v>67</v>
      </c>
      <c r="E135" s="79" t="s">
        <v>240</v>
      </c>
      <c r="F135" s="80">
        <v>2000</v>
      </c>
      <c r="G135" s="81">
        <f t="shared" si="8"/>
        <v>8000</v>
      </c>
      <c r="H135" s="124">
        <f t="shared" si="5"/>
        <v>1E-3</v>
      </c>
      <c r="I135" s="125">
        <f t="shared" si="6"/>
        <v>1E-3</v>
      </c>
      <c r="J135" s="89"/>
    </row>
    <row r="136" spans="1:18" s="4" customFormat="1">
      <c r="A136" s="15" t="s">
        <v>75</v>
      </c>
      <c r="B136" s="21" t="s">
        <v>69</v>
      </c>
      <c r="C136" s="4" t="s">
        <v>67</v>
      </c>
      <c r="D136" s="21" t="s">
        <v>67</v>
      </c>
      <c r="E136" s="4" t="s">
        <v>176</v>
      </c>
      <c r="F136" s="4">
        <v>1200</v>
      </c>
      <c r="G136" s="17">
        <f t="shared" si="8"/>
        <v>4800</v>
      </c>
      <c r="H136" s="124">
        <f t="shared" si="5"/>
        <v>5.9999999999999995E-4</v>
      </c>
      <c r="I136" s="125">
        <f t="shared" si="6"/>
        <v>5.9999999999999995E-4</v>
      </c>
      <c r="J136" s="87"/>
    </row>
    <row r="137" spans="1:18" s="4" customFormat="1">
      <c r="A137" s="15" t="s">
        <v>354</v>
      </c>
      <c r="B137" s="21" t="s">
        <v>69</v>
      </c>
      <c r="C137" s="4" t="s">
        <v>67</v>
      </c>
      <c r="D137" s="21" t="s">
        <v>67</v>
      </c>
      <c r="E137" s="4" t="s">
        <v>335</v>
      </c>
      <c r="F137" s="4">
        <v>1200</v>
      </c>
      <c r="G137" s="17">
        <f t="shared" si="8"/>
        <v>4800</v>
      </c>
      <c r="H137" s="124">
        <f t="shared" si="5"/>
        <v>5.9999999999999995E-4</v>
      </c>
      <c r="I137" s="125">
        <f t="shared" si="6"/>
        <v>5.9999999999999995E-4</v>
      </c>
      <c r="J137" s="15"/>
    </row>
    <row r="138" spans="1:18" s="4" customFormat="1">
      <c r="A138" s="15" t="s">
        <v>81</v>
      </c>
      <c r="B138" s="21" t="s">
        <v>69</v>
      </c>
      <c r="C138" s="4" t="s">
        <v>67</v>
      </c>
      <c r="D138" s="21" t="s">
        <v>67</v>
      </c>
      <c r="E138" s="4" t="s">
        <v>183</v>
      </c>
      <c r="F138" s="4">
        <v>1300</v>
      </c>
      <c r="G138" s="17">
        <f t="shared" si="8"/>
        <v>5200</v>
      </c>
      <c r="H138" s="124">
        <f t="shared" si="5"/>
        <v>6.4999999999999997E-4</v>
      </c>
      <c r="I138" s="125">
        <f t="shared" si="6"/>
        <v>6.4999999999999997E-4</v>
      </c>
      <c r="J138" s="15"/>
      <c r="Q138" s="10"/>
      <c r="R138" s="10"/>
    </row>
    <row r="139" spans="1:18" s="4" customFormat="1">
      <c r="A139" s="15" t="s">
        <v>121</v>
      </c>
      <c r="B139" s="21" t="s">
        <v>165</v>
      </c>
      <c r="C139" s="4" t="s">
        <v>67</v>
      </c>
      <c r="D139" s="21" t="s">
        <v>67</v>
      </c>
      <c r="E139" s="4" t="s">
        <v>436</v>
      </c>
      <c r="F139" s="7">
        <v>2500</v>
      </c>
      <c r="G139" s="17">
        <f t="shared" si="8"/>
        <v>10000</v>
      </c>
      <c r="H139" s="124">
        <f t="shared" si="5"/>
        <v>1.25E-3</v>
      </c>
      <c r="I139" s="125">
        <f t="shared" si="6"/>
        <v>1.25E-3</v>
      </c>
      <c r="J139" s="15"/>
      <c r="Q139" s="10"/>
      <c r="R139" s="10"/>
    </row>
    <row r="140" spans="1:18" s="4" customFormat="1">
      <c r="A140" s="15" t="s">
        <v>294</v>
      </c>
      <c r="B140" s="21" t="s">
        <v>69</v>
      </c>
      <c r="C140" s="4" t="s">
        <v>67</v>
      </c>
      <c r="D140" s="21" t="s">
        <v>67</v>
      </c>
      <c r="E140" s="4" t="s">
        <v>287</v>
      </c>
      <c r="F140" s="7">
        <v>1500</v>
      </c>
      <c r="G140" s="17">
        <f t="shared" si="8"/>
        <v>6000</v>
      </c>
      <c r="H140" s="124">
        <f t="shared" ref="H140:H203" si="9">F140/2000000</f>
        <v>7.5000000000000002E-4</v>
      </c>
      <c r="I140" s="125">
        <f t="shared" ref="I140:I203" si="10">+G140/8000000</f>
        <v>7.5000000000000002E-4</v>
      </c>
      <c r="J140" s="15"/>
      <c r="Q140" s="10"/>
      <c r="R140" s="10"/>
    </row>
    <row r="141" spans="1:18" s="4" customFormat="1">
      <c r="A141" s="15" t="s">
        <v>293</v>
      </c>
      <c r="B141" s="21" t="s">
        <v>69</v>
      </c>
      <c r="C141" s="4" t="s">
        <v>67</v>
      </c>
      <c r="D141" s="21" t="s">
        <v>67</v>
      </c>
      <c r="E141" s="4" t="s">
        <v>286</v>
      </c>
      <c r="F141" s="7">
        <v>1500</v>
      </c>
      <c r="G141" s="17">
        <f t="shared" si="8"/>
        <v>6000</v>
      </c>
      <c r="H141" s="124">
        <f t="shared" si="9"/>
        <v>7.5000000000000002E-4</v>
      </c>
      <c r="I141" s="125">
        <f t="shared" si="10"/>
        <v>7.5000000000000002E-4</v>
      </c>
      <c r="J141" s="15"/>
      <c r="Q141" s="10"/>
      <c r="R141" s="10"/>
    </row>
    <row r="142" spans="1:18" s="4" customFormat="1">
      <c r="A142" s="15" t="s">
        <v>292</v>
      </c>
      <c r="B142" s="21" t="s">
        <v>69</v>
      </c>
      <c r="C142" s="4" t="s">
        <v>67</v>
      </c>
      <c r="D142" s="21" t="s">
        <v>67</v>
      </c>
      <c r="E142" s="4" t="s">
        <v>285</v>
      </c>
      <c r="F142" s="7">
        <v>1500</v>
      </c>
      <c r="G142" s="17">
        <f t="shared" si="8"/>
        <v>6000</v>
      </c>
      <c r="H142" s="124">
        <f t="shared" si="9"/>
        <v>7.5000000000000002E-4</v>
      </c>
      <c r="I142" s="125">
        <f t="shared" si="10"/>
        <v>7.5000000000000002E-4</v>
      </c>
      <c r="J142" s="15"/>
    </row>
    <row r="143" spans="1:18" s="4" customFormat="1">
      <c r="A143" s="15" t="s">
        <v>291</v>
      </c>
      <c r="B143" s="21" t="s">
        <v>69</v>
      </c>
      <c r="C143" s="4" t="s">
        <v>67</v>
      </c>
      <c r="D143" s="21" t="s">
        <v>67</v>
      </c>
      <c r="E143" s="4" t="s">
        <v>284</v>
      </c>
      <c r="F143" s="7">
        <v>1500</v>
      </c>
      <c r="G143" s="17">
        <f t="shared" si="8"/>
        <v>6000</v>
      </c>
      <c r="H143" s="124">
        <f t="shared" si="9"/>
        <v>7.5000000000000002E-4</v>
      </c>
      <c r="I143" s="125">
        <f t="shared" si="10"/>
        <v>7.5000000000000002E-4</v>
      </c>
      <c r="J143" s="15"/>
    </row>
    <row r="144" spans="1:18" s="4" customFormat="1">
      <c r="A144" s="15" t="s">
        <v>137</v>
      </c>
      <c r="B144" s="21" t="s">
        <v>279</v>
      </c>
      <c r="C144" s="4" t="s">
        <v>67</v>
      </c>
      <c r="D144" s="21" t="s">
        <v>67</v>
      </c>
      <c r="E144" s="4" t="s">
        <v>251</v>
      </c>
      <c r="F144" s="7">
        <v>1600</v>
      </c>
      <c r="G144" s="17">
        <f t="shared" si="8"/>
        <v>6400</v>
      </c>
      <c r="H144" s="124">
        <f t="shared" si="9"/>
        <v>8.0000000000000004E-4</v>
      </c>
      <c r="I144" s="125">
        <f t="shared" si="10"/>
        <v>8.0000000000000004E-4</v>
      </c>
      <c r="J144" s="15"/>
    </row>
    <row r="145" spans="1:23" s="4" customFormat="1">
      <c r="A145" s="15" t="s">
        <v>290</v>
      </c>
      <c r="B145" s="21" t="s">
        <v>69</v>
      </c>
      <c r="C145" s="4" t="s">
        <v>67</v>
      </c>
      <c r="D145" s="21" t="s">
        <v>67</v>
      </c>
      <c r="E145" s="4" t="s">
        <v>283</v>
      </c>
      <c r="F145" s="7">
        <v>2000</v>
      </c>
      <c r="G145" s="17">
        <f t="shared" si="8"/>
        <v>8000</v>
      </c>
      <c r="H145" s="124">
        <f t="shared" si="9"/>
        <v>1E-3</v>
      </c>
      <c r="I145" s="125">
        <f t="shared" si="10"/>
        <v>1E-3</v>
      </c>
      <c r="J145" s="15"/>
      <c r="Q145" s="10"/>
      <c r="R145" s="10"/>
    </row>
    <row r="146" spans="1:23" s="4" customFormat="1">
      <c r="A146" s="15" t="s">
        <v>328</v>
      </c>
      <c r="B146" s="21" t="s">
        <v>69</v>
      </c>
      <c r="C146" s="4" t="s">
        <v>67</v>
      </c>
      <c r="D146" s="21" t="s">
        <v>67</v>
      </c>
      <c r="E146" s="4" t="s">
        <v>322</v>
      </c>
      <c r="F146" s="7">
        <v>2000</v>
      </c>
      <c r="G146" s="17">
        <f t="shared" si="8"/>
        <v>8000</v>
      </c>
      <c r="H146" s="124">
        <f t="shared" si="9"/>
        <v>1E-3</v>
      </c>
      <c r="I146" s="125">
        <f t="shared" si="10"/>
        <v>1E-3</v>
      </c>
      <c r="J146" s="15"/>
      <c r="Q146" s="10"/>
      <c r="R146" s="10"/>
    </row>
    <row r="147" spans="1:23" s="128" customFormat="1">
      <c r="A147" s="15" t="s">
        <v>131</v>
      </c>
      <c r="B147" s="21" t="s">
        <v>165</v>
      </c>
      <c r="C147" s="4" t="s">
        <v>67</v>
      </c>
      <c r="D147" s="21" t="s">
        <v>67</v>
      </c>
      <c r="E147" s="4" t="s">
        <v>246</v>
      </c>
      <c r="F147" s="7">
        <v>2000</v>
      </c>
      <c r="G147" s="17">
        <f t="shared" si="8"/>
        <v>8000</v>
      </c>
      <c r="H147" s="124">
        <f t="shared" si="9"/>
        <v>1E-3</v>
      </c>
      <c r="I147" s="125">
        <f t="shared" si="10"/>
        <v>1E-3</v>
      </c>
      <c r="J147" s="87"/>
      <c r="K147" s="4"/>
      <c r="L147" s="4"/>
      <c r="M147" s="4"/>
      <c r="N147" s="4"/>
      <c r="O147" s="4"/>
      <c r="P147" s="4"/>
    </row>
    <row r="148" spans="1:23" s="128" customFormat="1">
      <c r="A148" s="15" t="s">
        <v>355</v>
      </c>
      <c r="B148" s="21" t="s">
        <v>69</v>
      </c>
      <c r="C148" s="4" t="s">
        <v>67</v>
      </c>
      <c r="D148" s="21" t="s">
        <v>67</v>
      </c>
      <c r="E148" s="4" t="s">
        <v>336</v>
      </c>
      <c r="F148" s="4">
        <v>2300</v>
      </c>
      <c r="G148" s="17">
        <f t="shared" si="8"/>
        <v>9200</v>
      </c>
      <c r="H148" s="124">
        <f t="shared" si="9"/>
        <v>1.15E-3</v>
      </c>
      <c r="I148" s="125">
        <f t="shared" si="10"/>
        <v>1.15E-3</v>
      </c>
      <c r="J148" s="15"/>
      <c r="K148" s="4"/>
      <c r="L148" s="4"/>
      <c r="M148" s="4"/>
      <c r="N148" s="4"/>
      <c r="O148" s="4"/>
      <c r="P148" s="4"/>
    </row>
    <row r="149" spans="1:23" s="128" customFormat="1">
      <c r="A149" s="15" t="s">
        <v>295</v>
      </c>
      <c r="B149" s="21" t="s">
        <v>69</v>
      </c>
      <c r="C149" s="4" t="s">
        <v>67</v>
      </c>
      <c r="D149" s="21" t="s">
        <v>67</v>
      </c>
      <c r="E149" s="4" t="s">
        <v>288</v>
      </c>
      <c r="F149" s="7">
        <v>2500</v>
      </c>
      <c r="G149" s="17">
        <f t="shared" si="8"/>
        <v>10000</v>
      </c>
      <c r="H149" s="124">
        <f t="shared" si="9"/>
        <v>1.25E-3</v>
      </c>
      <c r="I149" s="125">
        <f t="shared" si="10"/>
        <v>1.25E-3</v>
      </c>
      <c r="J149" s="15"/>
      <c r="K149" s="4"/>
      <c r="L149" s="4"/>
      <c r="M149" s="4"/>
      <c r="N149" s="4"/>
      <c r="O149" s="4"/>
      <c r="P149" s="4"/>
    </row>
    <row r="150" spans="1:23" s="128" customFormat="1">
      <c r="A150" s="15" t="s">
        <v>395</v>
      </c>
      <c r="B150" s="21" t="s">
        <v>69</v>
      </c>
      <c r="C150" s="4" t="s">
        <v>67</v>
      </c>
      <c r="D150" s="21" t="s">
        <v>67</v>
      </c>
      <c r="E150" s="4" t="s">
        <v>394</v>
      </c>
      <c r="F150" s="7">
        <v>2500</v>
      </c>
      <c r="G150" s="17">
        <f t="shared" si="8"/>
        <v>10000</v>
      </c>
      <c r="H150" s="124">
        <f t="shared" si="9"/>
        <v>1.25E-3</v>
      </c>
      <c r="I150" s="125">
        <f t="shared" si="10"/>
        <v>1.25E-3</v>
      </c>
      <c r="J150" s="15"/>
      <c r="K150" s="4"/>
      <c r="L150" s="4"/>
      <c r="M150" s="4"/>
      <c r="N150" s="4"/>
      <c r="O150" s="4"/>
      <c r="P150" s="4"/>
    </row>
    <row r="151" spans="1:23" s="128" customFormat="1">
      <c r="A151" s="15" t="s">
        <v>99</v>
      </c>
      <c r="B151" s="21" t="s">
        <v>165</v>
      </c>
      <c r="C151" s="4" t="s">
        <v>67</v>
      </c>
      <c r="D151" s="21" t="s">
        <v>67</v>
      </c>
      <c r="E151" s="4" t="s">
        <v>201</v>
      </c>
      <c r="F151" s="7">
        <v>2500</v>
      </c>
      <c r="G151" s="17">
        <f t="shared" si="8"/>
        <v>10000</v>
      </c>
      <c r="H151" s="124">
        <f t="shared" si="9"/>
        <v>1.25E-3</v>
      </c>
      <c r="I151" s="125">
        <f t="shared" si="10"/>
        <v>1.25E-3</v>
      </c>
      <c r="J151" s="15"/>
      <c r="K151" s="4"/>
      <c r="L151" s="4"/>
      <c r="M151" s="4"/>
      <c r="N151" s="4"/>
      <c r="O151" s="4"/>
      <c r="P151" s="4"/>
    </row>
    <row r="152" spans="1:23" s="128" customFormat="1">
      <c r="A152" s="15" t="s">
        <v>98</v>
      </c>
      <c r="B152" s="21" t="s">
        <v>69</v>
      </c>
      <c r="C152" s="4" t="s">
        <v>67</v>
      </c>
      <c r="D152" s="21" t="s">
        <v>67</v>
      </c>
      <c r="E152" s="4" t="s">
        <v>200</v>
      </c>
      <c r="F152" s="7">
        <v>2500</v>
      </c>
      <c r="G152" s="17">
        <f t="shared" si="8"/>
        <v>10000</v>
      </c>
      <c r="H152" s="124">
        <f t="shared" si="9"/>
        <v>1.25E-3</v>
      </c>
      <c r="I152" s="125">
        <f t="shared" si="10"/>
        <v>1.25E-3</v>
      </c>
      <c r="J152" s="15"/>
      <c r="K152" s="4"/>
      <c r="L152" s="4"/>
      <c r="M152" s="4"/>
      <c r="N152" s="4"/>
      <c r="O152" s="4"/>
      <c r="P152" s="4"/>
    </row>
    <row r="153" spans="1:23" s="128" customFormat="1">
      <c r="A153" s="15" t="s">
        <v>32</v>
      </c>
      <c r="B153" s="21" t="s">
        <v>69</v>
      </c>
      <c r="C153" s="4" t="s">
        <v>67</v>
      </c>
      <c r="D153" s="21" t="s">
        <v>67</v>
      </c>
      <c r="E153" s="4" t="s">
        <v>57</v>
      </c>
      <c r="F153" s="4">
        <v>2500</v>
      </c>
      <c r="G153" s="17">
        <f t="shared" si="8"/>
        <v>10000</v>
      </c>
      <c r="H153" s="124">
        <f t="shared" si="9"/>
        <v>1.25E-3</v>
      </c>
      <c r="I153" s="125">
        <f t="shared" si="10"/>
        <v>1.25E-3</v>
      </c>
      <c r="J153" s="87"/>
      <c r="K153" s="4"/>
      <c r="L153" s="4"/>
      <c r="M153" s="4"/>
      <c r="N153" s="4"/>
      <c r="O153" s="9"/>
      <c r="P153" s="16"/>
    </row>
    <row r="154" spans="1:23" s="128" customFormat="1">
      <c r="A154" s="136" t="s">
        <v>421</v>
      </c>
      <c r="B154" s="21" t="s">
        <v>69</v>
      </c>
      <c r="C154" s="4" t="s">
        <v>67</v>
      </c>
      <c r="D154" s="21" t="s">
        <v>67</v>
      </c>
      <c r="E154" s="4" t="s">
        <v>419</v>
      </c>
      <c r="F154" s="4">
        <v>2500</v>
      </c>
      <c r="G154" s="17">
        <f t="shared" si="8"/>
        <v>10000</v>
      </c>
      <c r="H154" s="124">
        <f t="shared" si="9"/>
        <v>1.25E-3</v>
      </c>
      <c r="I154" s="125">
        <f t="shared" si="10"/>
        <v>1.25E-3</v>
      </c>
      <c r="J154" s="15"/>
      <c r="K154" s="4"/>
      <c r="L154" s="4"/>
      <c r="M154" s="4"/>
      <c r="N154" s="17"/>
      <c r="O154" s="124"/>
      <c r="P154" s="125"/>
      <c r="R154" s="4"/>
      <c r="S154" s="4"/>
      <c r="T154" s="4"/>
      <c r="U154" s="4"/>
      <c r="V154" s="9"/>
      <c r="W154" s="16"/>
    </row>
    <row r="155" spans="1:23" s="128" customFormat="1">
      <c r="A155" s="136" t="s">
        <v>422</v>
      </c>
      <c r="B155" s="21" t="s">
        <v>69</v>
      </c>
      <c r="C155" s="4" t="s">
        <v>67</v>
      </c>
      <c r="D155" s="21" t="s">
        <v>67</v>
      </c>
      <c r="E155" s="4" t="s">
        <v>420</v>
      </c>
      <c r="F155" s="4">
        <v>2500</v>
      </c>
      <c r="G155" s="17">
        <f t="shared" si="8"/>
        <v>10000</v>
      </c>
      <c r="H155" s="124">
        <f t="shared" si="9"/>
        <v>1.25E-3</v>
      </c>
      <c r="I155" s="125">
        <f t="shared" si="10"/>
        <v>1.25E-3</v>
      </c>
      <c r="J155" s="15"/>
      <c r="K155" s="4"/>
      <c r="L155" s="4"/>
      <c r="M155" s="4"/>
      <c r="N155" s="17"/>
      <c r="O155" s="124"/>
      <c r="P155" s="125"/>
      <c r="R155" s="4"/>
      <c r="S155" s="4"/>
      <c r="T155" s="4"/>
      <c r="U155" s="4"/>
      <c r="V155" s="9"/>
      <c r="W155" s="16"/>
    </row>
    <row r="156" spans="1:23" s="128" customFormat="1">
      <c r="A156" s="15" t="s">
        <v>356</v>
      </c>
      <c r="B156" s="21" t="s">
        <v>69</v>
      </c>
      <c r="C156" s="4" t="s">
        <v>67</v>
      </c>
      <c r="D156" s="21" t="s">
        <v>67</v>
      </c>
      <c r="E156" s="4" t="s">
        <v>277</v>
      </c>
      <c r="F156" s="4">
        <v>3000</v>
      </c>
      <c r="G156" s="17">
        <f t="shared" si="8"/>
        <v>12000</v>
      </c>
      <c r="H156" s="124">
        <f t="shared" si="9"/>
        <v>1.5E-3</v>
      </c>
      <c r="I156" s="125">
        <f t="shared" si="10"/>
        <v>1.5E-3</v>
      </c>
      <c r="J156" s="15"/>
      <c r="K156" s="4"/>
      <c r="L156" s="4"/>
      <c r="M156" s="4"/>
      <c r="N156" s="4"/>
      <c r="O156" s="9"/>
      <c r="P156" s="16"/>
    </row>
    <row r="157" spans="1:23" s="128" customFormat="1">
      <c r="A157" s="15" t="s">
        <v>357</v>
      </c>
      <c r="B157" s="21" t="s">
        <v>69</v>
      </c>
      <c r="C157" s="4" t="s">
        <v>67</v>
      </c>
      <c r="D157" s="21" t="s">
        <v>67</v>
      </c>
      <c r="E157" s="4" t="s">
        <v>218</v>
      </c>
      <c r="F157" s="4">
        <v>3000</v>
      </c>
      <c r="G157" s="17">
        <f t="shared" si="8"/>
        <v>12000</v>
      </c>
      <c r="H157" s="124">
        <f t="shared" si="9"/>
        <v>1.5E-3</v>
      </c>
      <c r="I157" s="125">
        <f t="shared" si="10"/>
        <v>1.5E-3</v>
      </c>
      <c r="J157" s="15"/>
      <c r="K157" s="4"/>
      <c r="L157" s="4"/>
      <c r="M157" s="4"/>
      <c r="N157" s="4"/>
      <c r="O157" s="9"/>
      <c r="P157" s="16"/>
    </row>
    <row r="158" spans="1:23" s="128" customFormat="1">
      <c r="A158" s="15" t="s">
        <v>80</v>
      </c>
      <c r="B158" s="21" t="s">
        <v>69</v>
      </c>
      <c r="C158" s="4" t="s">
        <v>67</v>
      </c>
      <c r="D158" s="21" t="s">
        <v>67</v>
      </c>
      <c r="E158" s="4" t="s">
        <v>182</v>
      </c>
      <c r="F158" s="4">
        <v>3500</v>
      </c>
      <c r="G158" s="17">
        <f t="shared" si="8"/>
        <v>14000</v>
      </c>
      <c r="H158" s="124">
        <f t="shared" si="9"/>
        <v>1.75E-3</v>
      </c>
      <c r="I158" s="125">
        <f t="shared" si="10"/>
        <v>1.75E-3</v>
      </c>
      <c r="J158" s="15"/>
      <c r="K158" s="4"/>
      <c r="L158" s="4"/>
      <c r="M158" s="4"/>
      <c r="N158" s="4"/>
      <c r="O158" s="9"/>
      <c r="P158" s="16"/>
    </row>
    <row r="159" spans="1:23" s="128" customFormat="1">
      <c r="A159" s="134" t="s">
        <v>411</v>
      </c>
      <c r="B159" s="21" t="s">
        <v>69</v>
      </c>
      <c r="C159" s="4" t="s">
        <v>67</v>
      </c>
      <c r="D159" s="21" t="s">
        <v>67</v>
      </c>
      <c r="E159" s="135" t="s">
        <v>412</v>
      </c>
      <c r="F159" s="4">
        <f>G159/4</f>
        <v>3750</v>
      </c>
      <c r="G159" s="17">
        <f>20000-5000</f>
        <v>15000</v>
      </c>
      <c r="H159" s="124">
        <f t="shared" si="9"/>
        <v>1.8749999999999999E-3</v>
      </c>
      <c r="I159" s="125">
        <f t="shared" si="10"/>
        <v>1.8749999999999999E-3</v>
      </c>
      <c r="J159" s="15"/>
      <c r="K159" s="4"/>
      <c r="L159" s="4"/>
      <c r="M159" s="4"/>
      <c r="N159" s="4"/>
      <c r="O159" s="9"/>
      <c r="P159" s="16"/>
    </row>
    <row r="160" spans="1:23" s="128" customFormat="1">
      <c r="A160" s="15" t="s">
        <v>163</v>
      </c>
      <c r="B160" s="21" t="s">
        <v>69</v>
      </c>
      <c r="C160" s="4" t="s">
        <v>67</v>
      </c>
      <c r="D160" s="21" t="s">
        <v>67</v>
      </c>
      <c r="E160" s="4" t="s">
        <v>276</v>
      </c>
      <c r="F160" s="4">
        <v>5000</v>
      </c>
      <c r="G160" s="17">
        <f t="shared" ref="G160:G173" si="11">F160*4</f>
        <v>20000</v>
      </c>
      <c r="H160" s="124">
        <f t="shared" si="9"/>
        <v>2.5000000000000001E-3</v>
      </c>
      <c r="I160" s="125">
        <f t="shared" si="10"/>
        <v>2.5000000000000001E-3</v>
      </c>
      <c r="J160" s="15"/>
      <c r="K160" s="4"/>
      <c r="L160" s="4"/>
      <c r="M160" s="4"/>
      <c r="N160" s="4"/>
      <c r="O160" s="4"/>
      <c r="P160" s="4"/>
    </row>
    <row r="161" spans="1:16" s="128" customFormat="1">
      <c r="A161" s="15" t="s">
        <v>161</v>
      </c>
      <c r="B161" s="21" t="s">
        <v>279</v>
      </c>
      <c r="C161" s="4" t="s">
        <v>67</v>
      </c>
      <c r="D161" s="21" t="s">
        <v>67</v>
      </c>
      <c r="E161" s="4" t="s">
        <v>274</v>
      </c>
      <c r="F161" s="7">
        <v>5000</v>
      </c>
      <c r="G161" s="17">
        <f t="shared" si="11"/>
        <v>20000</v>
      </c>
      <c r="H161" s="124">
        <f t="shared" si="9"/>
        <v>2.5000000000000001E-3</v>
      </c>
      <c r="I161" s="125">
        <f t="shared" si="10"/>
        <v>2.5000000000000001E-3</v>
      </c>
      <c r="J161" s="15"/>
      <c r="K161" s="4"/>
      <c r="L161" s="4"/>
      <c r="M161" s="4"/>
      <c r="N161" s="4"/>
      <c r="O161" s="4"/>
      <c r="P161" s="4"/>
    </row>
    <row r="162" spans="1:16" s="84" customFormat="1">
      <c r="A162" s="89" t="s">
        <v>128</v>
      </c>
      <c r="B162" s="78" t="s">
        <v>279</v>
      </c>
      <c r="C162" s="79" t="s">
        <v>67</v>
      </c>
      <c r="D162" s="78" t="s">
        <v>67</v>
      </c>
      <c r="E162" s="79" t="s">
        <v>243</v>
      </c>
      <c r="F162" s="80">
        <v>9000</v>
      </c>
      <c r="G162" s="81">
        <f t="shared" si="11"/>
        <v>36000</v>
      </c>
      <c r="H162" s="124">
        <f t="shared" si="9"/>
        <v>4.4999999999999997E-3</v>
      </c>
      <c r="I162" s="125">
        <f t="shared" si="10"/>
        <v>4.4999999999999997E-3</v>
      </c>
      <c r="J162" s="88"/>
      <c r="K162" s="79"/>
      <c r="L162" s="79"/>
      <c r="M162" s="79"/>
      <c r="N162" s="79"/>
      <c r="O162" s="85"/>
      <c r="P162" s="86"/>
    </row>
    <row r="163" spans="1:16" s="128" customFormat="1">
      <c r="A163" s="15" t="s">
        <v>359</v>
      </c>
      <c r="B163" s="21" t="s">
        <v>69</v>
      </c>
      <c r="C163" s="4" t="s">
        <v>67</v>
      </c>
      <c r="D163" s="21" t="s">
        <v>67</v>
      </c>
      <c r="E163" s="4" t="s">
        <v>337</v>
      </c>
      <c r="F163" s="4">
        <v>5000</v>
      </c>
      <c r="G163" s="17">
        <f t="shared" si="11"/>
        <v>20000</v>
      </c>
      <c r="H163" s="124">
        <f t="shared" si="9"/>
        <v>2.5000000000000001E-3</v>
      </c>
      <c r="I163" s="125">
        <f t="shared" si="10"/>
        <v>2.5000000000000001E-3</v>
      </c>
      <c r="J163" s="87"/>
    </row>
    <row r="164" spans="1:16" s="128" customFormat="1">
      <c r="A164" s="15" t="s">
        <v>31</v>
      </c>
      <c r="B164" s="21" t="s">
        <v>69</v>
      </c>
      <c r="C164" s="4" t="s">
        <v>67</v>
      </c>
      <c r="D164" s="21" t="s">
        <v>67</v>
      </c>
      <c r="E164" s="4" t="s">
        <v>56</v>
      </c>
      <c r="F164" s="4">
        <v>5000</v>
      </c>
      <c r="G164" s="17">
        <f t="shared" si="11"/>
        <v>20000</v>
      </c>
      <c r="H164" s="124">
        <f t="shared" si="9"/>
        <v>2.5000000000000001E-3</v>
      </c>
      <c r="I164" s="125">
        <f t="shared" si="10"/>
        <v>2.5000000000000001E-3</v>
      </c>
      <c r="J164" s="15"/>
    </row>
    <row r="165" spans="1:16" s="128" customFormat="1">
      <c r="A165" s="15" t="s">
        <v>365</v>
      </c>
      <c r="B165" s="21" t="s">
        <v>69</v>
      </c>
      <c r="C165" s="4" t="s">
        <v>67</v>
      </c>
      <c r="D165" s="21" t="s">
        <v>67</v>
      </c>
      <c r="E165" s="4" t="s">
        <v>228</v>
      </c>
      <c r="F165" s="4">
        <v>5800</v>
      </c>
      <c r="G165" s="17">
        <f t="shared" si="11"/>
        <v>23200</v>
      </c>
      <c r="H165" s="124">
        <f t="shared" si="9"/>
        <v>2.8999999999999998E-3</v>
      </c>
      <c r="I165" s="125">
        <f t="shared" si="10"/>
        <v>2.8999999999999998E-3</v>
      </c>
      <c r="J165" s="15"/>
    </row>
    <row r="166" spans="1:16" s="128" customFormat="1">
      <c r="A166" s="15" t="s">
        <v>361</v>
      </c>
      <c r="B166" s="21" t="s">
        <v>69</v>
      </c>
      <c r="C166" s="4" t="s">
        <v>67</v>
      </c>
      <c r="D166" s="21" t="s">
        <v>67</v>
      </c>
      <c r="E166" s="4" t="s">
        <v>338</v>
      </c>
      <c r="F166" s="4">
        <v>6000</v>
      </c>
      <c r="G166" s="17">
        <f t="shared" si="11"/>
        <v>24000</v>
      </c>
      <c r="H166" s="124">
        <f t="shared" si="9"/>
        <v>3.0000000000000001E-3</v>
      </c>
      <c r="I166" s="125">
        <f t="shared" si="10"/>
        <v>3.0000000000000001E-3</v>
      </c>
      <c r="J166" s="15"/>
    </row>
    <row r="167" spans="1:16" s="128" customFormat="1">
      <c r="A167" s="15" t="s">
        <v>360</v>
      </c>
      <c r="B167" s="21" t="s">
        <v>69</v>
      </c>
      <c r="C167" s="4" t="s">
        <v>67</v>
      </c>
      <c r="D167" s="21" t="s">
        <v>67</v>
      </c>
      <c r="E167" s="4" t="s">
        <v>180</v>
      </c>
      <c r="F167" s="4">
        <v>6500</v>
      </c>
      <c r="G167" s="17">
        <f t="shared" si="11"/>
        <v>26000</v>
      </c>
      <c r="H167" s="124">
        <f t="shared" si="9"/>
        <v>3.2499999999999999E-3</v>
      </c>
      <c r="I167" s="125">
        <f t="shared" si="10"/>
        <v>3.2499999999999999E-3</v>
      </c>
      <c r="J167" s="15"/>
    </row>
    <row r="168" spans="1:16" s="128" customFormat="1">
      <c r="A168" s="15" t="s">
        <v>362</v>
      </c>
      <c r="B168" s="21" t="s">
        <v>69</v>
      </c>
      <c r="C168" s="4" t="s">
        <v>67</v>
      </c>
      <c r="D168" s="21" t="s">
        <v>67</v>
      </c>
      <c r="E168" s="4" t="s">
        <v>223</v>
      </c>
      <c r="F168" s="4">
        <v>7000</v>
      </c>
      <c r="G168" s="17">
        <f t="shared" si="11"/>
        <v>28000</v>
      </c>
      <c r="H168" s="124">
        <f t="shared" si="9"/>
        <v>3.5000000000000001E-3</v>
      </c>
      <c r="I168" s="125">
        <f t="shared" si="10"/>
        <v>3.5000000000000001E-3</v>
      </c>
      <c r="J168" s="87">
        <v>1000</v>
      </c>
    </row>
    <row r="169" spans="1:16" s="128" customFormat="1">
      <c r="A169" s="15" t="s">
        <v>28</v>
      </c>
      <c r="B169" s="21" t="s">
        <v>69</v>
      </c>
      <c r="C169" s="4" t="s">
        <v>67</v>
      </c>
      <c r="D169" s="21" t="s">
        <v>67</v>
      </c>
      <c r="E169" s="4" t="s">
        <v>52</v>
      </c>
      <c r="F169" s="4">
        <v>7000</v>
      </c>
      <c r="G169" s="17">
        <f t="shared" si="11"/>
        <v>28000</v>
      </c>
      <c r="H169" s="124">
        <f t="shared" si="9"/>
        <v>3.5000000000000001E-3</v>
      </c>
      <c r="I169" s="125">
        <f t="shared" si="10"/>
        <v>3.5000000000000001E-3</v>
      </c>
      <c r="J169" s="87"/>
    </row>
    <row r="170" spans="1:16" s="128" customFormat="1">
      <c r="A170" s="15" t="s">
        <v>364</v>
      </c>
      <c r="B170" s="21" t="s">
        <v>69</v>
      </c>
      <c r="C170" s="4" t="s">
        <v>67</v>
      </c>
      <c r="D170" s="21" t="s">
        <v>67</v>
      </c>
      <c r="E170" s="4" t="s">
        <v>339</v>
      </c>
      <c r="F170" s="4">
        <v>7500</v>
      </c>
      <c r="G170" s="17">
        <f t="shared" si="11"/>
        <v>30000</v>
      </c>
      <c r="H170" s="124">
        <f t="shared" si="9"/>
        <v>3.7499999999999999E-3</v>
      </c>
      <c r="I170" s="125">
        <f t="shared" si="10"/>
        <v>3.7499999999999999E-3</v>
      </c>
      <c r="J170" s="15"/>
    </row>
    <row r="171" spans="1:16" s="128" customFormat="1">
      <c r="A171" s="15" t="s">
        <v>130</v>
      </c>
      <c r="B171" s="21" t="s">
        <v>279</v>
      </c>
      <c r="C171" s="4" t="s">
        <v>67</v>
      </c>
      <c r="D171" s="21" t="s">
        <v>67</v>
      </c>
      <c r="E171" s="4" t="s">
        <v>245</v>
      </c>
      <c r="F171" s="7">
        <v>8000</v>
      </c>
      <c r="G171" s="17">
        <f t="shared" si="11"/>
        <v>32000</v>
      </c>
      <c r="H171" s="124">
        <f t="shared" si="9"/>
        <v>4.0000000000000001E-3</v>
      </c>
      <c r="I171" s="125">
        <f t="shared" si="10"/>
        <v>4.0000000000000001E-3</v>
      </c>
      <c r="J171" s="15">
        <v>2000</v>
      </c>
    </row>
    <row r="172" spans="1:16" s="84" customFormat="1">
      <c r="A172" s="89" t="s">
        <v>124</v>
      </c>
      <c r="B172" s="78" t="s">
        <v>70</v>
      </c>
      <c r="C172" s="79" t="s">
        <v>67</v>
      </c>
      <c r="D172" s="78" t="s">
        <v>67</v>
      </c>
      <c r="E172" s="79" t="s">
        <v>239</v>
      </c>
      <c r="F172" s="80">
        <v>6200</v>
      </c>
      <c r="G172" s="81">
        <f t="shared" si="11"/>
        <v>24800</v>
      </c>
      <c r="H172" s="124">
        <f t="shared" si="9"/>
        <v>3.0999999999999999E-3</v>
      </c>
      <c r="I172" s="125">
        <f t="shared" si="10"/>
        <v>3.0999999999999999E-3</v>
      </c>
      <c r="J172" s="88"/>
    </row>
    <row r="173" spans="1:16" s="128" customFormat="1">
      <c r="A173" s="15" t="s">
        <v>363</v>
      </c>
      <c r="B173" s="21" t="s">
        <v>69</v>
      </c>
      <c r="C173" s="4" t="s">
        <v>67</v>
      </c>
      <c r="D173" s="21" t="s">
        <v>67</v>
      </c>
      <c r="E173" s="4" t="s">
        <v>53</v>
      </c>
      <c r="F173" s="4">
        <v>8000</v>
      </c>
      <c r="G173" s="17">
        <f t="shared" si="11"/>
        <v>32000</v>
      </c>
      <c r="H173" s="124">
        <f t="shared" si="9"/>
        <v>4.0000000000000001E-3</v>
      </c>
      <c r="I173" s="125">
        <f t="shared" si="10"/>
        <v>4.0000000000000001E-3</v>
      </c>
      <c r="J173" s="15"/>
    </row>
    <row r="174" spans="1:16" s="128" customFormat="1">
      <c r="A174" s="134" t="s">
        <v>407</v>
      </c>
      <c r="B174" s="21" t="s">
        <v>69</v>
      </c>
      <c r="C174" s="4" t="s">
        <v>67</v>
      </c>
      <c r="D174" s="21" t="s">
        <v>67</v>
      </c>
      <c r="E174" s="135" t="s">
        <v>408</v>
      </c>
      <c r="F174" s="4">
        <f>G174/4</f>
        <v>10000</v>
      </c>
      <c r="G174" s="17">
        <f>50000-10000</f>
        <v>40000</v>
      </c>
      <c r="H174" s="124">
        <f t="shared" si="9"/>
        <v>5.0000000000000001E-3</v>
      </c>
      <c r="I174" s="125">
        <f t="shared" si="10"/>
        <v>5.0000000000000001E-3</v>
      </c>
      <c r="J174" s="15"/>
    </row>
    <row r="175" spans="1:16" s="128" customFormat="1">
      <c r="A175" s="15" t="s">
        <v>150</v>
      </c>
      <c r="B175" s="21" t="s">
        <v>279</v>
      </c>
      <c r="C175" s="4" t="s">
        <v>67</v>
      </c>
      <c r="D175" s="21" t="s">
        <v>67</v>
      </c>
      <c r="E175" s="4" t="s">
        <v>263</v>
      </c>
      <c r="F175" s="7">
        <v>10000</v>
      </c>
      <c r="G175" s="17">
        <f t="shared" ref="G175:G204" si="12">F175*4</f>
        <v>40000</v>
      </c>
      <c r="H175" s="124">
        <f t="shared" si="9"/>
        <v>5.0000000000000001E-3</v>
      </c>
      <c r="I175" s="125">
        <f t="shared" si="10"/>
        <v>5.0000000000000001E-3</v>
      </c>
      <c r="J175" s="87"/>
    </row>
    <row r="176" spans="1:16" s="128" customFormat="1">
      <c r="A176" s="15" t="s">
        <v>120</v>
      </c>
      <c r="B176" s="21" t="s">
        <v>165</v>
      </c>
      <c r="C176" s="4" t="s">
        <v>67</v>
      </c>
      <c r="D176" s="21" t="s">
        <v>67</v>
      </c>
      <c r="E176" s="4" t="s">
        <v>235</v>
      </c>
      <c r="F176" s="7">
        <v>10500</v>
      </c>
      <c r="G176" s="17">
        <f t="shared" si="12"/>
        <v>42000</v>
      </c>
      <c r="H176" s="124">
        <f t="shared" si="9"/>
        <v>5.2500000000000003E-3</v>
      </c>
      <c r="I176" s="125">
        <f t="shared" si="10"/>
        <v>5.2500000000000003E-3</v>
      </c>
      <c r="J176" s="15">
        <v>4000</v>
      </c>
    </row>
    <row r="177" spans="1:18" s="128" customFormat="1">
      <c r="A177" s="15" t="s">
        <v>140</v>
      </c>
      <c r="B177" s="21" t="s">
        <v>69</v>
      </c>
      <c r="C177" s="4" t="s">
        <v>67</v>
      </c>
      <c r="D177" s="21" t="s">
        <v>67</v>
      </c>
      <c r="E177" s="4" t="s">
        <v>254</v>
      </c>
      <c r="F177" s="7">
        <v>10000</v>
      </c>
      <c r="G177" s="17">
        <f t="shared" si="12"/>
        <v>40000</v>
      </c>
      <c r="H177" s="124">
        <f t="shared" si="9"/>
        <v>5.0000000000000001E-3</v>
      </c>
      <c r="I177" s="125">
        <f t="shared" si="10"/>
        <v>5.0000000000000001E-3</v>
      </c>
      <c r="J177" s="15">
        <v>2500</v>
      </c>
    </row>
    <row r="178" spans="1:18" s="84" customFormat="1">
      <c r="A178" s="89" t="s">
        <v>117</v>
      </c>
      <c r="B178" s="78" t="s">
        <v>165</v>
      </c>
      <c r="C178" s="79" t="s">
        <v>67</v>
      </c>
      <c r="D178" s="78" t="s">
        <v>67</v>
      </c>
      <c r="E178" s="79" t="s">
        <v>232</v>
      </c>
      <c r="F178" s="80">
        <v>8900</v>
      </c>
      <c r="G178" s="81">
        <f t="shared" si="12"/>
        <v>35600</v>
      </c>
      <c r="H178" s="124">
        <f t="shared" si="9"/>
        <v>4.45E-3</v>
      </c>
      <c r="I178" s="125">
        <f t="shared" si="10"/>
        <v>4.45E-3</v>
      </c>
      <c r="J178" s="89">
        <v>9500</v>
      </c>
    </row>
    <row r="179" spans="1:18" s="128" customFormat="1">
      <c r="A179" s="15" t="s">
        <v>78</v>
      </c>
      <c r="B179" s="21" t="s">
        <v>69</v>
      </c>
      <c r="C179" s="4" t="s">
        <v>67</v>
      </c>
      <c r="D179" s="21" t="s">
        <v>67</v>
      </c>
      <c r="E179" s="4" t="s">
        <v>179</v>
      </c>
      <c r="F179" s="4">
        <v>12000</v>
      </c>
      <c r="G179" s="17">
        <f t="shared" si="12"/>
        <v>48000</v>
      </c>
      <c r="H179" s="124">
        <f t="shared" si="9"/>
        <v>6.0000000000000001E-3</v>
      </c>
      <c r="I179" s="125">
        <f t="shared" si="10"/>
        <v>6.0000000000000001E-3</v>
      </c>
      <c r="J179" s="15"/>
    </row>
    <row r="180" spans="1:18" s="4" customFormat="1">
      <c r="A180" s="15" t="s">
        <v>90</v>
      </c>
      <c r="B180" s="21" t="s">
        <v>165</v>
      </c>
      <c r="C180" s="4" t="s">
        <v>67</v>
      </c>
      <c r="D180" s="21" t="s">
        <v>67</v>
      </c>
      <c r="E180" s="4" t="s">
        <v>192</v>
      </c>
      <c r="F180" s="7">
        <v>12000</v>
      </c>
      <c r="G180" s="17">
        <f t="shared" si="12"/>
        <v>48000</v>
      </c>
      <c r="H180" s="124">
        <f t="shared" si="9"/>
        <v>6.0000000000000001E-3</v>
      </c>
      <c r="I180" s="125">
        <f t="shared" si="10"/>
        <v>6.0000000000000001E-3</v>
      </c>
      <c r="J180" s="15"/>
      <c r="K180" s="128"/>
      <c r="L180" s="128"/>
      <c r="M180" s="128"/>
      <c r="N180" s="128"/>
      <c r="O180" s="128"/>
      <c r="P180" s="128"/>
      <c r="Q180" s="10"/>
      <c r="R180" s="10"/>
    </row>
    <row r="181" spans="1:18" s="128" customFormat="1">
      <c r="A181" s="15" t="s">
        <v>390</v>
      </c>
      <c r="B181" s="21" t="s">
        <v>69</v>
      </c>
      <c r="C181" s="4" t="s">
        <v>67</v>
      </c>
      <c r="D181" s="21" t="s">
        <v>67</v>
      </c>
      <c r="E181" s="4" t="s">
        <v>396</v>
      </c>
      <c r="F181" s="7">
        <v>12500</v>
      </c>
      <c r="G181" s="17">
        <f t="shared" si="12"/>
        <v>50000</v>
      </c>
      <c r="H181" s="124">
        <f t="shared" si="9"/>
        <v>6.2500000000000003E-3</v>
      </c>
      <c r="I181" s="125">
        <f t="shared" si="10"/>
        <v>6.2500000000000003E-3</v>
      </c>
      <c r="J181" s="15"/>
    </row>
    <row r="182" spans="1:18" s="128" customFormat="1">
      <c r="A182" s="15" t="s">
        <v>391</v>
      </c>
      <c r="B182" s="21" t="s">
        <v>69</v>
      </c>
      <c r="C182" s="4" t="s">
        <v>67</v>
      </c>
      <c r="D182" s="21" t="s">
        <v>67</v>
      </c>
      <c r="E182" s="4" t="s">
        <v>397</v>
      </c>
      <c r="F182" s="7">
        <v>12500</v>
      </c>
      <c r="G182" s="17">
        <f t="shared" si="12"/>
        <v>50000</v>
      </c>
      <c r="H182" s="124">
        <f t="shared" si="9"/>
        <v>6.2500000000000003E-3</v>
      </c>
      <c r="I182" s="125">
        <f t="shared" si="10"/>
        <v>6.2500000000000003E-3</v>
      </c>
      <c r="J182" s="15"/>
    </row>
    <row r="183" spans="1:18" s="128" customFormat="1">
      <c r="A183" s="15" t="s">
        <v>392</v>
      </c>
      <c r="B183" s="21" t="s">
        <v>69</v>
      </c>
      <c r="C183" s="4" t="s">
        <v>67</v>
      </c>
      <c r="D183" s="21" t="s">
        <v>67</v>
      </c>
      <c r="E183" s="4" t="s">
        <v>398</v>
      </c>
      <c r="F183" s="7">
        <v>12500</v>
      </c>
      <c r="G183" s="17">
        <f t="shared" si="12"/>
        <v>50000</v>
      </c>
      <c r="H183" s="124">
        <f t="shared" si="9"/>
        <v>6.2500000000000003E-3</v>
      </c>
      <c r="I183" s="125">
        <f t="shared" si="10"/>
        <v>6.2500000000000003E-3</v>
      </c>
      <c r="J183" s="15"/>
    </row>
    <row r="184" spans="1:18" s="128" customFormat="1">
      <c r="A184" s="15" t="s">
        <v>393</v>
      </c>
      <c r="B184" s="21" t="s">
        <v>69</v>
      </c>
      <c r="C184" s="4" t="s">
        <v>67</v>
      </c>
      <c r="D184" s="21" t="s">
        <v>67</v>
      </c>
      <c r="E184" s="4" t="s">
        <v>399</v>
      </c>
      <c r="F184" s="7">
        <v>12500</v>
      </c>
      <c r="G184" s="17">
        <f t="shared" si="12"/>
        <v>50000</v>
      </c>
      <c r="H184" s="124">
        <f t="shared" si="9"/>
        <v>6.2500000000000003E-3</v>
      </c>
      <c r="I184" s="125">
        <f t="shared" si="10"/>
        <v>6.2500000000000003E-3</v>
      </c>
      <c r="J184" s="15"/>
    </row>
    <row r="185" spans="1:18" s="128" customFormat="1">
      <c r="A185" s="15" t="s">
        <v>96</v>
      </c>
      <c r="B185" s="21" t="s">
        <v>69</v>
      </c>
      <c r="C185" s="4" t="s">
        <v>67</v>
      </c>
      <c r="D185" s="21" t="s">
        <v>67</v>
      </c>
      <c r="E185" s="4" t="s">
        <v>198</v>
      </c>
      <c r="F185" s="7">
        <v>15000</v>
      </c>
      <c r="G185" s="17">
        <f t="shared" si="12"/>
        <v>60000</v>
      </c>
      <c r="H185" s="124">
        <f t="shared" si="9"/>
        <v>7.4999999999999997E-3</v>
      </c>
      <c r="I185" s="125">
        <f t="shared" si="10"/>
        <v>7.4999999999999997E-3</v>
      </c>
      <c r="J185" s="87">
        <v>2500</v>
      </c>
      <c r="K185" s="137">
        <f>SUM(F181:F184)</f>
        <v>50000</v>
      </c>
    </row>
    <row r="186" spans="1:18" s="128" customFormat="1">
      <c r="A186" s="15" t="s">
        <v>114</v>
      </c>
      <c r="B186" s="21" t="s">
        <v>165</v>
      </c>
      <c r="C186" s="4" t="s">
        <v>67</v>
      </c>
      <c r="D186" s="21" t="s">
        <v>67</v>
      </c>
      <c r="E186" s="4" t="s">
        <v>216</v>
      </c>
      <c r="F186" s="7">
        <v>20000</v>
      </c>
      <c r="G186" s="17">
        <f t="shared" si="12"/>
        <v>80000</v>
      </c>
      <c r="H186" s="124">
        <f t="shared" si="9"/>
        <v>0.01</v>
      </c>
      <c r="I186" s="125">
        <f t="shared" si="10"/>
        <v>0.01</v>
      </c>
      <c r="J186" s="87"/>
    </row>
    <row r="187" spans="1:18" s="4" customFormat="1">
      <c r="A187" s="15" t="s">
        <v>327</v>
      </c>
      <c r="B187" s="21" t="s">
        <v>69</v>
      </c>
      <c r="C187" s="4" t="s">
        <v>67</v>
      </c>
      <c r="D187" s="21" t="s">
        <v>67</v>
      </c>
      <c r="E187" s="4" t="s">
        <v>324</v>
      </c>
      <c r="F187" s="7">
        <f>45000</f>
        <v>45000</v>
      </c>
      <c r="G187" s="17">
        <f t="shared" si="12"/>
        <v>180000</v>
      </c>
      <c r="H187" s="124">
        <f t="shared" si="9"/>
        <v>2.2499999999999999E-2</v>
      </c>
      <c r="I187" s="125">
        <f t="shared" si="10"/>
        <v>2.2499999999999999E-2</v>
      </c>
      <c r="J187" s="87"/>
      <c r="K187" s="128"/>
      <c r="L187" s="128"/>
      <c r="M187" s="128"/>
      <c r="N187" s="128"/>
      <c r="O187" s="128"/>
      <c r="P187" s="128"/>
      <c r="Q187" s="10"/>
      <c r="R187" s="10"/>
    </row>
    <row r="188" spans="1:18" s="4" customFormat="1">
      <c r="A188" s="15" t="s">
        <v>326</v>
      </c>
      <c r="B188" s="21" t="s">
        <v>69</v>
      </c>
      <c r="C188" s="4" t="s">
        <v>67</v>
      </c>
      <c r="D188" s="21" t="s">
        <v>67</v>
      </c>
      <c r="E188" s="4" t="s">
        <v>325</v>
      </c>
      <c r="F188" s="7">
        <v>49000</v>
      </c>
      <c r="G188" s="17">
        <f t="shared" si="12"/>
        <v>196000</v>
      </c>
      <c r="H188" s="124">
        <f t="shared" si="9"/>
        <v>2.4500000000000001E-2</v>
      </c>
      <c r="I188" s="125">
        <f t="shared" si="10"/>
        <v>2.4500000000000001E-2</v>
      </c>
      <c r="J188" s="15"/>
    </row>
    <row r="189" spans="1:18" s="128" customFormat="1">
      <c r="A189" s="15" t="s">
        <v>381</v>
      </c>
      <c r="B189" s="21" t="s">
        <v>69</v>
      </c>
      <c r="C189" s="4" t="s">
        <v>67</v>
      </c>
      <c r="D189" s="21" t="s">
        <v>67</v>
      </c>
      <c r="E189" s="4" t="s">
        <v>378</v>
      </c>
      <c r="F189" s="7">
        <v>49000</v>
      </c>
      <c r="G189" s="17">
        <f t="shared" si="12"/>
        <v>196000</v>
      </c>
      <c r="H189" s="124">
        <f t="shared" si="9"/>
        <v>2.4500000000000001E-2</v>
      </c>
      <c r="I189" s="125">
        <f t="shared" si="10"/>
        <v>2.4500000000000001E-2</v>
      </c>
      <c r="J189" s="15"/>
      <c r="K189" s="4"/>
      <c r="L189" s="4"/>
      <c r="M189" s="4"/>
      <c r="N189" s="4"/>
      <c r="O189" s="9"/>
      <c r="P189" s="16"/>
    </row>
    <row r="190" spans="1:18" s="128" customFormat="1">
      <c r="A190" s="15" t="s">
        <v>382</v>
      </c>
      <c r="B190" s="21" t="s">
        <v>69</v>
      </c>
      <c r="C190" s="4" t="s">
        <v>67</v>
      </c>
      <c r="D190" s="21" t="s">
        <v>67</v>
      </c>
      <c r="E190" s="4" t="s">
        <v>379</v>
      </c>
      <c r="F190" s="7">
        <v>59000</v>
      </c>
      <c r="G190" s="17">
        <f t="shared" si="12"/>
        <v>236000</v>
      </c>
      <c r="H190" s="124">
        <f t="shared" si="9"/>
        <v>2.9499999999999998E-2</v>
      </c>
      <c r="I190" s="125">
        <f t="shared" si="10"/>
        <v>2.9499999999999998E-2</v>
      </c>
      <c r="J190" s="15"/>
      <c r="K190" s="4"/>
      <c r="L190" s="4"/>
      <c r="M190" s="4"/>
      <c r="N190" s="4"/>
      <c r="O190" s="4"/>
      <c r="P190" s="4"/>
    </row>
    <row r="191" spans="1:18" s="79" customFormat="1">
      <c r="A191" s="89"/>
      <c r="B191" s="78"/>
      <c r="C191" s="79" t="s">
        <v>67</v>
      </c>
      <c r="D191" s="78" t="s">
        <v>67</v>
      </c>
      <c r="E191" s="79" t="s">
        <v>437</v>
      </c>
      <c r="F191" s="80">
        <v>70000</v>
      </c>
      <c r="G191" s="81">
        <f t="shared" si="12"/>
        <v>280000</v>
      </c>
      <c r="H191" s="124">
        <f t="shared" si="9"/>
        <v>3.5000000000000003E-2</v>
      </c>
      <c r="I191" s="125">
        <f t="shared" si="10"/>
        <v>3.5000000000000003E-2</v>
      </c>
      <c r="J191" s="148"/>
      <c r="O191" s="85"/>
      <c r="P191" s="86"/>
      <c r="Q191" s="113"/>
      <c r="R191" s="113"/>
    </row>
    <row r="192" spans="1:18" s="79" customFormat="1">
      <c r="A192" s="89"/>
      <c r="B192" s="78"/>
      <c r="C192" s="79" t="s">
        <v>67</v>
      </c>
      <c r="D192" s="78" t="s">
        <v>67</v>
      </c>
      <c r="E192" s="79" t="s">
        <v>438</v>
      </c>
      <c r="F192" s="80">
        <v>75000</v>
      </c>
      <c r="G192" s="81">
        <f t="shared" si="12"/>
        <v>300000</v>
      </c>
      <c r="H192" s="124">
        <f t="shared" si="9"/>
        <v>3.7499999999999999E-2</v>
      </c>
      <c r="I192" s="125">
        <f t="shared" si="10"/>
        <v>3.7499999999999999E-2</v>
      </c>
      <c r="J192" s="148"/>
      <c r="O192" s="85"/>
      <c r="P192" s="86"/>
      <c r="Q192" s="113"/>
      <c r="R192" s="113"/>
    </row>
    <row r="193" spans="1:18" s="147" customFormat="1">
      <c r="A193" s="89"/>
      <c r="B193" s="78"/>
      <c r="C193" s="79" t="s">
        <v>67</v>
      </c>
      <c r="D193" s="78" t="s">
        <v>67</v>
      </c>
      <c r="E193" s="147" t="s">
        <v>439</v>
      </c>
      <c r="F193" s="149">
        <v>75000</v>
      </c>
      <c r="G193" s="150">
        <f t="shared" si="12"/>
        <v>300000</v>
      </c>
      <c r="H193" s="124">
        <f t="shared" si="9"/>
        <v>3.7499999999999999E-2</v>
      </c>
      <c r="I193" s="125">
        <f t="shared" si="10"/>
        <v>3.7499999999999999E-2</v>
      </c>
      <c r="J193" s="146">
        <f>SUM(J5:J190)</f>
        <v>27600</v>
      </c>
    </row>
    <row r="194" spans="1:18" s="147" customFormat="1">
      <c r="A194" s="89"/>
      <c r="B194" s="78"/>
      <c r="C194" s="79" t="s">
        <v>67</v>
      </c>
      <c r="D194" s="78" t="s">
        <v>67</v>
      </c>
      <c r="E194" s="147" t="s">
        <v>440</v>
      </c>
      <c r="F194" s="149">
        <v>37500</v>
      </c>
      <c r="G194" s="150">
        <f t="shared" si="12"/>
        <v>150000</v>
      </c>
      <c r="H194" s="124">
        <f t="shared" si="9"/>
        <v>1.8749999999999999E-2</v>
      </c>
      <c r="I194" s="125">
        <f t="shared" si="10"/>
        <v>1.8749999999999999E-2</v>
      </c>
      <c r="J194" s="146"/>
    </row>
    <row r="195" spans="1:18" s="147" customFormat="1">
      <c r="A195" s="89"/>
      <c r="B195" s="78"/>
      <c r="C195" s="79" t="s">
        <v>67</v>
      </c>
      <c r="D195" s="78" t="s">
        <v>67</v>
      </c>
      <c r="E195" s="147" t="s">
        <v>441</v>
      </c>
      <c r="F195" s="149">
        <v>70000</v>
      </c>
      <c r="G195" s="150">
        <f t="shared" ref="G195:G203" si="13">F195*4</f>
        <v>280000</v>
      </c>
      <c r="H195" s="124">
        <f t="shared" si="9"/>
        <v>3.5000000000000003E-2</v>
      </c>
      <c r="I195" s="125">
        <f t="shared" si="10"/>
        <v>3.5000000000000003E-2</v>
      </c>
      <c r="J195" s="146"/>
    </row>
    <row r="196" spans="1:18" s="79" customFormat="1">
      <c r="A196" s="89"/>
      <c r="B196" s="78"/>
      <c r="C196" s="79" t="s">
        <v>67</v>
      </c>
      <c r="D196" s="78" t="s">
        <v>67</v>
      </c>
      <c r="E196" s="147" t="s">
        <v>442</v>
      </c>
      <c r="F196" s="80">
        <v>65000</v>
      </c>
      <c r="G196" s="150">
        <f t="shared" si="13"/>
        <v>260000</v>
      </c>
      <c r="H196" s="124">
        <f t="shared" si="9"/>
        <v>3.2500000000000001E-2</v>
      </c>
      <c r="I196" s="125">
        <f t="shared" si="10"/>
        <v>3.2500000000000001E-2</v>
      </c>
      <c r="J196" s="148"/>
      <c r="O196" s="85"/>
      <c r="P196" s="86"/>
      <c r="Q196" s="113"/>
      <c r="R196" s="113"/>
    </row>
    <row r="197" spans="1:18" s="79" customFormat="1">
      <c r="A197" s="89"/>
      <c r="B197" s="78"/>
      <c r="C197" s="79" t="s">
        <v>67</v>
      </c>
      <c r="D197" s="78" t="s">
        <v>67</v>
      </c>
      <c r="E197" s="147" t="s">
        <v>443</v>
      </c>
      <c r="F197" s="80">
        <v>75000</v>
      </c>
      <c r="G197" s="150">
        <f t="shared" si="13"/>
        <v>300000</v>
      </c>
      <c r="H197" s="124">
        <f t="shared" si="9"/>
        <v>3.7499999999999999E-2</v>
      </c>
      <c r="I197" s="125">
        <f t="shared" si="10"/>
        <v>3.7499999999999999E-2</v>
      </c>
      <c r="J197" s="148"/>
      <c r="O197" s="85"/>
      <c r="P197" s="86"/>
      <c r="Q197" s="113"/>
      <c r="R197" s="113"/>
    </row>
    <row r="198" spans="1:18" s="147" customFormat="1">
      <c r="A198" s="89"/>
      <c r="B198" s="78"/>
      <c r="C198" s="79" t="s">
        <v>67</v>
      </c>
      <c r="D198" s="78" t="s">
        <v>67</v>
      </c>
      <c r="E198" s="147" t="s">
        <v>444</v>
      </c>
      <c r="F198" s="149">
        <v>55000</v>
      </c>
      <c r="G198" s="150">
        <f t="shared" si="13"/>
        <v>220000</v>
      </c>
      <c r="H198" s="124">
        <f t="shared" si="9"/>
        <v>2.75E-2</v>
      </c>
      <c r="I198" s="125">
        <f t="shared" si="10"/>
        <v>2.75E-2</v>
      </c>
      <c r="J198" s="146">
        <f>SUM(J5:J195)</f>
        <v>55200</v>
      </c>
    </row>
    <row r="199" spans="1:18" s="147" customFormat="1">
      <c r="A199" s="89"/>
      <c r="B199" s="78"/>
      <c r="C199" s="79" t="s">
        <v>67</v>
      </c>
      <c r="D199" s="78" t="s">
        <v>67</v>
      </c>
      <c r="E199" s="147" t="s">
        <v>445</v>
      </c>
      <c r="F199" s="149">
        <v>62500</v>
      </c>
      <c r="G199" s="150">
        <f t="shared" si="13"/>
        <v>250000</v>
      </c>
      <c r="H199" s="124">
        <f t="shared" si="9"/>
        <v>3.125E-2</v>
      </c>
      <c r="I199" s="125">
        <f t="shared" si="10"/>
        <v>3.125E-2</v>
      </c>
      <c r="J199" s="146"/>
    </row>
    <row r="200" spans="1:18" s="147" customFormat="1">
      <c r="A200" s="89"/>
      <c r="B200" s="78"/>
      <c r="C200" s="79" t="s">
        <v>67</v>
      </c>
      <c r="D200" s="78" t="s">
        <v>67</v>
      </c>
      <c r="E200" s="147" t="s">
        <v>446</v>
      </c>
      <c r="F200" s="149">
        <v>70000</v>
      </c>
      <c r="G200" s="150">
        <f t="shared" si="13"/>
        <v>280000</v>
      </c>
      <c r="H200" s="124">
        <f t="shared" si="9"/>
        <v>3.5000000000000003E-2</v>
      </c>
      <c r="I200" s="125">
        <f t="shared" si="10"/>
        <v>3.5000000000000003E-2</v>
      </c>
      <c r="J200" s="146"/>
    </row>
    <row r="201" spans="1:18" s="147" customFormat="1">
      <c r="A201" s="89"/>
      <c r="B201" s="78"/>
      <c r="C201" s="79" t="s">
        <v>67</v>
      </c>
      <c r="D201" s="78" t="s">
        <v>67</v>
      </c>
      <c r="E201" s="147" t="s">
        <v>447</v>
      </c>
      <c r="F201" s="149">
        <v>62500</v>
      </c>
      <c r="G201" s="150">
        <f t="shared" si="13"/>
        <v>250000</v>
      </c>
      <c r="H201" s="124">
        <f t="shared" si="9"/>
        <v>3.125E-2</v>
      </c>
      <c r="I201" s="125">
        <f t="shared" si="10"/>
        <v>3.125E-2</v>
      </c>
      <c r="J201" s="146"/>
    </row>
    <row r="202" spans="1:18" s="147" customFormat="1">
      <c r="A202" s="89"/>
      <c r="B202" s="78"/>
      <c r="C202" s="79" t="s">
        <v>67</v>
      </c>
      <c r="D202" s="78" t="s">
        <v>67</v>
      </c>
      <c r="E202" s="147" t="s">
        <v>448</v>
      </c>
      <c r="F202" s="149">
        <v>75000</v>
      </c>
      <c r="G202" s="150">
        <f t="shared" si="13"/>
        <v>300000</v>
      </c>
      <c r="H202" s="124">
        <f t="shared" si="9"/>
        <v>3.7499999999999999E-2</v>
      </c>
      <c r="I202" s="125">
        <f t="shared" si="10"/>
        <v>3.7499999999999999E-2</v>
      </c>
      <c r="J202" s="146"/>
    </row>
    <row r="203" spans="1:18" s="147" customFormat="1">
      <c r="A203" s="89"/>
      <c r="B203" s="78"/>
      <c r="C203" s="79" t="s">
        <v>67</v>
      </c>
      <c r="D203" s="78" t="s">
        <v>67</v>
      </c>
      <c r="E203" s="147" t="s">
        <v>442</v>
      </c>
      <c r="F203" s="149">
        <v>65000</v>
      </c>
      <c r="G203" s="150">
        <f t="shared" si="13"/>
        <v>260000</v>
      </c>
      <c r="H203" s="124">
        <f t="shared" si="9"/>
        <v>3.2500000000000001E-2</v>
      </c>
      <c r="I203" s="125">
        <f t="shared" si="10"/>
        <v>3.2500000000000001E-2</v>
      </c>
      <c r="J203" s="146"/>
    </row>
    <row r="204" spans="1:18" s="140" customFormat="1" ht="16.5" thickBot="1">
      <c r="A204" s="138" t="s">
        <v>329</v>
      </c>
      <c r="B204" s="139" t="s">
        <v>69</v>
      </c>
      <c r="C204" s="140" t="s">
        <v>67</v>
      </c>
      <c r="D204" s="139" t="s">
        <v>67</v>
      </c>
      <c r="E204" s="140" t="s">
        <v>323</v>
      </c>
      <c r="F204" s="68">
        <v>68795</v>
      </c>
      <c r="G204" s="157">
        <f t="shared" si="12"/>
        <v>275180</v>
      </c>
      <c r="H204" s="124">
        <f t="shared" ref="H204" si="14">F204/2000000</f>
        <v>3.4397499999999998E-2</v>
      </c>
      <c r="I204" s="125">
        <f t="shared" ref="I204" si="15">+G204/8000000</f>
        <v>3.4397499999999998E-2</v>
      </c>
      <c r="J204" s="141"/>
      <c r="O204" s="69"/>
      <c r="P204" s="142"/>
      <c r="Q204" s="70"/>
      <c r="R204" s="70"/>
    </row>
    <row r="205" spans="1:18" s="151" customFormat="1" ht="16.5" thickTop="1">
      <c r="A205" s="99"/>
      <c r="B205" s="63"/>
      <c r="D205" s="63"/>
      <c r="F205" s="152">
        <f>SUM(F59:F204)</f>
        <v>1778435</v>
      </c>
      <c r="G205" s="152">
        <f t="shared" ref="G205:I205" si="16">SUM(G59:G204)</f>
        <v>7113740</v>
      </c>
      <c r="H205" s="158">
        <f t="shared" si="16"/>
        <v>0.88921749999999999</v>
      </c>
      <c r="I205" s="158">
        <f t="shared" si="16"/>
        <v>0.88921749999999999</v>
      </c>
      <c r="J205" s="153"/>
      <c r="O205" s="154"/>
      <c r="P205" s="155"/>
      <c r="Q205" s="156"/>
      <c r="R205" s="156"/>
    </row>
    <row r="206" spans="1:18" s="4" customFormat="1">
      <c r="A206" s="15"/>
      <c r="B206" s="21"/>
      <c r="D206" s="21"/>
      <c r="F206" s="7"/>
      <c r="G206" s="17"/>
      <c r="H206" s="124"/>
      <c r="I206" s="125"/>
      <c r="J206" s="126"/>
      <c r="O206" s="9"/>
      <c r="P206" s="16"/>
      <c r="Q206" s="10"/>
      <c r="R206" s="10"/>
    </row>
    <row r="207" spans="1:18">
      <c r="A207" s="15"/>
      <c r="B207" s="21"/>
      <c r="F207" s="143"/>
      <c r="G207" s="144"/>
      <c r="H207" s="145"/>
      <c r="I207" s="145"/>
      <c r="J207" s="25">
        <f>SUM(J12:J204)</f>
        <v>110400</v>
      </c>
    </row>
    <row r="208" spans="1:18" s="64" customFormat="1">
      <c r="A208" s="99"/>
      <c r="B208" s="63"/>
      <c r="D208" s="115"/>
      <c r="F208" s="65"/>
      <c r="G208" s="66"/>
      <c r="H208" s="67"/>
      <c r="I208" s="67"/>
      <c r="J208" s="90"/>
    </row>
    <row r="209" spans="1:18" s="64" customFormat="1">
      <c r="A209" s="99"/>
      <c r="B209" s="63"/>
      <c r="D209" s="115"/>
      <c r="F209" s="65"/>
      <c r="G209" s="66"/>
      <c r="H209" s="67"/>
      <c r="I209" s="67"/>
      <c r="J209" s="90"/>
    </row>
    <row r="210" spans="1:18" s="64" customFormat="1">
      <c r="A210" s="93"/>
      <c r="B210" s="103" t="s">
        <v>415</v>
      </c>
      <c r="C210" s="2" t="s">
        <v>416</v>
      </c>
      <c r="D210" s="21"/>
      <c r="E210" s="71"/>
      <c r="F210" s="2"/>
      <c r="G210" s="2"/>
      <c r="H210" s="4"/>
      <c r="I210" s="4"/>
      <c r="J210" s="87"/>
      <c r="K210" s="4"/>
      <c r="L210" s="4"/>
      <c r="M210" s="4"/>
      <c r="N210" s="4"/>
      <c r="O210" s="4"/>
      <c r="P210" s="4"/>
      <c r="Q210" s="4"/>
      <c r="R210" s="4"/>
    </row>
    <row r="211" spans="1:18" s="64" customFormat="1">
      <c r="A211" s="91" t="s">
        <v>68</v>
      </c>
      <c r="B211" s="104"/>
      <c r="C211" s="73"/>
      <c r="D211" s="116">
        <v>4.7000000000000002E-3</v>
      </c>
      <c r="E211" s="72"/>
      <c r="F211" s="72"/>
      <c r="G211" s="72"/>
      <c r="H211" s="72"/>
      <c r="I211" s="72"/>
      <c r="J211" s="91"/>
      <c r="K211" s="72"/>
      <c r="L211" s="72"/>
      <c r="M211" s="72"/>
      <c r="N211" s="72"/>
      <c r="O211" s="72"/>
      <c r="P211" s="72"/>
      <c r="Q211" s="72"/>
      <c r="R211" s="72"/>
    </row>
    <row r="212" spans="1:18">
      <c r="A212" s="100" t="s">
        <v>70</v>
      </c>
      <c r="B212" s="105"/>
      <c r="C212" s="75"/>
      <c r="D212" s="117" t="e">
        <f>+C212/C214</f>
        <v>#DIV/0!</v>
      </c>
      <c r="E212" s="74"/>
      <c r="F212" s="74"/>
      <c r="G212" s="74"/>
      <c r="H212" s="76"/>
      <c r="I212" s="76"/>
      <c r="J212" s="92"/>
      <c r="K212" s="76"/>
      <c r="L212" s="76"/>
      <c r="M212" s="76"/>
      <c r="N212" s="76"/>
      <c r="O212" s="76"/>
      <c r="P212" s="76"/>
      <c r="Q212" s="76"/>
      <c r="R212" s="76"/>
    </row>
    <row r="213" spans="1:18">
      <c r="A213" s="15" t="s">
        <v>417</v>
      </c>
      <c r="B213" s="21"/>
      <c r="C213" s="5"/>
      <c r="D213" s="118" t="e">
        <f>+C213/C214</f>
        <v>#DIV/0!</v>
      </c>
      <c r="E213" s="4"/>
      <c r="F213" s="4"/>
      <c r="G213" s="4"/>
      <c r="H213" s="71"/>
      <c r="I213" s="71"/>
      <c r="J213" s="93"/>
      <c r="K213" s="71"/>
      <c r="L213" s="71"/>
      <c r="M213" s="71"/>
      <c r="N213" s="71"/>
      <c r="O213" s="71"/>
      <c r="P213" s="71"/>
      <c r="Q213" s="71"/>
      <c r="R213" s="71"/>
    </row>
    <row r="214" spans="1:18">
      <c r="A214" s="93" t="s">
        <v>418</v>
      </c>
      <c r="B214" s="106">
        <f>SUM(B211:B213)</f>
        <v>0</v>
      </c>
      <c r="C214" s="77">
        <f>SUM(C211:C213)</f>
        <v>0</v>
      </c>
      <c r="D214" s="118" t="e">
        <f>SUM(D211:D213)</f>
        <v>#DIV/0!</v>
      </c>
      <c r="E214" s="71"/>
      <c r="F214" s="71"/>
      <c r="G214" s="71"/>
      <c r="H214" s="71"/>
      <c r="I214" s="71"/>
      <c r="J214" s="93"/>
      <c r="K214" s="71"/>
      <c r="L214" s="71"/>
      <c r="M214" s="71"/>
      <c r="N214" s="71"/>
      <c r="O214" s="71"/>
      <c r="P214" s="71"/>
      <c r="Q214" s="71"/>
      <c r="R214" s="71"/>
    </row>
    <row r="215" spans="1:18">
      <c r="A215" s="15"/>
      <c r="B215" s="21"/>
      <c r="G215" s="23"/>
      <c r="H215" s="24"/>
      <c r="I215" s="24"/>
    </row>
    <row r="216" spans="1:18" ht="31.5">
      <c r="B216" s="26" t="s">
        <v>312</v>
      </c>
      <c r="C216" s="27" t="s">
        <v>429</v>
      </c>
      <c r="D216" s="26" t="s">
        <v>368</v>
      </c>
      <c r="E216" s="28" t="s">
        <v>296</v>
      </c>
      <c r="F216" s="28" t="s">
        <v>402</v>
      </c>
      <c r="G216" s="12" t="s">
        <v>309</v>
      </c>
      <c r="H216" s="29" t="s">
        <v>297</v>
      </c>
      <c r="I216" s="30" t="s">
        <v>298</v>
      </c>
      <c r="J216" s="31" t="s">
        <v>317</v>
      </c>
      <c r="K216" s="32" t="s">
        <v>318</v>
      </c>
      <c r="L216" s="33" t="s">
        <v>319</v>
      </c>
      <c r="M216" s="12" t="s">
        <v>400</v>
      </c>
    </row>
    <row r="217" spans="1:18" s="45" customFormat="1">
      <c r="A217" s="34">
        <v>1</v>
      </c>
      <c r="B217" s="1" t="s">
        <v>401</v>
      </c>
      <c r="C217" s="35" t="s">
        <v>299</v>
      </c>
      <c r="D217" s="36" t="s">
        <v>67</v>
      </c>
      <c r="E217" s="37"/>
      <c r="F217" s="37"/>
      <c r="G217" s="38">
        <f t="shared" ref="G217:G222" si="17">+E217/1500000</f>
        <v>0</v>
      </c>
      <c r="H217" s="39"/>
      <c r="I217" s="40" t="s">
        <v>300</v>
      </c>
      <c r="J217" s="41"/>
      <c r="K217" s="42">
        <v>70</v>
      </c>
      <c r="L217" s="43">
        <v>110</v>
      </c>
      <c r="M217" s="44">
        <f>SUM(J217:L217)</f>
        <v>180</v>
      </c>
    </row>
    <row r="218" spans="1:18" s="45" customFormat="1">
      <c r="A218" s="34">
        <f>+A217+1</f>
        <v>2</v>
      </c>
      <c r="B218" s="1" t="s">
        <v>313</v>
      </c>
      <c r="C218" s="35" t="s">
        <v>369</v>
      </c>
      <c r="D218" s="36" t="s">
        <v>304</v>
      </c>
      <c r="E218" s="37"/>
      <c r="F218" s="37"/>
      <c r="G218" s="38">
        <f t="shared" si="17"/>
        <v>0</v>
      </c>
      <c r="H218" s="39"/>
      <c r="I218" s="40" t="s">
        <v>300</v>
      </c>
      <c r="J218" s="94">
        <v>0</v>
      </c>
      <c r="K218" s="2">
        <f>52-21</f>
        <v>31</v>
      </c>
      <c r="L218" s="2">
        <v>21</v>
      </c>
      <c r="M218" s="44">
        <f>SUM(J218:L218)</f>
        <v>52</v>
      </c>
    </row>
    <row r="219" spans="1:18" s="45" customFormat="1">
      <c r="A219" s="34">
        <f t="shared" ref="A219:A224" si="18">+A218+1</f>
        <v>3</v>
      </c>
      <c r="B219" s="1" t="s">
        <v>314</v>
      </c>
      <c r="C219" s="46" t="s">
        <v>310</v>
      </c>
      <c r="D219" s="119" t="s">
        <v>303</v>
      </c>
      <c r="E219" s="47"/>
      <c r="F219" s="37"/>
      <c r="G219" s="38">
        <f t="shared" si="17"/>
        <v>0</v>
      </c>
      <c r="H219" s="48"/>
      <c r="I219" s="40" t="s">
        <v>300</v>
      </c>
      <c r="J219" s="95">
        <v>0</v>
      </c>
      <c r="K219" s="49">
        <f>57-41</f>
        <v>16</v>
      </c>
      <c r="L219" s="49">
        <v>41</v>
      </c>
      <c r="M219" s="44">
        <f>SUM(J219:L219)</f>
        <v>57</v>
      </c>
    </row>
    <row r="220" spans="1:18" s="45" customFormat="1">
      <c r="A220" s="34">
        <f t="shared" si="18"/>
        <v>4</v>
      </c>
      <c r="B220" s="97" t="s">
        <v>315</v>
      </c>
      <c r="C220" s="50" t="s">
        <v>301</v>
      </c>
      <c r="D220" s="51" t="s">
        <v>302</v>
      </c>
      <c r="E220" s="52"/>
      <c r="F220" s="37"/>
      <c r="G220" s="38">
        <f t="shared" si="17"/>
        <v>0</v>
      </c>
      <c r="H220" s="48"/>
      <c r="I220" s="40" t="s">
        <v>300</v>
      </c>
      <c r="J220" s="41"/>
      <c r="K220" s="2">
        <v>10</v>
      </c>
      <c r="L220" s="2">
        <v>26</v>
      </c>
      <c r="M220" s="53">
        <f>SUM(J220:L220)</f>
        <v>36</v>
      </c>
      <c r="N220" s="44"/>
    </row>
    <row r="221" spans="1:18" s="22" customFormat="1">
      <c r="A221" s="34">
        <f t="shared" si="18"/>
        <v>5</v>
      </c>
      <c r="B221" s="3" t="s">
        <v>316</v>
      </c>
      <c r="C221" s="54" t="s">
        <v>370</v>
      </c>
      <c r="D221" s="51" t="s">
        <v>305</v>
      </c>
      <c r="E221" s="52"/>
      <c r="F221" s="37"/>
      <c r="G221" s="55">
        <f t="shared" si="17"/>
        <v>0</v>
      </c>
      <c r="H221" s="48"/>
      <c r="I221" s="40" t="s">
        <v>300</v>
      </c>
      <c r="J221" s="41"/>
      <c r="K221" s="42">
        <v>50</v>
      </c>
      <c r="L221" s="56">
        <v>50</v>
      </c>
      <c r="M221" s="57">
        <f>SUM(J221:L221)</f>
        <v>100</v>
      </c>
    </row>
    <row r="222" spans="1:18" s="22" customFormat="1">
      <c r="A222" s="34">
        <f t="shared" si="18"/>
        <v>6</v>
      </c>
      <c r="B222" s="97" t="s">
        <v>424</v>
      </c>
      <c r="C222" s="35" t="s">
        <v>371</v>
      </c>
      <c r="D222" s="51" t="s">
        <v>311</v>
      </c>
      <c r="E222" s="52"/>
      <c r="F222" s="37"/>
      <c r="G222" s="55">
        <f t="shared" si="17"/>
        <v>0</v>
      </c>
      <c r="H222" s="48"/>
      <c r="I222" s="40" t="s">
        <v>300</v>
      </c>
      <c r="J222" s="43"/>
      <c r="K222" s="58">
        <v>30</v>
      </c>
      <c r="L222" s="41">
        <v>30</v>
      </c>
      <c r="M222" s="57">
        <f>SUM(K222:L222)</f>
        <v>60</v>
      </c>
    </row>
    <row r="223" spans="1:18">
      <c r="A223" s="34">
        <f t="shared" si="18"/>
        <v>7</v>
      </c>
      <c r="B223" s="107" t="s">
        <v>426</v>
      </c>
      <c r="C223" s="59"/>
      <c r="D223" s="120" t="s">
        <v>425</v>
      </c>
      <c r="E223" s="24"/>
      <c r="F223" s="60"/>
      <c r="G223" s="61"/>
      <c r="H223" s="62"/>
      <c r="I223" s="62"/>
      <c r="J223" s="96"/>
    </row>
    <row r="224" spans="1:18">
      <c r="A224" s="34">
        <f t="shared" si="18"/>
        <v>8</v>
      </c>
      <c r="B224" s="108" t="s">
        <v>430</v>
      </c>
      <c r="C224" s="108" t="s">
        <v>428</v>
      </c>
      <c r="D224" s="121" t="s">
        <v>427</v>
      </c>
      <c r="E224" s="109"/>
    </row>
    <row r="225" spans="1:7">
      <c r="A225" s="25">
        <v>9</v>
      </c>
      <c r="B225" s="110" t="s">
        <v>432</v>
      </c>
      <c r="D225" s="26" t="s">
        <v>431</v>
      </c>
    </row>
    <row r="226" spans="1:7">
      <c r="A226" s="25">
        <v>10</v>
      </c>
      <c r="B226" s="111" t="s">
        <v>434</v>
      </c>
      <c r="C226" s="112" t="s">
        <v>435</v>
      </c>
      <c r="D226" s="122" t="s">
        <v>433</v>
      </c>
    </row>
    <row r="227" spans="1:7">
      <c r="A227" s="25" t="s">
        <v>403</v>
      </c>
      <c r="G227" s="23"/>
    </row>
    <row r="228" spans="1:7">
      <c r="A228" s="25" t="s">
        <v>404</v>
      </c>
      <c r="B228" s="26" t="s">
        <v>312</v>
      </c>
      <c r="G228" s="23"/>
    </row>
    <row r="229" spans="1:7">
      <c r="G229" s="23"/>
    </row>
    <row r="230" spans="1:7">
      <c r="G230" s="23"/>
    </row>
    <row r="231" spans="1:7">
      <c r="G231" s="23"/>
    </row>
    <row r="232" spans="1:7">
      <c r="G232" s="23"/>
    </row>
    <row r="233" spans="1:7">
      <c r="G233" s="23"/>
    </row>
    <row r="234" spans="1:7">
      <c r="G234" s="23"/>
    </row>
    <row r="235" spans="1:7">
      <c r="G235" s="23"/>
    </row>
    <row r="236" spans="1:7">
      <c r="G236" s="23"/>
    </row>
    <row r="237" spans="1:7">
      <c r="G237" s="23"/>
    </row>
    <row r="238" spans="1:7">
      <c r="G238" s="23"/>
    </row>
    <row r="239" spans="1:7">
      <c r="G239" s="23"/>
    </row>
    <row r="240" spans="1:7">
      <c r="G240" s="23"/>
    </row>
    <row r="241" spans="7:7">
      <c r="G241" s="23"/>
    </row>
    <row r="242" spans="7:7">
      <c r="G242" s="23"/>
    </row>
    <row r="243" spans="7:7">
      <c r="G243" s="23"/>
    </row>
    <row r="244" spans="7:7">
      <c r="G244" s="23"/>
    </row>
    <row r="245" spans="7:7">
      <c r="G245" s="23"/>
    </row>
    <row r="246" spans="7:7">
      <c r="G246" s="23"/>
    </row>
    <row r="247" spans="7:7">
      <c r="G247" s="23"/>
    </row>
    <row r="248" spans="7:7">
      <c r="G248" s="23"/>
    </row>
    <row r="249" spans="7:7">
      <c r="G249" s="23"/>
    </row>
    <row r="250" spans="7:7">
      <c r="G250" s="23"/>
    </row>
    <row r="251" spans="7:7">
      <c r="G251" s="23"/>
    </row>
    <row r="252" spans="7:7">
      <c r="G252" s="23"/>
    </row>
    <row r="253" spans="7:7">
      <c r="G253" s="23"/>
    </row>
    <row r="254" spans="7:7">
      <c r="G254" s="23"/>
    </row>
    <row r="255" spans="7:7">
      <c r="G255" s="23"/>
    </row>
    <row r="256" spans="7:7">
      <c r="G256" s="23"/>
    </row>
    <row r="257" spans="7:7">
      <c r="G257" s="23"/>
    </row>
    <row r="258" spans="7:7">
      <c r="G258" s="23"/>
    </row>
    <row r="259" spans="7:7">
      <c r="G259" s="23"/>
    </row>
    <row r="260" spans="7:7">
      <c r="G260" s="23"/>
    </row>
    <row r="261" spans="7:7">
      <c r="G261" s="23"/>
    </row>
    <row r="262" spans="7:7">
      <c r="G262" s="23"/>
    </row>
    <row r="263" spans="7:7">
      <c r="G263" s="23"/>
    </row>
    <row r="264" spans="7:7">
      <c r="G264" s="23"/>
    </row>
    <row r="265" spans="7:7">
      <c r="G265" s="23"/>
    </row>
    <row r="266" spans="7:7">
      <c r="G266" s="23"/>
    </row>
    <row r="267" spans="7:7">
      <c r="G267" s="23"/>
    </row>
    <row r="268" spans="7:7">
      <c r="G268" s="23"/>
    </row>
    <row r="269" spans="7:7">
      <c r="G269" s="23"/>
    </row>
    <row r="270" spans="7:7">
      <c r="G270" s="23"/>
    </row>
    <row r="271" spans="7:7">
      <c r="G271" s="23"/>
    </row>
    <row r="272" spans="7:7">
      <c r="G272" s="23"/>
    </row>
    <row r="273" spans="7:7">
      <c r="G273" s="23"/>
    </row>
    <row r="274" spans="7:7">
      <c r="G274" s="23"/>
    </row>
    <row r="275" spans="7:7">
      <c r="G275" s="23"/>
    </row>
    <row r="276" spans="7:7">
      <c r="G276" s="23"/>
    </row>
    <row r="277" spans="7:7">
      <c r="G277" s="23"/>
    </row>
    <row r="278" spans="7:7">
      <c r="G278" s="23"/>
    </row>
    <row r="279" spans="7:7">
      <c r="G279" s="23"/>
    </row>
    <row r="280" spans="7:7">
      <c r="G280" s="23"/>
    </row>
    <row r="281" spans="7:7">
      <c r="G281" s="23"/>
    </row>
    <row r="282" spans="7:7">
      <c r="G282" s="23"/>
    </row>
    <row r="283" spans="7:7">
      <c r="G283" s="23"/>
    </row>
    <row r="284" spans="7:7">
      <c r="G284" s="23"/>
    </row>
    <row r="285" spans="7:7">
      <c r="G285" s="23"/>
    </row>
    <row r="286" spans="7:7">
      <c r="G286" s="23"/>
    </row>
    <row r="287" spans="7:7">
      <c r="G287" s="23"/>
    </row>
    <row r="288" spans="7:7">
      <c r="G288" s="23"/>
    </row>
    <row r="289" spans="7:7">
      <c r="G289" s="23"/>
    </row>
    <row r="290" spans="7:7">
      <c r="G290" s="23"/>
    </row>
    <row r="291" spans="7:7">
      <c r="G291" s="23"/>
    </row>
    <row r="292" spans="7:7">
      <c r="G292" s="23"/>
    </row>
    <row r="293" spans="7:7">
      <c r="G293" s="23"/>
    </row>
    <row r="294" spans="7:7">
      <c r="G294" s="23"/>
    </row>
    <row r="295" spans="7:7">
      <c r="G295" s="23"/>
    </row>
    <row r="296" spans="7:7">
      <c r="G296" s="23"/>
    </row>
    <row r="297" spans="7:7">
      <c r="G297" s="23"/>
    </row>
    <row r="298" spans="7:7">
      <c r="G298" s="23"/>
    </row>
    <row r="299" spans="7:7">
      <c r="G299" s="23"/>
    </row>
    <row r="300" spans="7:7">
      <c r="G300" s="23"/>
    </row>
    <row r="301" spans="7:7">
      <c r="G301" s="23"/>
    </row>
    <row r="302" spans="7:7">
      <c r="G302" s="23"/>
    </row>
    <row r="303" spans="7:7">
      <c r="G303" s="23"/>
    </row>
    <row r="304" spans="7:7">
      <c r="G304" s="23"/>
    </row>
    <row r="305" spans="7:7">
      <c r="G305" s="23"/>
    </row>
    <row r="306" spans="7:7">
      <c r="G306" s="23"/>
    </row>
    <row r="307" spans="7:7">
      <c r="G307" s="23"/>
    </row>
    <row r="308" spans="7:7">
      <c r="G308" s="23"/>
    </row>
    <row r="309" spans="7:7">
      <c r="G309" s="23"/>
    </row>
    <row r="310" spans="7:7">
      <c r="G310" s="23"/>
    </row>
    <row r="311" spans="7:7">
      <c r="G311" s="23"/>
    </row>
    <row r="312" spans="7:7">
      <c r="G312" s="23"/>
    </row>
    <row r="313" spans="7:7">
      <c r="G313" s="23"/>
    </row>
    <row r="314" spans="7:7">
      <c r="G314" s="23"/>
    </row>
    <row r="315" spans="7:7">
      <c r="G315" s="23"/>
    </row>
    <row r="316" spans="7:7">
      <c r="G316" s="23"/>
    </row>
    <row r="317" spans="7:7">
      <c r="G317" s="23"/>
    </row>
    <row r="318" spans="7:7">
      <c r="G318" s="23"/>
    </row>
    <row r="319" spans="7:7">
      <c r="G319" s="23"/>
    </row>
    <row r="320" spans="7:7">
      <c r="G320" s="23"/>
    </row>
    <row r="321" spans="7:7">
      <c r="G321" s="23"/>
    </row>
    <row r="322" spans="7:7">
      <c r="G322" s="23"/>
    </row>
    <row r="323" spans="7:7">
      <c r="G323" s="23"/>
    </row>
    <row r="324" spans="7:7">
      <c r="G324" s="23"/>
    </row>
    <row r="325" spans="7:7">
      <c r="G325" s="23"/>
    </row>
    <row r="326" spans="7:7">
      <c r="G326" s="23"/>
    </row>
    <row r="327" spans="7:7">
      <c r="G327" s="23"/>
    </row>
    <row r="328" spans="7:7">
      <c r="G328" s="23"/>
    </row>
    <row r="329" spans="7:7">
      <c r="G329" s="23"/>
    </row>
    <row r="330" spans="7:7">
      <c r="G330" s="23"/>
    </row>
    <row r="331" spans="7:7">
      <c r="G331" s="23"/>
    </row>
    <row r="332" spans="7:7">
      <c r="G332" s="23"/>
    </row>
    <row r="333" spans="7:7">
      <c r="G333" s="23"/>
    </row>
    <row r="334" spans="7:7">
      <c r="G334" s="23"/>
    </row>
    <row r="335" spans="7:7">
      <c r="G335" s="23"/>
    </row>
    <row r="336" spans="7:7">
      <c r="G336" s="23"/>
    </row>
    <row r="337" spans="7:7">
      <c r="G337" s="23"/>
    </row>
    <row r="338" spans="7:7">
      <c r="G338" s="23"/>
    </row>
    <row r="339" spans="7:7">
      <c r="G339" s="23"/>
    </row>
    <row r="340" spans="7:7">
      <c r="G340" s="23"/>
    </row>
    <row r="341" spans="7:7">
      <c r="G341" s="23"/>
    </row>
    <row r="342" spans="7:7">
      <c r="G342" s="23"/>
    </row>
    <row r="343" spans="7:7">
      <c r="G343" s="23"/>
    </row>
    <row r="344" spans="7:7">
      <c r="G344" s="23"/>
    </row>
    <row r="345" spans="7:7">
      <c r="G345" s="23"/>
    </row>
  </sheetData>
  <autoFilter ref="A10:I214" xr:uid="{2E648724-32BD-764B-A75D-A73E4E1DB4BC}">
    <sortState xmlns:xlrd2="http://schemas.microsoft.com/office/spreadsheetml/2017/richdata2" ref="A11:I213">
      <sortCondition ref="B10:B213"/>
    </sortState>
  </autoFilter>
  <sortState xmlns:xlrd2="http://schemas.microsoft.com/office/spreadsheetml/2017/richdata2" ref="A24:J204">
    <sortCondition ref="B24:B204"/>
  </sortState>
  <phoneticPr fontId="6" type="noConversion"/>
  <dataValidations count="2">
    <dataValidation allowBlank="1" showInputMessage="1" showErrorMessage="1" promptTitle="Underwriting Syndicate" prompt="Enter name of Non-Managing Underwriting Syndicate member" sqref="A67 C219:E222 B224:E224" xr:uid="{FBF22792-C4D1-4E7B-A34E-119B02E22D05}"/>
    <dataValidation allowBlank="1" showInputMessage="1" showErrorMessage="1" promptTitle="Selling Group Member" prompt="Enter name of Selling Group Member" sqref="A68:A71 A185 A78 A61 C219:E222 B224:E224" xr:uid="{1DC52958-F600-4579-8FCB-88565FA744ED}"/>
  </dataValidations>
  <hyperlinks>
    <hyperlink ref="B218" r:id="rId1" xr:uid="{82809EEF-788B-4519-AA86-A41AD00BEEDB}"/>
    <hyperlink ref="B219" r:id="rId2" xr:uid="{0363FA27-4649-4D39-B059-7F0690503521}"/>
    <hyperlink ref="B220" r:id="rId3" xr:uid="{2F5FC7F4-77AC-446A-91BA-3F88C68449D9}"/>
    <hyperlink ref="B221" r:id="rId4" xr:uid="{9CB666D4-389B-44C2-B4D5-2B2F38135C97}"/>
    <hyperlink ref="B222" r:id="rId5" xr:uid="{398487B5-75E5-45A6-A1A3-991ED895F632}"/>
    <hyperlink ref="B217" r:id="rId6" xr:uid="{13F1D053-6D09-4A22-A122-A864526350DB}"/>
    <hyperlink ref="C224" r:id="rId7" display="JHeidenreich@rflafferty.com" xr:uid="{179146BA-BF11-411A-9544-C0469F44B9FB}"/>
    <hyperlink ref="B225" r:id="rId8" xr:uid="{1A9A3432-2F8E-42D1-AFA5-CDE518A331DB}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9A26-4E1C-4AD3-941B-24F3B75B12A8}">
  <dimension ref="A1:R170"/>
  <sheetViews>
    <sheetView tabSelected="1" workbookViewId="0">
      <selection activeCell="D34" sqref="D34"/>
    </sheetView>
  </sheetViews>
  <sheetFormatPr defaultColWidth="11" defaultRowHeight="15.75"/>
  <cols>
    <col min="1" max="1" width="44.25" style="25" customWidth="1"/>
    <col min="2" max="2" width="49.375" style="26" customWidth="1"/>
    <col min="3" max="3" width="14.875" style="12" bestFit="1" customWidth="1"/>
    <col min="4" max="4" width="25.625" style="26" customWidth="1"/>
    <col min="5" max="5" width="25.375" style="12" customWidth="1"/>
    <col min="6" max="6" width="21" style="11" customWidth="1"/>
    <col min="7" max="7" width="20.5" style="12" customWidth="1"/>
    <col min="8" max="8" width="15.25" style="12" customWidth="1"/>
    <col min="9" max="9" width="18.25" style="12" customWidth="1"/>
    <col min="10" max="10" width="20.75" style="25" customWidth="1"/>
    <col min="11" max="11" width="12.75" style="12" customWidth="1"/>
    <col min="12" max="12" width="16" style="12" customWidth="1"/>
    <col min="13" max="13" width="12.625" style="12" bestFit="1" customWidth="1"/>
    <col min="14" max="14" width="18.5" style="12" bestFit="1" customWidth="1"/>
    <col min="15" max="15" width="12.625" style="12" bestFit="1" customWidth="1"/>
    <col min="16" max="16" width="13.75" style="12" bestFit="1" customWidth="1"/>
    <col min="17" max="16384" width="11" style="12"/>
  </cols>
  <sheetData>
    <row r="1" spans="1:18" s="4" customFormat="1">
      <c r="A1" s="43" t="s">
        <v>8</v>
      </c>
      <c r="B1" s="123" t="s">
        <v>9</v>
      </c>
      <c r="C1" s="22" t="s">
        <v>10</v>
      </c>
      <c r="D1" s="123" t="s">
        <v>11</v>
      </c>
      <c r="E1" s="22" t="s">
        <v>462</v>
      </c>
      <c r="F1" s="8" t="s">
        <v>463</v>
      </c>
      <c r="G1" s="22" t="s">
        <v>464</v>
      </c>
      <c r="H1" s="22" t="s">
        <v>307</v>
      </c>
      <c r="I1" s="22" t="s">
        <v>308</v>
      </c>
      <c r="J1" s="15"/>
      <c r="O1" s="9"/>
      <c r="P1" s="16"/>
      <c r="Q1" s="10"/>
      <c r="R1" s="10"/>
    </row>
    <row r="2" spans="1:18" s="79" customFormat="1">
      <c r="A2" s="89" t="s">
        <v>160</v>
      </c>
      <c r="B2" s="78" t="s">
        <v>278</v>
      </c>
      <c r="C2" s="79" t="s">
        <v>67</v>
      </c>
      <c r="D2" s="78" t="s">
        <v>67</v>
      </c>
      <c r="E2" s="79" t="s">
        <v>273</v>
      </c>
      <c r="F2" s="80">
        <v>1000</v>
      </c>
      <c r="G2" s="81">
        <f t="shared" ref="G2:G29" si="0">F2*4</f>
        <v>4000</v>
      </c>
      <c r="H2" s="82">
        <f t="shared" ref="H2:H29" si="1">F2/2000000</f>
        <v>5.0000000000000001E-4</v>
      </c>
      <c r="I2" s="83">
        <f t="shared" ref="I2:I29" si="2">+G2/8000000</f>
        <v>5.0000000000000001E-4</v>
      </c>
      <c r="J2" s="89"/>
    </row>
    <row r="3" spans="1:18" s="79" customFormat="1">
      <c r="A3" s="89" t="s">
        <v>159</v>
      </c>
      <c r="B3" s="78" t="s">
        <v>279</v>
      </c>
      <c r="C3" s="79" t="s">
        <v>67</v>
      </c>
      <c r="D3" s="78" t="s">
        <v>67</v>
      </c>
      <c r="E3" s="79" t="s">
        <v>272</v>
      </c>
      <c r="F3" s="80">
        <v>800</v>
      </c>
      <c r="G3" s="81">
        <f t="shared" si="0"/>
        <v>3200</v>
      </c>
      <c r="H3" s="82">
        <f t="shared" si="1"/>
        <v>4.0000000000000002E-4</v>
      </c>
      <c r="I3" s="83">
        <f t="shared" si="2"/>
        <v>4.0000000000000002E-4</v>
      </c>
      <c r="J3" s="89"/>
    </row>
    <row r="4" spans="1:18" s="79" customFormat="1">
      <c r="A4" s="89" t="s">
        <v>158</v>
      </c>
      <c r="B4" s="78" t="s">
        <v>278</v>
      </c>
      <c r="C4" s="79" t="s">
        <v>67</v>
      </c>
      <c r="D4" s="78" t="s">
        <v>67</v>
      </c>
      <c r="E4" s="79" t="s">
        <v>271</v>
      </c>
      <c r="F4" s="80">
        <v>2000</v>
      </c>
      <c r="G4" s="81">
        <f t="shared" si="0"/>
        <v>8000</v>
      </c>
      <c r="H4" s="82">
        <f t="shared" si="1"/>
        <v>1E-3</v>
      </c>
      <c r="I4" s="83">
        <f t="shared" si="2"/>
        <v>1E-3</v>
      </c>
      <c r="J4" s="89"/>
    </row>
    <row r="5" spans="1:18" s="79" customFormat="1">
      <c r="A5" s="89" t="s">
        <v>155</v>
      </c>
      <c r="B5" s="78" t="s">
        <v>278</v>
      </c>
      <c r="C5" s="79" t="s">
        <v>67</v>
      </c>
      <c r="D5" s="78" t="s">
        <v>67</v>
      </c>
      <c r="E5" s="79" t="s">
        <v>268</v>
      </c>
      <c r="F5" s="80">
        <v>8000</v>
      </c>
      <c r="G5" s="81">
        <f t="shared" si="0"/>
        <v>32000</v>
      </c>
      <c r="H5" s="82">
        <f t="shared" si="1"/>
        <v>4.0000000000000001E-3</v>
      </c>
      <c r="I5" s="83">
        <f t="shared" si="2"/>
        <v>4.0000000000000001E-3</v>
      </c>
      <c r="J5" s="89"/>
    </row>
    <row r="6" spans="1:18" s="79" customFormat="1">
      <c r="A6" s="89" t="s">
        <v>153</v>
      </c>
      <c r="B6" s="78" t="s">
        <v>278</v>
      </c>
      <c r="C6" s="79" t="s">
        <v>67</v>
      </c>
      <c r="D6" s="78" t="s">
        <v>67</v>
      </c>
      <c r="E6" s="79" t="s">
        <v>266</v>
      </c>
      <c r="F6" s="80">
        <v>500</v>
      </c>
      <c r="G6" s="81">
        <f t="shared" si="0"/>
        <v>2000</v>
      </c>
      <c r="H6" s="82">
        <f t="shared" si="1"/>
        <v>2.5000000000000001E-4</v>
      </c>
      <c r="I6" s="83">
        <f t="shared" si="2"/>
        <v>2.5000000000000001E-4</v>
      </c>
      <c r="J6" s="89"/>
    </row>
    <row r="7" spans="1:18" s="147" customFormat="1">
      <c r="A7" s="89" t="s">
        <v>152</v>
      </c>
      <c r="B7" s="78" t="s">
        <v>278</v>
      </c>
      <c r="C7" s="79" t="s">
        <v>67</v>
      </c>
      <c r="D7" s="78" t="s">
        <v>67</v>
      </c>
      <c r="E7" s="79" t="s">
        <v>265</v>
      </c>
      <c r="F7" s="80">
        <v>10000</v>
      </c>
      <c r="G7" s="81">
        <f t="shared" si="0"/>
        <v>40000</v>
      </c>
      <c r="H7" s="82">
        <f t="shared" si="1"/>
        <v>5.0000000000000001E-3</v>
      </c>
      <c r="I7" s="83">
        <f t="shared" si="2"/>
        <v>5.0000000000000001E-3</v>
      </c>
      <c r="J7" s="146"/>
    </row>
    <row r="8" spans="1:18" s="79" customFormat="1">
      <c r="A8" s="89" t="s">
        <v>118</v>
      </c>
      <c r="B8" s="78" t="s">
        <v>165</v>
      </c>
      <c r="C8" s="79" t="s">
        <v>67</v>
      </c>
      <c r="D8" s="78" t="s">
        <v>67</v>
      </c>
      <c r="E8" s="79" t="s">
        <v>233</v>
      </c>
      <c r="F8" s="80">
        <v>1250</v>
      </c>
      <c r="G8" s="81">
        <f t="shared" si="0"/>
        <v>5000</v>
      </c>
      <c r="H8" s="82">
        <f t="shared" si="1"/>
        <v>6.2500000000000001E-4</v>
      </c>
      <c r="I8" s="83">
        <f t="shared" si="2"/>
        <v>6.2500000000000001E-4</v>
      </c>
      <c r="J8" s="89"/>
      <c r="O8" s="85"/>
      <c r="P8" s="86"/>
    </row>
    <row r="9" spans="1:18" s="79" customFormat="1">
      <c r="A9" s="89" t="s">
        <v>142</v>
      </c>
      <c r="B9" s="78" t="s">
        <v>279</v>
      </c>
      <c r="C9" s="79" t="s">
        <v>67</v>
      </c>
      <c r="D9" s="78" t="s">
        <v>67</v>
      </c>
      <c r="E9" s="79" t="s">
        <v>256</v>
      </c>
      <c r="F9" s="80">
        <v>180</v>
      </c>
      <c r="G9" s="81">
        <f t="shared" si="0"/>
        <v>720</v>
      </c>
      <c r="H9" s="82">
        <f t="shared" si="1"/>
        <v>9.0000000000000006E-5</v>
      </c>
      <c r="I9" s="83">
        <f t="shared" si="2"/>
        <v>9.0000000000000006E-5</v>
      </c>
      <c r="J9" s="89"/>
    </row>
    <row r="10" spans="1:18" s="79" customFormat="1">
      <c r="A10" s="89" t="s">
        <v>117</v>
      </c>
      <c r="B10" s="78" t="s">
        <v>165</v>
      </c>
      <c r="C10" s="79" t="s">
        <v>67</v>
      </c>
      <c r="D10" s="78" t="s">
        <v>67</v>
      </c>
      <c r="E10" s="79" t="s">
        <v>232</v>
      </c>
      <c r="F10" s="80">
        <v>8900</v>
      </c>
      <c r="G10" s="81">
        <f t="shared" si="0"/>
        <v>35600</v>
      </c>
      <c r="H10" s="82">
        <f t="shared" si="1"/>
        <v>4.45E-3</v>
      </c>
      <c r="I10" s="83">
        <f t="shared" si="2"/>
        <v>4.45E-3</v>
      </c>
      <c r="J10" s="89"/>
    </row>
    <row r="11" spans="1:18" s="79" customFormat="1">
      <c r="A11" s="89" t="s">
        <v>128</v>
      </c>
      <c r="B11" s="78" t="s">
        <v>279</v>
      </c>
      <c r="C11" s="79" t="s">
        <v>67</v>
      </c>
      <c r="D11" s="78" t="s">
        <v>67</v>
      </c>
      <c r="E11" s="79" t="s">
        <v>243</v>
      </c>
      <c r="F11" s="80">
        <v>9000</v>
      </c>
      <c r="G11" s="81">
        <f t="shared" si="0"/>
        <v>36000</v>
      </c>
      <c r="H11" s="82">
        <f t="shared" si="1"/>
        <v>4.4999999999999997E-3</v>
      </c>
      <c r="I11" s="83">
        <f t="shared" si="2"/>
        <v>4.4999999999999997E-3</v>
      </c>
      <c r="J11" s="89"/>
    </row>
    <row r="12" spans="1:18" s="79" customFormat="1">
      <c r="A12" s="89" t="s">
        <v>125</v>
      </c>
      <c r="B12" s="78" t="s">
        <v>279</v>
      </c>
      <c r="C12" s="79" t="s">
        <v>67</v>
      </c>
      <c r="D12" s="78" t="s">
        <v>67</v>
      </c>
      <c r="E12" s="79" t="s">
        <v>240</v>
      </c>
      <c r="F12" s="80">
        <v>2000</v>
      </c>
      <c r="G12" s="81">
        <f t="shared" si="0"/>
        <v>8000</v>
      </c>
      <c r="H12" s="82">
        <f t="shared" si="1"/>
        <v>1E-3</v>
      </c>
      <c r="I12" s="83">
        <f t="shared" si="2"/>
        <v>1E-3</v>
      </c>
      <c r="J12" s="88"/>
    </row>
    <row r="13" spans="1:18" s="79" customFormat="1">
      <c r="A13" s="89" t="s">
        <v>124</v>
      </c>
      <c r="B13" s="78" t="s">
        <v>70</v>
      </c>
      <c r="C13" s="79" t="s">
        <v>67</v>
      </c>
      <c r="D13" s="78" t="s">
        <v>67</v>
      </c>
      <c r="E13" s="79" t="s">
        <v>239</v>
      </c>
      <c r="F13" s="80">
        <v>6200</v>
      </c>
      <c r="G13" s="81">
        <f t="shared" si="0"/>
        <v>24800</v>
      </c>
      <c r="H13" s="82">
        <f t="shared" si="1"/>
        <v>3.0999999999999999E-3</v>
      </c>
      <c r="I13" s="83">
        <f t="shared" si="2"/>
        <v>3.0999999999999999E-3</v>
      </c>
      <c r="J13" s="88"/>
    </row>
    <row r="14" spans="1:18" s="79" customFormat="1">
      <c r="A14" s="89" t="s">
        <v>40</v>
      </c>
      <c r="B14" s="78" t="s">
        <v>69</v>
      </c>
      <c r="C14" s="79" t="s">
        <v>67</v>
      </c>
      <c r="D14" s="78" t="s">
        <v>67</v>
      </c>
      <c r="E14" s="79" t="s">
        <v>65</v>
      </c>
      <c r="F14" s="80">
        <v>110</v>
      </c>
      <c r="G14" s="81">
        <f t="shared" si="0"/>
        <v>440</v>
      </c>
      <c r="H14" s="82">
        <f t="shared" si="1"/>
        <v>5.5000000000000002E-5</v>
      </c>
      <c r="I14" s="83">
        <f t="shared" si="2"/>
        <v>5.5000000000000002E-5</v>
      </c>
      <c r="J14" s="89"/>
    </row>
    <row r="15" spans="1:18" s="84" customFormat="1">
      <c r="A15" s="89" t="s">
        <v>39</v>
      </c>
      <c r="B15" s="78" t="s">
        <v>69</v>
      </c>
      <c r="C15" s="79" t="s">
        <v>67</v>
      </c>
      <c r="D15" s="78" t="s">
        <v>67</v>
      </c>
      <c r="E15" s="79" t="s">
        <v>64</v>
      </c>
      <c r="F15" s="80">
        <v>140</v>
      </c>
      <c r="G15" s="81">
        <f t="shared" si="0"/>
        <v>560</v>
      </c>
      <c r="H15" s="82">
        <f t="shared" si="1"/>
        <v>6.9999999999999994E-5</v>
      </c>
      <c r="I15" s="83">
        <f t="shared" si="2"/>
        <v>6.9999999999999994E-5</v>
      </c>
      <c r="J15" s="88"/>
      <c r="K15" s="79"/>
      <c r="L15" s="79"/>
      <c r="M15" s="79"/>
      <c r="N15" s="79"/>
      <c r="O15" s="85"/>
      <c r="P15" s="86"/>
    </row>
    <row r="16" spans="1:18" s="84" customFormat="1">
      <c r="A16" s="89" t="s">
        <v>29</v>
      </c>
      <c r="B16" s="78" t="s">
        <v>69</v>
      </c>
      <c r="C16" s="79" t="s">
        <v>67</v>
      </c>
      <c r="D16" s="78" t="s">
        <v>67</v>
      </c>
      <c r="E16" s="79" t="s">
        <v>54</v>
      </c>
      <c r="F16" s="80">
        <v>7000</v>
      </c>
      <c r="G16" s="81">
        <f t="shared" si="0"/>
        <v>28000</v>
      </c>
      <c r="H16" s="82">
        <f t="shared" si="1"/>
        <v>3.5000000000000001E-3</v>
      </c>
      <c r="I16" s="83">
        <f t="shared" si="2"/>
        <v>3.5000000000000001E-3</v>
      </c>
      <c r="J16" s="88"/>
    </row>
    <row r="17" spans="1:18" s="84" customFormat="1">
      <c r="A17" s="89" t="s">
        <v>451</v>
      </c>
      <c r="B17" t="s">
        <v>454</v>
      </c>
      <c r="C17" s="79" t="s">
        <v>67</v>
      </c>
      <c r="D17" s="78" t="s">
        <v>67</v>
      </c>
      <c r="E17" s="147" t="s">
        <v>443</v>
      </c>
      <c r="F17" s="80">
        <v>75000</v>
      </c>
      <c r="G17" s="150">
        <f t="shared" si="0"/>
        <v>300000</v>
      </c>
      <c r="H17" s="82">
        <f t="shared" si="1"/>
        <v>3.7499999999999999E-2</v>
      </c>
      <c r="I17" s="83">
        <f t="shared" si="2"/>
        <v>3.7499999999999999E-2</v>
      </c>
      <c r="J17" s="89"/>
    </row>
    <row r="18" spans="1:18" s="79" customFormat="1">
      <c r="A18" s="89" t="s">
        <v>452</v>
      </c>
      <c r="B18" t="s">
        <v>69</v>
      </c>
      <c r="C18" s="79" t="s">
        <v>67</v>
      </c>
      <c r="D18" s="78" t="s">
        <v>67</v>
      </c>
      <c r="E18" s="147" t="s">
        <v>448</v>
      </c>
      <c r="F18" s="149">
        <v>75000</v>
      </c>
      <c r="G18" s="150">
        <f t="shared" si="0"/>
        <v>300000</v>
      </c>
      <c r="H18" s="82">
        <f t="shared" si="1"/>
        <v>3.7499999999999999E-2</v>
      </c>
      <c r="I18" s="83">
        <f t="shared" si="2"/>
        <v>3.7499999999999999E-2</v>
      </c>
      <c r="J18" s="148"/>
      <c r="O18" s="85"/>
      <c r="P18" s="86"/>
      <c r="Q18" s="113"/>
      <c r="R18" s="113"/>
    </row>
    <row r="19" spans="1:18" s="79" customFormat="1">
      <c r="A19" s="89" t="s">
        <v>453</v>
      </c>
      <c r="B19" t="s">
        <v>69</v>
      </c>
      <c r="C19" s="79" t="s">
        <v>67</v>
      </c>
      <c r="D19" s="78" t="s">
        <v>67</v>
      </c>
      <c r="E19" s="147" t="s">
        <v>446</v>
      </c>
      <c r="F19" s="149">
        <v>70000</v>
      </c>
      <c r="G19" s="150">
        <f t="shared" si="0"/>
        <v>280000</v>
      </c>
      <c r="H19" s="82">
        <f t="shared" si="1"/>
        <v>3.5000000000000003E-2</v>
      </c>
      <c r="I19" s="83">
        <f t="shared" si="2"/>
        <v>3.5000000000000003E-2</v>
      </c>
      <c r="J19" s="148"/>
      <c r="O19" s="85"/>
      <c r="P19" s="86"/>
      <c r="Q19" s="113"/>
      <c r="R19" s="113"/>
    </row>
    <row r="20" spans="1:18" s="147" customFormat="1">
      <c r="A20" t="s">
        <v>455</v>
      </c>
      <c r="B20" t="s">
        <v>69</v>
      </c>
      <c r="C20" s="79" t="s">
        <v>67</v>
      </c>
      <c r="D20" s="78" t="s">
        <v>67</v>
      </c>
      <c r="E20" s="147" t="s">
        <v>445</v>
      </c>
      <c r="F20" s="149">
        <v>62500</v>
      </c>
      <c r="G20" s="150">
        <f t="shared" si="0"/>
        <v>250000</v>
      </c>
      <c r="H20" s="82">
        <f t="shared" si="1"/>
        <v>3.125E-2</v>
      </c>
      <c r="I20" s="83">
        <f t="shared" si="2"/>
        <v>3.125E-2</v>
      </c>
      <c r="J20" s="146"/>
    </row>
    <row r="21" spans="1:18" s="147" customFormat="1">
      <c r="A21" t="s">
        <v>456</v>
      </c>
      <c r="B21" t="s">
        <v>69</v>
      </c>
      <c r="C21" s="79" t="s">
        <v>67</v>
      </c>
      <c r="D21" s="78" t="s">
        <v>67</v>
      </c>
      <c r="E21" s="147" t="s">
        <v>447</v>
      </c>
      <c r="F21" s="149">
        <v>62500</v>
      </c>
      <c r="G21" s="150">
        <f t="shared" si="0"/>
        <v>250000</v>
      </c>
      <c r="H21" s="82">
        <f t="shared" si="1"/>
        <v>3.125E-2</v>
      </c>
      <c r="I21" s="83">
        <f t="shared" si="2"/>
        <v>3.125E-2</v>
      </c>
      <c r="J21" s="146"/>
    </row>
    <row r="22" spans="1:18" s="147" customFormat="1">
      <c r="A22" t="s">
        <v>457</v>
      </c>
      <c r="B22" t="s">
        <v>69</v>
      </c>
      <c r="C22" s="79" t="s">
        <v>67</v>
      </c>
      <c r="D22" s="78" t="s">
        <v>67</v>
      </c>
      <c r="E22" s="147" t="s">
        <v>444</v>
      </c>
      <c r="F22" s="149">
        <v>55000</v>
      </c>
      <c r="G22" s="150">
        <f t="shared" si="0"/>
        <v>220000</v>
      </c>
      <c r="H22" s="82">
        <f t="shared" si="1"/>
        <v>2.75E-2</v>
      </c>
      <c r="I22" s="83">
        <f t="shared" si="2"/>
        <v>2.75E-2</v>
      </c>
      <c r="J22" s="146"/>
    </row>
    <row r="23" spans="1:18" s="79" customFormat="1">
      <c r="A23" t="s">
        <v>458</v>
      </c>
      <c r="B23" t="s">
        <v>69</v>
      </c>
      <c r="C23" s="79" t="s">
        <v>67</v>
      </c>
      <c r="D23" s="78" t="s">
        <v>67</v>
      </c>
      <c r="E23" s="147" t="s">
        <v>442</v>
      </c>
      <c r="F23" s="80">
        <v>65000</v>
      </c>
      <c r="G23" s="150">
        <f t="shared" si="0"/>
        <v>260000</v>
      </c>
      <c r="H23" s="82">
        <f t="shared" si="1"/>
        <v>3.2500000000000001E-2</v>
      </c>
      <c r="I23" s="83">
        <f t="shared" si="2"/>
        <v>3.2500000000000001E-2</v>
      </c>
      <c r="J23" s="148"/>
      <c r="O23" s="85"/>
      <c r="P23" s="86"/>
      <c r="Q23" s="113"/>
      <c r="R23" s="113"/>
    </row>
    <row r="24" spans="1:18" s="147" customFormat="1">
      <c r="A24" s="89" t="s">
        <v>321</v>
      </c>
      <c r="B24" s="78" t="s">
        <v>70</v>
      </c>
      <c r="C24" s="79" t="s">
        <v>67</v>
      </c>
      <c r="D24" s="78" t="s">
        <v>67</v>
      </c>
      <c r="E24" s="79" t="s">
        <v>320</v>
      </c>
      <c r="F24" s="80">
        <v>2300</v>
      </c>
      <c r="G24" s="81">
        <f t="shared" si="0"/>
        <v>9200</v>
      </c>
      <c r="H24" s="82">
        <f t="shared" si="1"/>
        <v>1.15E-3</v>
      </c>
      <c r="I24" s="83">
        <f t="shared" si="2"/>
        <v>1.15E-3</v>
      </c>
      <c r="J24" s="146"/>
    </row>
    <row r="25" spans="1:18" s="147" customFormat="1">
      <c r="A25" s="89" t="s">
        <v>459</v>
      </c>
      <c r="B25" s="78" t="s">
        <v>69</v>
      </c>
      <c r="C25" s="79" t="s">
        <v>67</v>
      </c>
      <c r="D25" s="78" t="s">
        <v>67</v>
      </c>
      <c r="E25" s="147" t="s">
        <v>440</v>
      </c>
      <c r="F25" s="149">
        <v>37500</v>
      </c>
      <c r="G25" s="150">
        <f t="shared" si="0"/>
        <v>150000</v>
      </c>
      <c r="H25" s="82">
        <f t="shared" si="1"/>
        <v>1.8749999999999999E-2</v>
      </c>
      <c r="I25" s="83">
        <f t="shared" si="2"/>
        <v>1.8749999999999999E-2</v>
      </c>
      <c r="J25" s="146"/>
    </row>
    <row r="26" spans="1:18" s="147" customFormat="1">
      <c r="A26" s="89" t="s">
        <v>460</v>
      </c>
      <c r="B26" s="78" t="s">
        <v>69</v>
      </c>
      <c r="C26" s="79" t="s">
        <v>67</v>
      </c>
      <c r="D26" s="78" t="s">
        <v>67</v>
      </c>
      <c r="E26" s="147" t="s">
        <v>441</v>
      </c>
      <c r="F26" s="149">
        <v>70000</v>
      </c>
      <c r="G26" s="150">
        <f t="shared" si="0"/>
        <v>280000</v>
      </c>
      <c r="H26" s="82">
        <f t="shared" si="1"/>
        <v>3.5000000000000003E-2</v>
      </c>
      <c r="I26" s="83">
        <f t="shared" si="2"/>
        <v>3.5000000000000003E-2</v>
      </c>
      <c r="J26" s="146"/>
    </row>
    <row r="27" spans="1:18" s="147" customFormat="1">
      <c r="A27" s="89" t="s">
        <v>449</v>
      </c>
      <c r="B27" s="78" t="s">
        <v>69</v>
      </c>
      <c r="C27" s="79" t="s">
        <v>67</v>
      </c>
      <c r="D27" s="78" t="s">
        <v>67</v>
      </c>
      <c r="E27" s="79" t="s">
        <v>437</v>
      </c>
      <c r="F27" s="80">
        <v>70000</v>
      </c>
      <c r="G27" s="81">
        <f t="shared" si="0"/>
        <v>280000</v>
      </c>
      <c r="H27" s="82">
        <f t="shared" si="1"/>
        <v>3.5000000000000003E-2</v>
      </c>
      <c r="I27" s="83">
        <f t="shared" si="2"/>
        <v>3.5000000000000003E-2</v>
      </c>
      <c r="J27" s="146"/>
    </row>
    <row r="28" spans="1:18" s="147" customFormat="1">
      <c r="A28" s="89" t="s">
        <v>450</v>
      </c>
      <c r="B28" s="78" t="s">
        <v>69</v>
      </c>
      <c r="C28" s="79" t="s">
        <v>67</v>
      </c>
      <c r="D28" s="78" t="s">
        <v>67</v>
      </c>
      <c r="E28" s="79" t="s">
        <v>438</v>
      </c>
      <c r="F28" s="80">
        <v>75000</v>
      </c>
      <c r="G28" s="81">
        <f t="shared" si="0"/>
        <v>300000</v>
      </c>
      <c r="H28" s="82">
        <f t="shared" si="1"/>
        <v>3.7499999999999999E-2</v>
      </c>
      <c r="I28" s="83">
        <f t="shared" si="2"/>
        <v>3.7499999999999999E-2</v>
      </c>
      <c r="J28" s="146"/>
    </row>
    <row r="29" spans="1:18" s="147" customFormat="1">
      <c r="A29" s="89" t="s">
        <v>461</v>
      </c>
      <c r="B29" s="78" t="s">
        <v>69</v>
      </c>
      <c r="C29" s="79" t="s">
        <v>67</v>
      </c>
      <c r="D29" s="78" t="s">
        <v>67</v>
      </c>
      <c r="E29" s="147" t="s">
        <v>439</v>
      </c>
      <c r="F29" s="149">
        <v>75000</v>
      </c>
      <c r="G29" s="150">
        <f t="shared" si="0"/>
        <v>300000</v>
      </c>
      <c r="H29" s="82">
        <f t="shared" si="1"/>
        <v>3.7499999999999999E-2</v>
      </c>
      <c r="I29" s="83">
        <f t="shared" si="2"/>
        <v>3.7499999999999999E-2</v>
      </c>
      <c r="J29" s="146"/>
    </row>
    <row r="30" spans="1:18" s="162" customFormat="1">
      <c r="A30" s="159"/>
      <c r="B30" s="160"/>
      <c r="C30" s="161"/>
      <c r="D30" s="160"/>
      <c r="F30" s="163"/>
      <c r="G30" s="164"/>
      <c r="H30" s="165"/>
      <c r="I30" s="166"/>
      <c r="J30" s="167"/>
    </row>
    <row r="31" spans="1:18" s="4" customFormat="1">
      <c r="A31" s="15"/>
      <c r="B31" s="21"/>
      <c r="D31" s="21"/>
      <c r="F31" s="7"/>
      <c r="G31" s="17"/>
      <c r="H31" s="124"/>
      <c r="I31" s="125"/>
      <c r="J31" s="126"/>
      <c r="O31" s="9"/>
      <c r="P31" s="16"/>
      <c r="Q31" s="10"/>
      <c r="R31" s="10"/>
    </row>
    <row r="32" spans="1:18">
      <c r="A32" s="15"/>
      <c r="B32" s="21"/>
      <c r="F32" s="143"/>
      <c r="G32" s="144"/>
      <c r="H32" s="145"/>
      <c r="I32" s="145"/>
    </row>
    <row r="33" spans="1:18" s="64" customFormat="1">
      <c r="A33" s="99"/>
      <c r="B33" s="63"/>
      <c r="D33" s="115"/>
      <c r="F33" s="65"/>
      <c r="G33" s="66"/>
      <c r="H33" s="67"/>
      <c r="I33" s="67"/>
      <c r="J33" s="90"/>
    </row>
    <row r="34" spans="1:18" s="64" customFormat="1">
      <c r="A34" s="99"/>
      <c r="B34" s="63"/>
      <c r="D34" s="115"/>
      <c r="F34" s="65"/>
      <c r="G34" s="66"/>
      <c r="H34" s="67"/>
      <c r="I34" s="67"/>
      <c r="J34" s="90"/>
    </row>
    <row r="35" spans="1:18" s="64" customFormat="1">
      <c r="A35" s="93"/>
      <c r="B35" s="103"/>
      <c r="C35" s="2"/>
      <c r="D35" s="21"/>
      <c r="E35" s="71"/>
      <c r="F35" s="2"/>
      <c r="G35" s="2"/>
      <c r="H35" s="4"/>
      <c r="I35" s="4"/>
      <c r="J35" s="87"/>
      <c r="K35" s="4"/>
      <c r="L35" s="4"/>
      <c r="M35" s="4"/>
      <c r="N35" s="4"/>
      <c r="O35" s="4"/>
      <c r="P35" s="4"/>
      <c r="Q35" s="4"/>
      <c r="R35" s="4"/>
    </row>
    <row r="36" spans="1:18" s="64" customFormat="1">
      <c r="A36" s="91"/>
      <c r="B36" s="104"/>
      <c r="C36" s="73"/>
      <c r="D36" s="116"/>
      <c r="E36" s="72"/>
      <c r="F36" s="72"/>
      <c r="G36" s="72"/>
      <c r="H36" s="72"/>
      <c r="I36" s="72"/>
      <c r="J36" s="91"/>
      <c r="K36" s="72"/>
      <c r="L36" s="72"/>
      <c r="M36" s="72"/>
      <c r="N36" s="72"/>
      <c r="O36" s="72"/>
      <c r="P36" s="72"/>
      <c r="Q36" s="72"/>
      <c r="R36" s="72"/>
    </row>
    <row r="37" spans="1:18">
      <c r="A37" s="100"/>
      <c r="B37" s="105"/>
      <c r="C37" s="75"/>
      <c r="D37" s="117"/>
      <c r="E37" s="74"/>
      <c r="F37" s="74"/>
      <c r="G37" s="74"/>
      <c r="H37" s="76"/>
      <c r="I37" s="76"/>
      <c r="J37" s="92"/>
      <c r="K37" s="76"/>
      <c r="L37" s="76"/>
      <c r="M37" s="76"/>
      <c r="N37" s="76"/>
      <c r="O37" s="76"/>
      <c r="P37" s="76"/>
      <c r="Q37" s="76"/>
      <c r="R37" s="76"/>
    </row>
    <row r="38" spans="1:18">
      <c r="A38" s="15"/>
      <c r="B38" s="21"/>
      <c r="C38" s="5"/>
      <c r="D38" s="118"/>
      <c r="E38" s="4"/>
      <c r="F38" s="4"/>
      <c r="G38" s="4"/>
      <c r="H38" s="71"/>
      <c r="I38" s="71"/>
      <c r="J38" s="93"/>
      <c r="K38" s="71"/>
      <c r="L38" s="71"/>
      <c r="M38" s="71"/>
      <c r="N38" s="71"/>
      <c r="O38" s="71"/>
      <c r="P38" s="71"/>
      <c r="Q38" s="71"/>
      <c r="R38" s="71"/>
    </row>
    <row r="39" spans="1:18">
      <c r="A39" s="93"/>
      <c r="B39" s="106"/>
      <c r="C39" s="77"/>
      <c r="D39" s="118"/>
      <c r="E39" s="71"/>
      <c r="F39" s="71"/>
      <c r="G39" s="71"/>
      <c r="H39" s="71"/>
      <c r="I39" s="71"/>
      <c r="J39" s="93"/>
      <c r="K39" s="71"/>
      <c r="L39" s="71"/>
      <c r="M39" s="71"/>
      <c r="N39" s="71"/>
      <c r="O39" s="71"/>
      <c r="P39" s="71"/>
      <c r="Q39" s="71"/>
      <c r="R39" s="71"/>
    </row>
    <row r="40" spans="1:18">
      <c r="A40" s="15"/>
      <c r="B40" s="21"/>
      <c r="G40" s="23"/>
      <c r="H40" s="24"/>
      <c r="I40" s="24"/>
    </row>
    <row r="41" spans="1:18">
      <c r="C41" s="27"/>
      <c r="E41" s="28"/>
      <c r="F41" s="28"/>
      <c r="H41" s="29"/>
      <c r="I41" s="30"/>
      <c r="J41" s="31"/>
      <c r="K41" s="32"/>
      <c r="L41" s="33"/>
    </row>
    <row r="42" spans="1:18" s="45" customFormat="1">
      <c r="A42" s="34"/>
      <c r="B42" s="1"/>
      <c r="C42" s="35"/>
      <c r="D42" s="36"/>
      <c r="E42" s="37"/>
      <c r="F42" s="37"/>
      <c r="G42" s="38"/>
      <c r="H42" s="39"/>
      <c r="I42" s="40"/>
      <c r="J42" s="41"/>
      <c r="K42" s="42"/>
      <c r="L42" s="43"/>
      <c r="M42" s="44"/>
    </row>
    <row r="43" spans="1:18" s="45" customFormat="1">
      <c r="A43" s="34"/>
      <c r="B43" s="1"/>
      <c r="C43" s="35"/>
      <c r="D43" s="36"/>
      <c r="E43" s="37"/>
      <c r="F43" s="37"/>
      <c r="G43" s="38"/>
      <c r="H43" s="39"/>
      <c r="I43" s="40"/>
      <c r="J43" s="94"/>
      <c r="K43" s="2"/>
      <c r="L43" s="2"/>
      <c r="M43" s="44"/>
    </row>
    <row r="44" spans="1:18" s="45" customFormat="1">
      <c r="A44" s="34"/>
      <c r="B44" s="1"/>
      <c r="C44" s="46"/>
      <c r="D44" s="119"/>
      <c r="E44" s="47"/>
      <c r="F44" s="37"/>
      <c r="G44" s="38"/>
      <c r="H44" s="48"/>
      <c r="I44" s="40"/>
      <c r="J44" s="95"/>
      <c r="K44" s="49"/>
      <c r="L44" s="49"/>
      <c r="M44" s="44"/>
    </row>
    <row r="45" spans="1:18" s="45" customFormat="1">
      <c r="A45" s="34"/>
      <c r="B45" s="97"/>
      <c r="C45" s="50"/>
      <c r="D45" s="51"/>
      <c r="E45" s="52"/>
      <c r="F45" s="37"/>
      <c r="G45" s="38"/>
      <c r="H45" s="48"/>
      <c r="I45" s="40"/>
      <c r="J45" s="41"/>
      <c r="K45" s="2"/>
      <c r="L45" s="2"/>
      <c r="M45" s="53"/>
      <c r="N45" s="44"/>
    </row>
    <row r="46" spans="1:18" s="22" customFormat="1">
      <c r="A46" s="34"/>
      <c r="B46" s="3"/>
      <c r="C46" s="54"/>
      <c r="D46" s="51"/>
      <c r="E46" s="52"/>
      <c r="F46" s="37"/>
      <c r="G46" s="55"/>
      <c r="H46" s="48"/>
      <c r="I46" s="40"/>
      <c r="J46" s="41"/>
      <c r="K46" s="42"/>
      <c r="L46" s="56"/>
      <c r="M46" s="57"/>
    </row>
    <row r="47" spans="1:18" s="22" customFormat="1">
      <c r="A47" s="34"/>
      <c r="B47" s="97"/>
      <c r="C47" s="35"/>
      <c r="D47" s="51"/>
      <c r="E47" s="52"/>
      <c r="F47" s="37"/>
      <c r="G47" s="55"/>
      <c r="H47" s="48"/>
      <c r="I47" s="40"/>
      <c r="J47" s="43"/>
      <c r="K47" s="58"/>
      <c r="L47" s="41"/>
      <c r="M47" s="57"/>
    </row>
    <row r="48" spans="1:18">
      <c r="A48" s="34"/>
      <c r="B48" s="107"/>
      <c r="C48" s="59"/>
      <c r="D48" s="120"/>
      <c r="E48" s="24"/>
      <c r="F48" s="60"/>
      <c r="G48" s="61"/>
      <c r="H48" s="62"/>
      <c r="I48" s="62"/>
      <c r="J48" s="96"/>
    </row>
    <row r="49" spans="1:7">
      <c r="A49" s="34"/>
      <c r="B49" s="108"/>
      <c r="C49" s="108"/>
      <c r="D49" s="121"/>
      <c r="E49" s="109"/>
    </row>
    <row r="50" spans="1:7">
      <c r="B50" s="110"/>
    </row>
    <row r="51" spans="1:7">
      <c r="B51" s="111"/>
      <c r="C51" s="112"/>
      <c r="D51" s="122"/>
    </row>
    <row r="52" spans="1:7">
      <c r="G52" s="23"/>
    </row>
    <row r="53" spans="1:7">
      <c r="G53" s="23"/>
    </row>
    <row r="54" spans="1:7">
      <c r="G54" s="23"/>
    </row>
    <row r="55" spans="1:7">
      <c r="G55" s="23"/>
    </row>
    <row r="56" spans="1:7">
      <c r="G56" s="23"/>
    </row>
    <row r="57" spans="1:7">
      <c r="G57" s="23"/>
    </row>
    <row r="58" spans="1:7">
      <c r="G58" s="23"/>
    </row>
    <row r="59" spans="1:7">
      <c r="G59" s="23"/>
    </row>
    <row r="60" spans="1:7">
      <c r="G60" s="23"/>
    </row>
    <row r="61" spans="1:7">
      <c r="G61" s="23"/>
    </row>
    <row r="62" spans="1:7">
      <c r="G62" s="23"/>
    </row>
    <row r="63" spans="1:7">
      <c r="G63" s="23"/>
    </row>
    <row r="64" spans="1:7">
      <c r="G64" s="23"/>
    </row>
    <row r="65" spans="7:7">
      <c r="G65" s="23"/>
    </row>
    <row r="66" spans="7:7">
      <c r="G66" s="23"/>
    </row>
    <row r="67" spans="7:7">
      <c r="G67" s="23"/>
    </row>
    <row r="68" spans="7:7">
      <c r="G68" s="23"/>
    </row>
    <row r="69" spans="7:7">
      <c r="G69" s="23"/>
    </row>
    <row r="70" spans="7:7">
      <c r="G70" s="23"/>
    </row>
    <row r="71" spans="7:7">
      <c r="G71" s="23"/>
    </row>
    <row r="72" spans="7:7">
      <c r="G72" s="23"/>
    </row>
    <row r="73" spans="7:7">
      <c r="G73" s="23"/>
    </row>
    <row r="74" spans="7:7">
      <c r="G74" s="23"/>
    </row>
    <row r="75" spans="7:7">
      <c r="G75" s="23"/>
    </row>
    <row r="76" spans="7:7">
      <c r="G76" s="23"/>
    </row>
    <row r="77" spans="7:7">
      <c r="G77" s="23"/>
    </row>
    <row r="78" spans="7:7">
      <c r="G78" s="23"/>
    </row>
    <row r="79" spans="7:7">
      <c r="G79" s="23"/>
    </row>
    <row r="80" spans="7:7">
      <c r="G80" s="23"/>
    </row>
    <row r="81" spans="7:7">
      <c r="G81" s="23"/>
    </row>
    <row r="82" spans="7:7">
      <c r="G82" s="23"/>
    </row>
    <row r="83" spans="7:7">
      <c r="G83" s="23"/>
    </row>
    <row r="84" spans="7:7">
      <c r="G84" s="23"/>
    </row>
    <row r="85" spans="7:7">
      <c r="G85" s="23"/>
    </row>
    <row r="86" spans="7:7">
      <c r="G86" s="23"/>
    </row>
    <row r="87" spans="7:7">
      <c r="G87" s="23"/>
    </row>
    <row r="88" spans="7:7">
      <c r="G88" s="23"/>
    </row>
    <row r="89" spans="7:7">
      <c r="G89" s="23"/>
    </row>
    <row r="90" spans="7:7">
      <c r="G90" s="23"/>
    </row>
    <row r="91" spans="7:7">
      <c r="G91" s="23"/>
    </row>
    <row r="92" spans="7:7">
      <c r="G92" s="23"/>
    </row>
    <row r="93" spans="7:7">
      <c r="G93" s="23"/>
    </row>
    <row r="94" spans="7:7">
      <c r="G94" s="23"/>
    </row>
    <row r="95" spans="7:7">
      <c r="G95" s="23"/>
    </row>
    <row r="96" spans="7:7">
      <c r="G96" s="23"/>
    </row>
    <row r="97" spans="7:7">
      <c r="G97" s="23"/>
    </row>
    <row r="98" spans="7:7">
      <c r="G98" s="23"/>
    </row>
    <row r="99" spans="7:7">
      <c r="G99" s="23"/>
    </row>
    <row r="100" spans="7:7">
      <c r="G100" s="23"/>
    </row>
    <row r="101" spans="7:7">
      <c r="G101" s="23"/>
    </row>
    <row r="102" spans="7:7">
      <c r="G102" s="23"/>
    </row>
    <row r="103" spans="7:7">
      <c r="G103" s="23"/>
    </row>
    <row r="104" spans="7:7">
      <c r="G104" s="23"/>
    </row>
    <row r="105" spans="7:7">
      <c r="G105" s="23"/>
    </row>
    <row r="106" spans="7:7">
      <c r="G106" s="23"/>
    </row>
    <row r="107" spans="7:7">
      <c r="G107" s="23"/>
    </row>
    <row r="108" spans="7:7">
      <c r="G108" s="23"/>
    </row>
    <row r="109" spans="7:7">
      <c r="G109" s="23"/>
    </row>
    <row r="110" spans="7:7">
      <c r="G110" s="23"/>
    </row>
    <row r="111" spans="7:7">
      <c r="G111" s="23"/>
    </row>
    <row r="112" spans="7:7">
      <c r="G112" s="23"/>
    </row>
    <row r="113" spans="7:7">
      <c r="G113" s="23"/>
    </row>
    <row r="114" spans="7:7">
      <c r="G114" s="23"/>
    </row>
    <row r="115" spans="7:7">
      <c r="G115" s="23"/>
    </row>
    <row r="116" spans="7:7">
      <c r="G116" s="23"/>
    </row>
    <row r="117" spans="7:7">
      <c r="G117" s="23"/>
    </row>
    <row r="118" spans="7:7">
      <c r="G118" s="23"/>
    </row>
    <row r="119" spans="7:7">
      <c r="G119" s="23"/>
    </row>
    <row r="120" spans="7:7">
      <c r="G120" s="23"/>
    </row>
    <row r="121" spans="7:7">
      <c r="G121" s="23"/>
    </row>
    <row r="122" spans="7:7">
      <c r="G122" s="23"/>
    </row>
    <row r="123" spans="7:7">
      <c r="G123" s="23"/>
    </row>
    <row r="124" spans="7:7">
      <c r="G124" s="23"/>
    </row>
    <row r="125" spans="7:7">
      <c r="G125" s="23"/>
    </row>
    <row r="126" spans="7:7">
      <c r="G126" s="23"/>
    </row>
    <row r="127" spans="7:7">
      <c r="G127" s="23"/>
    </row>
    <row r="128" spans="7:7">
      <c r="G128" s="23"/>
    </row>
    <row r="129" spans="7:7">
      <c r="G129" s="23"/>
    </row>
    <row r="130" spans="7:7">
      <c r="G130" s="23"/>
    </row>
    <row r="131" spans="7:7">
      <c r="G131" s="23"/>
    </row>
    <row r="132" spans="7:7">
      <c r="G132" s="23"/>
    </row>
    <row r="133" spans="7:7">
      <c r="G133" s="23"/>
    </row>
    <row r="134" spans="7:7">
      <c r="G134" s="23"/>
    </row>
    <row r="135" spans="7:7">
      <c r="G135" s="23"/>
    </row>
    <row r="136" spans="7:7">
      <c r="G136" s="23"/>
    </row>
    <row r="137" spans="7:7">
      <c r="G137" s="23"/>
    </row>
    <row r="138" spans="7:7">
      <c r="G138" s="23"/>
    </row>
    <row r="139" spans="7:7">
      <c r="G139" s="23"/>
    </row>
    <row r="140" spans="7:7">
      <c r="G140" s="23"/>
    </row>
    <row r="141" spans="7:7">
      <c r="G141" s="23"/>
    </row>
    <row r="142" spans="7:7">
      <c r="G142" s="23"/>
    </row>
    <row r="143" spans="7:7">
      <c r="G143" s="23"/>
    </row>
    <row r="144" spans="7:7">
      <c r="G144" s="23"/>
    </row>
    <row r="145" spans="7:7">
      <c r="G145" s="23"/>
    </row>
    <row r="146" spans="7:7">
      <c r="G146" s="23"/>
    </row>
    <row r="147" spans="7:7">
      <c r="G147" s="23"/>
    </row>
    <row r="148" spans="7:7">
      <c r="G148" s="23"/>
    </row>
    <row r="149" spans="7:7">
      <c r="G149" s="23"/>
    </row>
    <row r="150" spans="7:7">
      <c r="G150" s="23"/>
    </row>
    <row r="151" spans="7:7">
      <c r="G151" s="23"/>
    </row>
    <row r="152" spans="7:7">
      <c r="G152" s="23"/>
    </row>
    <row r="153" spans="7:7">
      <c r="G153" s="23"/>
    </row>
    <row r="154" spans="7:7">
      <c r="G154" s="23"/>
    </row>
    <row r="155" spans="7:7">
      <c r="G155" s="23"/>
    </row>
    <row r="156" spans="7:7">
      <c r="G156" s="23"/>
    </row>
    <row r="157" spans="7:7">
      <c r="G157" s="23"/>
    </row>
    <row r="158" spans="7:7">
      <c r="G158" s="23"/>
    </row>
    <row r="159" spans="7:7">
      <c r="G159" s="23"/>
    </row>
    <row r="160" spans="7:7">
      <c r="G160" s="23"/>
    </row>
    <row r="161" spans="7:7">
      <c r="G161" s="23"/>
    </row>
    <row r="162" spans="7:7">
      <c r="G162" s="23"/>
    </row>
    <row r="163" spans="7:7">
      <c r="G163" s="23"/>
    </row>
    <row r="164" spans="7:7">
      <c r="G164" s="23"/>
    </row>
    <row r="165" spans="7:7">
      <c r="G165" s="23"/>
    </row>
    <row r="166" spans="7:7">
      <c r="G166" s="23"/>
    </row>
    <row r="167" spans="7:7">
      <c r="G167" s="23"/>
    </row>
    <row r="168" spans="7:7">
      <c r="G168" s="23"/>
    </row>
    <row r="169" spans="7:7">
      <c r="G169" s="23"/>
    </row>
    <row r="170" spans="7:7">
      <c r="G170" s="23"/>
    </row>
  </sheetData>
  <sortState xmlns:xlrd2="http://schemas.microsoft.com/office/spreadsheetml/2017/richdata2" ref="A2:I30">
    <sortCondition ref="E2:E30"/>
  </sortState>
  <phoneticPr fontId="6" type="noConversion"/>
  <dataValidations count="2">
    <dataValidation allowBlank="1" showInputMessage="1" showErrorMessage="1" promptTitle="Selling Group Member" prompt="Enter name of Selling Group Member" sqref="C44:E47 B49:E49" xr:uid="{67755434-008F-437A-B68D-2739F51AD284}"/>
    <dataValidation allowBlank="1" showInputMessage="1" showErrorMessage="1" promptTitle="Underwriting Syndicate" prompt="Enter name of Non-Managing Underwriting Syndicate member" sqref="C44:E47 B49:E49" xr:uid="{49EBA001-D409-4FE7-9850-9768FF5C8B89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768E724B59B42BD62C01A662D37B5" ma:contentTypeVersion="10" ma:contentTypeDescription="Create a new document." ma:contentTypeScope="" ma:versionID="ac65613a121887bb7eb6c1780e9ff2ae">
  <xsd:schema xmlns:xsd="http://www.w3.org/2001/XMLSchema" xmlns:xs="http://www.w3.org/2001/XMLSchema" xmlns:p="http://schemas.microsoft.com/office/2006/metadata/properties" xmlns:ns3="e7801a6e-f365-48e1-94f6-491799b2baba" xmlns:ns4="1194601e-28c7-4a7a-9560-e184117f1a34" targetNamespace="http://schemas.microsoft.com/office/2006/metadata/properties" ma:root="true" ma:fieldsID="18d0b2b7e186f72766b0f1c3f4730ec0" ns3:_="" ns4:_="">
    <xsd:import namespace="e7801a6e-f365-48e1-94f6-491799b2baba"/>
    <xsd:import namespace="1194601e-28c7-4a7a-9560-e184117f1a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01a6e-f365-48e1-94f6-491799b2ba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94601e-28c7-4a7a-9560-e184117f1a3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801a6e-f365-48e1-94f6-491799b2baba" xsi:nil="true"/>
  </documentManagement>
</p:properties>
</file>

<file path=customXml/itemProps1.xml><?xml version="1.0" encoding="utf-8"?>
<ds:datastoreItem xmlns:ds="http://schemas.openxmlformats.org/officeDocument/2006/customXml" ds:itemID="{E27D363C-5230-4543-8C6B-6A29ACDBC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01a6e-f365-48e1-94f6-491799b2baba"/>
    <ds:schemaRef ds:uri="1194601e-28c7-4a7a-9560-e184117f1a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4B71F3-5CA7-4D66-8FAF-73556309E1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37AB3C-7792-48C4-A026-FDA702101A79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1194601e-28c7-4a7a-9560-e184117f1a34"/>
    <ds:schemaRef ds:uri="e7801a6e-f365-48e1-94f6-491799b2ba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List</vt:lpstr>
      <vt:lpstr>Email Reply by 1020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Strong</dc:creator>
  <cp:keywords/>
  <dc:description/>
  <cp:lastModifiedBy>David Ada-Winter</cp:lastModifiedBy>
  <cp:revision/>
  <dcterms:created xsi:type="dcterms:W3CDTF">2022-12-07T21:58:44Z</dcterms:created>
  <dcterms:modified xsi:type="dcterms:W3CDTF">2024-10-20T20:47:40Z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0x0101002D8768E724B59B42BD62C01A662D37B5</vt:lpwstr>
  </property>
  <property fmtid="{D5CDD505-2E9C-101B-9397-08002B2CF9AE}" pid="3" name="MSIP_Label_88c53105-2268-48cc-bbbd-15c277f43ddd_Enabled">
    <vt:lpwstr>true</vt:lpwstr>
  </property>
  <property fmtid="{D5CDD505-2E9C-101B-9397-08002B2CF9AE}" pid="4" name="MSIP_Label_88c53105-2268-48cc-bbbd-15c277f43ddd_SetDate">
    <vt:lpwstr>2022-12-12T18:00:44Z</vt:lpwstr>
  </property>
  <property fmtid="{D5CDD505-2E9C-101B-9397-08002B2CF9AE}" pid="5" name="MSIP_Label_88c53105-2268-48cc-bbbd-15c277f43ddd_Method">
    <vt:lpwstr>Standard</vt:lpwstr>
  </property>
  <property fmtid="{D5CDD505-2E9C-101B-9397-08002B2CF9AE}" pid="6" name="MSIP_Label_88c53105-2268-48cc-bbbd-15c277f43ddd_Name">
    <vt:lpwstr>Public</vt:lpwstr>
  </property>
  <property fmtid="{D5CDD505-2E9C-101B-9397-08002B2CF9AE}" pid="7" name="MSIP_Label_88c53105-2268-48cc-bbbd-15c277f43ddd_SiteId">
    <vt:lpwstr>d0b75e95-684a-45e3-8d2d-53fa2a6a513f</vt:lpwstr>
  </property>
  <property fmtid="{D5CDD505-2E9C-101B-9397-08002B2CF9AE}" pid="8" name="MSIP_Label_88c53105-2268-48cc-bbbd-15c277f43ddd_ActionId">
    <vt:lpwstr>3b9d93cc-93c7-43f2-bf7c-759266c01322</vt:lpwstr>
  </property>
  <property fmtid="{D5CDD505-2E9C-101B-9397-08002B2CF9AE}" pid="9" name="MSIP_Label_88c53105-2268-48cc-bbbd-15c277f43ddd_ContentBits">
    <vt:lpwstr>0</vt:lpwstr>
  </property>
  <property fmtid="{D5CDD505-2E9C-101B-9397-08002B2CF9AE}" pid="10" name="{A44787D4-0540-4523-9961-78E4036D8C6D}">
    <vt:lpwstr>{D9E908DF-2183-4DB6-A9D9-F6DF16212DAE}</vt:lpwstr>
  </property>
</Properties>
</file>