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info\Auto-Filling System\auto_mailing\namelist\yaas\"/>
    </mc:Choice>
  </mc:AlternateContent>
  <xr:revisionPtr revIDLastSave="0" documentId="13_ncr:1_{2435902F-9ACA-45F2-8937-C7C534AAAFBD}" xr6:coauthVersionLast="47" xr6:coauthVersionMax="47" xr10:uidLastSave="{00000000-0000-0000-0000-000000000000}"/>
  <bookViews>
    <workbookView xWindow="14295" yWindow="0" windowWidth="14610" windowHeight="1738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" i="1"/>
  <c r="R2" i="1" l="1"/>
  <c r="R3" i="1"/>
  <c r="R4" i="1"/>
  <c r="R5" i="1"/>
  <c r="R6" i="1"/>
  <c r="R7" i="1"/>
  <c r="R8" i="1"/>
  <c r="R9" i="1"/>
  <c r="R10" i="1"/>
  <c r="R11" i="1"/>
  <c r="R12" i="1"/>
  <c r="R13" i="1"/>
  <c r="S13" i="1"/>
  <c r="R14" i="1"/>
  <c r="S14" i="1"/>
  <c r="R15" i="1"/>
  <c r="S15" i="1"/>
  <c r="R16" i="1"/>
  <c r="S16" i="1"/>
  <c r="R17" i="1"/>
  <c r="S17" i="1"/>
  <c r="R18" i="1"/>
  <c r="R19" i="1"/>
  <c r="R20" i="1"/>
  <c r="R21" i="1"/>
  <c r="R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R35" i="1"/>
  <c r="R37" i="1"/>
  <c r="Q2" i="1"/>
  <c r="S2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Q14" i="1"/>
  <c r="Q15" i="1"/>
  <c r="Q16" i="1"/>
  <c r="Q17" i="1"/>
  <c r="Q18" i="1"/>
  <c r="S18" i="1" s="1"/>
  <c r="Q19" i="1"/>
  <c r="S19" i="1" s="1"/>
  <c r="Q20" i="1"/>
  <c r="S20" i="1" s="1"/>
  <c r="Q21" i="1"/>
  <c r="S21" i="1" s="1"/>
  <c r="Q22" i="1"/>
  <c r="S22" i="1" s="1"/>
  <c r="Q23" i="1"/>
  <c r="Q24" i="1"/>
  <c r="Q25" i="1"/>
  <c r="Q26" i="1"/>
  <c r="Q27" i="1"/>
  <c r="Q28" i="1"/>
  <c r="Q29" i="1"/>
  <c r="Q30" i="1"/>
  <c r="Q31" i="1"/>
  <c r="Q32" i="1"/>
  <c r="Q33" i="1"/>
  <c r="Q34" i="1"/>
  <c r="S34" i="1" s="1"/>
  <c r="Q35" i="1"/>
  <c r="S35" i="1" s="1"/>
  <c r="Q37" i="1"/>
  <c r="S37" i="1" s="1"/>
  <c r="O2" i="1"/>
  <c r="O3" i="1"/>
  <c r="O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P36" i="1"/>
  <c r="R36" i="1" s="1"/>
  <c r="N5" i="1"/>
  <c r="O5" i="1" s="1"/>
  <c r="Q36" i="1" l="1"/>
  <c r="S36" i="1" s="1"/>
  <c r="B2" i="2" l="1"/>
</calcChain>
</file>

<file path=xl/sharedStrings.xml><?xml version="1.0" encoding="utf-8"?>
<sst xmlns="http://schemas.openxmlformats.org/spreadsheetml/2006/main" count="504" uniqueCount="118">
  <si>
    <t>Rep</t>
  </si>
  <si>
    <t>Country Code</t>
  </si>
  <si>
    <t>Underwriter</t>
  </si>
  <si>
    <t>Syndicate/Selling Group</t>
  </si>
  <si>
    <t>Account Number</t>
  </si>
  <si>
    <t>Account Title</t>
  </si>
  <si>
    <t>Type of account (cash/margin/dvp)</t>
  </si>
  <si>
    <t>Client type (institutional/retail)</t>
  </si>
  <si>
    <t>Date account was opened</t>
  </si>
  <si>
    <t>FRGXX MV</t>
  </si>
  <si>
    <t>TD Cash Balance</t>
  </si>
  <si>
    <t>TD Total Equity</t>
  </si>
  <si>
    <t>Cash + FRGXX</t>
  </si>
  <si>
    <t>Indicated share amount</t>
  </si>
  <si>
    <t>Indicated $ amount</t>
  </si>
  <si>
    <t>Percent of Shares</t>
  </si>
  <si>
    <t>Percent of Offering</t>
  </si>
  <si>
    <t>Difference between indicated $ amount and Cash + money market fund</t>
  </si>
  <si>
    <t>Methodology for difference between indication request and final allocation amount</t>
  </si>
  <si>
    <t>Wire Amount</t>
  </si>
  <si>
    <t>Bank Account Address</t>
  </si>
  <si>
    <t>Is the individual a FINRA registered representative with any firm, if so what firm</t>
  </si>
  <si>
    <t>Is the individual/entity related to or affiliated with any FINRA registered representative with any firm, if so what firm</t>
  </si>
  <si>
    <t>Is the individual/entity related to or affiliated with the offering company or any of its affiliates or employees</t>
  </si>
  <si>
    <t>Do any of these accounts share the same physical address?</t>
  </si>
  <si>
    <t>Do any of these accounts share the same common control?</t>
  </si>
  <si>
    <t>Did this client participate in the last two IPOs by this underwriter?</t>
  </si>
  <si>
    <t>If yes, please provide the following:</t>
  </si>
  <si>
    <t>Did they sell shares on the IPO date?</t>
  </si>
  <si>
    <t>When did they sell or transfer the shares?</t>
  </si>
  <si>
    <t>If transferred, to where and to who?</t>
  </si>
  <si>
    <t>Were the proceeds wired or transferred out? If yes, when did this occur?</t>
  </si>
  <si>
    <t>AC Sunshine</t>
  </si>
  <si>
    <t>Cash</t>
  </si>
  <si>
    <t>No</t>
  </si>
  <si>
    <t>88SN6056</t>
  </si>
  <si>
    <t>Susan Shuzhenlin Zhou</t>
  </si>
  <si>
    <t>88SN6027</t>
  </si>
  <si>
    <t>Wei Liu</t>
  </si>
  <si>
    <t>88SN6172</t>
  </si>
  <si>
    <t>Jianqiang Yuan</t>
  </si>
  <si>
    <t>88SN6206</t>
  </si>
  <si>
    <t>Ming Wang</t>
  </si>
  <si>
    <t>88SN6082</t>
  </si>
  <si>
    <t>Tina Yang Cui</t>
  </si>
  <si>
    <t>88SN6168</t>
  </si>
  <si>
    <t>Daisy Lin Zhou</t>
  </si>
  <si>
    <t>88SN6118</t>
  </si>
  <si>
    <t>Ran Ran</t>
  </si>
  <si>
    <t>Retail</t>
  </si>
  <si>
    <t>88SN6157</t>
  </si>
  <si>
    <t>Dehou Liu</t>
  </si>
  <si>
    <t>88SN6006</t>
  </si>
  <si>
    <t>Yu Fong(Bryan)</t>
  </si>
  <si>
    <t>88SN6163</t>
  </si>
  <si>
    <t>Yang Huang</t>
  </si>
  <si>
    <t>88SN6028</t>
  </si>
  <si>
    <t>Dele Zhong</t>
  </si>
  <si>
    <t>88SN6039</t>
  </si>
  <si>
    <t>Yuanyuan Luo</t>
  </si>
  <si>
    <t>HIT final allocation of amount</t>
  </si>
  <si>
    <t>HIT final allocation of shares</t>
  </si>
  <si>
    <t>shares</t>
  </si>
  <si>
    <t>amount</t>
  </si>
  <si>
    <t>88SN9911</t>
  </si>
  <si>
    <t>88SN9838</t>
  </si>
  <si>
    <t>88SN9057</t>
  </si>
  <si>
    <t>88SN9638</t>
  </si>
  <si>
    <t>88SN9888</t>
  </si>
  <si>
    <t>88SN9086</t>
  </si>
  <si>
    <t>88SN9109</t>
  </si>
  <si>
    <t>KAM FAI YIP</t>
  </si>
  <si>
    <t>88SN9001</t>
  </si>
  <si>
    <t>EQUITY TRUST COMPANY AMY BING</t>
  </si>
  <si>
    <t>US</t>
  </si>
  <si>
    <t>CH</t>
  </si>
  <si>
    <t>US</t>
    <phoneticPr fontId="0" type="noConversion"/>
  </si>
  <si>
    <t>CH</t>
    <phoneticPr fontId="0" type="noConversion"/>
  </si>
  <si>
    <t>US</t>
    <phoneticPr fontId="0" type="noConversion"/>
  </si>
  <si>
    <t>Aegis Capital Corp.</t>
  </si>
  <si>
    <t>88SN6029</t>
  </si>
  <si>
    <t>88SN6095</t>
  </si>
  <si>
    <t>88SN6120</t>
  </si>
  <si>
    <t>88SN6162</t>
  </si>
  <si>
    <t>88SN6166</t>
  </si>
  <si>
    <t>88SN6188</t>
  </si>
  <si>
    <t>88SN7006</t>
  </si>
  <si>
    <t>88SN9108</t>
  </si>
  <si>
    <t>88SN9266</t>
  </si>
  <si>
    <t>88SN9268</t>
  </si>
  <si>
    <t>88SN9736</t>
  </si>
  <si>
    <t>88SN9793</t>
  </si>
  <si>
    <t>88SN9875</t>
  </si>
  <si>
    <t>88SN9877</t>
    <phoneticPr fontId="0" type="noConversion"/>
  </si>
  <si>
    <t>88SN9885</t>
  </si>
  <si>
    <t>88SN9938</t>
  </si>
  <si>
    <t>Yijie Li</t>
  </si>
  <si>
    <t>Xiuzhan Lin</t>
  </si>
  <si>
    <t>Zhili Jia</t>
  </si>
  <si>
    <t>Chaosheng Liu</t>
  </si>
  <si>
    <t>Ping Zhou</t>
  </si>
  <si>
    <t>Kun Lu</t>
  </si>
  <si>
    <t>Zhonghua Li</t>
  </si>
  <si>
    <t>XIAOYU LI</t>
  </si>
  <si>
    <t>Anle Qian and YUN KAI ZHU</t>
  </si>
  <si>
    <t>YING XIONG</t>
  </si>
  <si>
    <t>GUANGYU HAN</t>
  </si>
  <si>
    <t>HUIYAN HUANG</t>
  </si>
  <si>
    <t xml:space="preserve">THE GOLDEN EXCHANGE CAPITAL LLC </t>
  </si>
  <si>
    <t>88 SEAGATE COURT NY INC.</t>
  </si>
  <si>
    <t>Ting Kon Hung</t>
  </si>
  <si>
    <t>Keng Hooi Lee</t>
  </si>
  <si>
    <t>TIM LUK</t>
  </si>
  <si>
    <t>GUAN JUN FANG &amp; WEI YUN XIA, JTWROS</t>
  </si>
  <si>
    <t>DAWEN YU</t>
  </si>
  <si>
    <t>CHAOYING ZHU AND JUN WANG</t>
  </si>
  <si>
    <t>JESSI LIANG WU</t>
  </si>
  <si>
    <t>SZE FAI 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</si>
</sst>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43" fontId="0" fillId="0" borderId="0" xfId="1" applyFont="1"/>
    <xf numFmtId="44" fontId="0" fillId="0" borderId="0" xfId="2" applyFont="1"/>
    <xf numFmtId="0" fontId="2" fillId="0" borderId="1" xfId="0" applyFont="1" applyBorder="1" applyAlignment="1">
      <alignment horizontal="left" vertical="center" wrapText="1"/>
    </xf>
    <xf numFmtId="44" fontId="2" fillId="0" borderId="1" xfId="2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/>
    </xf>
    <xf numFmtId="44" fontId="3" fillId="0" borderId="1" xfId="2" applyFont="1" applyFill="1" applyBorder="1" applyAlignment="1">
      <alignment horizontal="left" vertical="center"/>
    </xf>
    <xf numFmtId="44" fontId="3" fillId="0" borderId="1" xfId="0" applyNumberFormat="1" applyFont="1" applyBorder="1" applyAlignment="1">
      <alignment horizontal="left" vertical="center"/>
    </xf>
    <xf numFmtId="44" fontId="4" fillId="0" borderId="1" xfId="2" applyFont="1" applyFill="1" applyBorder="1" applyAlignment="1">
      <alignment horizontal="right" vertical="center"/>
    </xf>
    <xf numFmtId="10" fontId="3" fillId="0" borderId="1" xfId="3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/>
    <xf numFmtId="3" fontId="0" fillId="0" borderId="1" xfId="0" applyNumberFormat="1" applyBorder="1"/>
    <xf numFmtId="3" fontId="3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3" fontId="4" fillId="0" borderId="1" xfId="1" applyNumberFormat="1" applyFont="1" applyFill="1" applyBorder="1" applyAlignment="1">
      <alignment horizontal="left" vertical="center"/>
    </xf>
    <xf numFmtId="3" fontId="4" fillId="0" borderId="1" xfId="1" applyNumberFormat="1" applyFont="1" applyBorder="1" applyAlignment="1">
      <alignment horizontal="left" vertical="center"/>
    </xf>
    <xf numFmtId="3" fontId="4" fillId="0" borderId="1" xfId="1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3" fontId="4" fillId="0" borderId="1" xfId="1" applyNumberFormat="1" applyFont="1" applyBorder="1" applyAlignment="1">
      <alignment horizontal="right" vertical="center"/>
    </xf>
    <xf numFmtId="14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"/>
  <sheetViews>
    <sheetView tabSelected="1" topLeftCell="U1" zoomScale="85" zoomScaleNormal="85" workbookViewId="0">
      <pane ySplit="1" topLeftCell="A2" activePane="bottomLeft" state="frozen"/>
      <selection pane="bottomLeft" activeCell="AF9" sqref="AF9"/>
    </sheetView>
  </sheetViews>
  <sheetFormatPr defaultColWidth="8.7109375" defaultRowHeight="15.75" x14ac:dyDescent="0.25"/>
  <cols>
    <col min="1" max="1" width="8.42578125" style="6" customWidth="1"/>
    <col min="2" max="2" width="13.5703125" style="7" bestFit="1" customWidth="1"/>
    <col min="3" max="3" width="21.85546875" style="6" customWidth="1"/>
    <col min="4" max="4" width="19" style="6" customWidth="1"/>
    <col min="5" max="5" width="15.140625" style="6" customWidth="1"/>
    <col min="6" max="6" width="50.140625" style="6" customWidth="1"/>
    <col min="7" max="7" width="20.42578125" style="6" customWidth="1"/>
    <col min="8" max="8" width="15" style="6" customWidth="1"/>
    <col min="9" max="9" width="13.140625" style="6" bestFit="1" customWidth="1"/>
    <col min="10" max="10" width="12.140625" style="6" bestFit="1" customWidth="1"/>
    <col min="11" max="11" width="20" style="6" customWidth="1"/>
    <col min="12" max="12" width="17" style="6" customWidth="1"/>
    <col min="13" max="13" width="17.85546875" style="6" customWidth="1"/>
    <col min="14" max="14" width="10.28515625" style="6" bestFit="1" customWidth="1"/>
    <col min="15" max="15" width="16.42578125" style="7" customWidth="1"/>
    <col min="16" max="16" width="12" style="14" bestFit="1" customWidth="1"/>
    <col min="17" max="17" width="16.140625" style="12" customWidth="1"/>
    <col min="18" max="18" width="13" style="6" customWidth="1"/>
    <col min="19" max="19" width="10.28515625" style="6" customWidth="1"/>
    <col min="20" max="20" width="37.5703125" style="6" bestFit="1" customWidth="1"/>
    <col min="21" max="21" width="34.85546875" style="6" customWidth="1"/>
    <col min="22" max="22" width="10.85546875" style="6" customWidth="1"/>
    <col min="23" max="23" width="11.28515625" style="6" customWidth="1"/>
    <col min="24" max="24" width="9.5703125" style="6" bestFit="1" customWidth="1"/>
    <col min="25" max="25" width="8.5703125" style="6" bestFit="1" customWidth="1"/>
    <col min="26" max="28" width="8.7109375" style="6"/>
    <col min="29" max="29" width="8.42578125" style="6" bestFit="1" customWidth="1"/>
    <col min="30" max="34" width="14.42578125" style="6" customWidth="1"/>
    <col min="35" max="16384" width="8.7109375" style="6"/>
  </cols>
  <sheetData>
    <row r="1" spans="1:35" ht="55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13" t="s">
        <v>61</v>
      </c>
      <c r="Q1" s="5" t="s">
        <v>60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</row>
    <row r="2" spans="1:35" x14ac:dyDescent="0.25">
      <c r="A2" s="16">
        <v>93</v>
      </c>
      <c r="B2" s="16" t="s">
        <v>74</v>
      </c>
      <c r="C2" s="20" t="s">
        <v>79</v>
      </c>
      <c r="D2" s="21" t="s">
        <v>32</v>
      </c>
      <c r="E2" s="16" t="s">
        <v>52</v>
      </c>
      <c r="F2" s="16" t="s">
        <v>53</v>
      </c>
      <c r="G2" s="6" t="s">
        <v>33</v>
      </c>
      <c r="H2" s="6" t="s">
        <v>49</v>
      </c>
      <c r="I2" s="30">
        <v>45149</v>
      </c>
      <c r="J2">
        <v>0</v>
      </c>
      <c r="K2">
        <v>58263.24</v>
      </c>
      <c r="L2">
        <v>58263.24</v>
      </c>
      <c r="M2" s="8">
        <f>J2+K2</f>
        <v>58263.24</v>
      </c>
      <c r="N2" s="16">
        <v>625</v>
      </c>
      <c r="O2" s="7">
        <f t="shared" ref="O2:O37" si="0">N2*4.5</f>
        <v>2812.5</v>
      </c>
      <c r="P2" s="28">
        <v>625</v>
      </c>
      <c r="Q2" s="9">
        <f t="shared" ref="Q2:Q37" si="1">P2*4.5</f>
        <v>2812.5</v>
      </c>
      <c r="R2" s="10">
        <f t="shared" ref="R2:R37" si="2">P2/2300000</f>
        <v>2.7173913043478261E-4</v>
      </c>
      <c r="S2" s="10">
        <f t="shared" ref="S2:S37" si="3">Q2/10350000</f>
        <v>2.7173913043478261E-4</v>
      </c>
      <c r="T2" s="8">
        <f>M2-O2</f>
        <v>55450.74</v>
      </c>
      <c r="X2" s="6" t="s">
        <v>34</v>
      </c>
      <c r="Y2" s="6" t="s">
        <v>34</v>
      </c>
      <c r="Z2" s="6" t="s">
        <v>34</v>
      </c>
      <c r="AA2" s="6" t="s">
        <v>34</v>
      </c>
      <c r="AB2" s="6" t="s">
        <v>34</v>
      </c>
      <c r="AC2" s="6" t="s">
        <v>34</v>
      </c>
    </row>
    <row r="3" spans="1:35" x14ac:dyDescent="0.25">
      <c r="A3" s="16">
        <v>93</v>
      </c>
      <c r="B3" s="16" t="s">
        <v>74</v>
      </c>
      <c r="C3" s="20" t="s">
        <v>79</v>
      </c>
      <c r="D3" s="21" t="s">
        <v>32</v>
      </c>
      <c r="E3" s="16" t="s">
        <v>37</v>
      </c>
      <c r="F3" s="16" t="s">
        <v>38</v>
      </c>
      <c r="G3" s="6" t="s">
        <v>33</v>
      </c>
      <c r="H3" s="6" t="s">
        <v>49</v>
      </c>
      <c r="I3" s="30">
        <v>45567</v>
      </c>
      <c r="J3">
        <v>0</v>
      </c>
      <c r="K3">
        <v>20636</v>
      </c>
      <c r="L3">
        <v>20636</v>
      </c>
      <c r="M3" s="8">
        <f t="shared" ref="M3:M37" si="4">J3+K3</f>
        <v>20636</v>
      </c>
      <c r="N3" s="16">
        <v>500</v>
      </c>
      <c r="O3" s="7">
        <f t="shared" si="0"/>
        <v>2250</v>
      </c>
      <c r="P3" s="28">
        <v>500</v>
      </c>
      <c r="Q3" s="9">
        <f t="shared" si="1"/>
        <v>2250</v>
      </c>
      <c r="R3" s="10">
        <f t="shared" si="2"/>
        <v>2.173913043478261E-4</v>
      </c>
      <c r="S3" s="10">
        <f t="shared" si="3"/>
        <v>2.173913043478261E-4</v>
      </c>
      <c r="T3" s="8">
        <f t="shared" ref="T3:T37" si="5">M3-O3</f>
        <v>18386</v>
      </c>
      <c r="X3" s="6" t="s">
        <v>34</v>
      </c>
      <c r="Y3" s="6" t="s">
        <v>34</v>
      </c>
      <c r="Z3" s="6" t="s">
        <v>34</v>
      </c>
      <c r="AA3" s="6" t="s">
        <v>34</v>
      </c>
      <c r="AB3" s="6" t="s">
        <v>34</v>
      </c>
      <c r="AC3" s="6" t="s">
        <v>34</v>
      </c>
    </row>
    <row r="4" spans="1:35" x14ac:dyDescent="0.25">
      <c r="A4" s="16">
        <v>93</v>
      </c>
      <c r="B4" s="16" t="s">
        <v>74</v>
      </c>
      <c r="C4" s="20" t="s">
        <v>79</v>
      </c>
      <c r="D4" s="21" t="s">
        <v>32</v>
      </c>
      <c r="E4" s="16" t="s">
        <v>56</v>
      </c>
      <c r="F4" s="16" t="s">
        <v>57</v>
      </c>
      <c r="G4" s="6" t="s">
        <v>33</v>
      </c>
      <c r="H4" s="6" t="s">
        <v>49</v>
      </c>
      <c r="I4" s="30">
        <v>45187</v>
      </c>
      <c r="J4">
        <v>0</v>
      </c>
      <c r="K4">
        <v>47996.3</v>
      </c>
      <c r="L4">
        <v>47996.3</v>
      </c>
      <c r="M4" s="8">
        <f t="shared" si="4"/>
        <v>47996.3</v>
      </c>
      <c r="N4" s="16">
        <v>500</v>
      </c>
      <c r="O4" s="7">
        <f t="shared" si="0"/>
        <v>2250</v>
      </c>
      <c r="P4" s="28">
        <v>3000</v>
      </c>
      <c r="Q4" s="9">
        <f t="shared" si="1"/>
        <v>13500</v>
      </c>
      <c r="R4" s="10">
        <f t="shared" si="2"/>
        <v>1.3043478260869566E-3</v>
      </c>
      <c r="S4" s="10">
        <f t="shared" si="3"/>
        <v>1.3043478260869566E-3</v>
      </c>
      <c r="T4" s="8">
        <f t="shared" si="5"/>
        <v>45746.3</v>
      </c>
      <c r="X4" s="6" t="s">
        <v>34</v>
      </c>
      <c r="Y4" s="6" t="s">
        <v>34</v>
      </c>
      <c r="Z4" s="6" t="s">
        <v>34</v>
      </c>
      <c r="AA4" s="6" t="s">
        <v>34</v>
      </c>
      <c r="AB4" s="6" t="s">
        <v>34</v>
      </c>
      <c r="AC4" s="6" t="s">
        <v>34</v>
      </c>
    </row>
    <row r="5" spans="1:35" x14ac:dyDescent="0.25">
      <c r="A5" s="16">
        <v>93</v>
      </c>
      <c r="B5" s="16" t="s">
        <v>74</v>
      </c>
      <c r="C5" s="20" t="s">
        <v>79</v>
      </c>
      <c r="D5" s="21" t="s">
        <v>32</v>
      </c>
      <c r="E5" s="16" t="s">
        <v>80</v>
      </c>
      <c r="F5" s="16" t="s">
        <v>96</v>
      </c>
      <c r="G5" s="6" t="s">
        <v>33</v>
      </c>
      <c r="H5" s="6" t="s">
        <v>49</v>
      </c>
      <c r="I5" s="30">
        <v>45225</v>
      </c>
      <c r="J5">
        <v>0</v>
      </c>
      <c r="K5">
        <v>5000.5600000000004</v>
      </c>
      <c r="L5">
        <v>5000.5600000000004</v>
      </c>
      <c r="M5" s="8">
        <f t="shared" si="4"/>
        <v>5000.5600000000004</v>
      </c>
      <c r="N5" s="24">
        <f>500-280</f>
        <v>220</v>
      </c>
      <c r="O5" s="7">
        <f t="shared" si="0"/>
        <v>990</v>
      </c>
      <c r="P5" s="28">
        <v>220</v>
      </c>
      <c r="Q5" s="9">
        <f t="shared" si="1"/>
        <v>990</v>
      </c>
      <c r="R5" s="10">
        <f t="shared" si="2"/>
        <v>9.5652173913043483E-5</v>
      </c>
      <c r="S5" s="10">
        <f t="shared" si="3"/>
        <v>9.5652173913043483E-5</v>
      </c>
      <c r="T5" s="8">
        <f t="shared" si="5"/>
        <v>4010.5600000000004</v>
      </c>
      <c r="X5" s="6" t="s">
        <v>34</v>
      </c>
      <c r="Y5" s="6" t="s">
        <v>34</v>
      </c>
      <c r="Z5" s="6" t="s">
        <v>34</v>
      </c>
      <c r="AA5" s="6" t="s">
        <v>34</v>
      </c>
      <c r="AB5" s="6" t="s">
        <v>34</v>
      </c>
      <c r="AC5" s="6" t="s">
        <v>34</v>
      </c>
    </row>
    <row r="6" spans="1:35" x14ac:dyDescent="0.25">
      <c r="A6" s="16">
        <v>93</v>
      </c>
      <c r="B6" s="16" t="s">
        <v>75</v>
      </c>
      <c r="C6" s="20" t="s">
        <v>79</v>
      </c>
      <c r="D6" s="21" t="s">
        <v>32</v>
      </c>
      <c r="E6" s="16" t="s">
        <v>58</v>
      </c>
      <c r="F6" s="16" t="s">
        <v>59</v>
      </c>
      <c r="G6" s="6" t="s">
        <v>33</v>
      </c>
      <c r="H6" s="6" t="s">
        <v>49</v>
      </c>
      <c r="I6" s="30">
        <v>45211</v>
      </c>
      <c r="J6">
        <v>0</v>
      </c>
      <c r="K6">
        <v>102332.18</v>
      </c>
      <c r="L6">
        <v>102332.18</v>
      </c>
      <c r="M6" s="8">
        <f t="shared" si="4"/>
        <v>102332.18</v>
      </c>
      <c r="N6" s="24">
        <v>3000</v>
      </c>
      <c r="O6" s="7">
        <f t="shared" si="0"/>
        <v>13500</v>
      </c>
      <c r="P6" s="28">
        <v>3000</v>
      </c>
      <c r="Q6" s="9">
        <f t="shared" si="1"/>
        <v>13500</v>
      </c>
      <c r="R6" s="10">
        <f t="shared" si="2"/>
        <v>1.3043478260869566E-3</v>
      </c>
      <c r="S6" s="10">
        <f t="shared" si="3"/>
        <v>1.3043478260869566E-3</v>
      </c>
      <c r="T6" s="8">
        <f t="shared" si="5"/>
        <v>88832.18</v>
      </c>
      <c r="X6" s="6" t="s">
        <v>34</v>
      </c>
      <c r="Y6" s="6" t="s">
        <v>34</v>
      </c>
      <c r="Z6" s="6" t="s">
        <v>34</v>
      </c>
      <c r="AA6" s="6" t="s">
        <v>34</v>
      </c>
      <c r="AB6" s="6" t="s">
        <v>34</v>
      </c>
      <c r="AC6" s="6" t="s">
        <v>34</v>
      </c>
    </row>
    <row r="7" spans="1:35" ht="18" customHeight="1" x14ac:dyDescent="0.25">
      <c r="A7" s="16">
        <v>93</v>
      </c>
      <c r="B7" s="17" t="s">
        <v>74</v>
      </c>
      <c r="C7" s="20" t="s">
        <v>79</v>
      </c>
      <c r="D7" s="21" t="s">
        <v>32</v>
      </c>
      <c r="E7" s="22" t="s">
        <v>35</v>
      </c>
      <c r="F7" s="22" t="s">
        <v>36</v>
      </c>
      <c r="G7" s="6" t="s">
        <v>33</v>
      </c>
      <c r="H7" s="6" t="s">
        <v>49</v>
      </c>
      <c r="I7" s="30">
        <v>45513</v>
      </c>
      <c r="J7">
        <v>0</v>
      </c>
      <c r="K7">
        <v>30629.17</v>
      </c>
      <c r="L7">
        <v>49137.07</v>
      </c>
      <c r="M7" s="8">
        <f t="shared" si="4"/>
        <v>30629.17</v>
      </c>
      <c r="N7" s="16">
        <v>500</v>
      </c>
      <c r="O7" s="7">
        <f t="shared" si="0"/>
        <v>2250</v>
      </c>
      <c r="P7" s="28">
        <v>500</v>
      </c>
      <c r="Q7" s="9">
        <f t="shared" si="1"/>
        <v>2250</v>
      </c>
      <c r="R7" s="10">
        <f t="shared" si="2"/>
        <v>2.173913043478261E-4</v>
      </c>
      <c r="S7" s="10">
        <f t="shared" si="3"/>
        <v>2.173913043478261E-4</v>
      </c>
      <c r="T7" s="8">
        <f t="shared" si="5"/>
        <v>28379.17</v>
      </c>
      <c r="X7" s="6" t="s">
        <v>34</v>
      </c>
      <c r="Y7" s="6" t="s">
        <v>34</v>
      </c>
      <c r="Z7" s="6" t="s">
        <v>34</v>
      </c>
      <c r="AA7" s="6" t="s">
        <v>34</v>
      </c>
      <c r="AB7" s="6" t="s">
        <v>34</v>
      </c>
      <c r="AC7" s="6" t="s">
        <v>34</v>
      </c>
    </row>
    <row r="8" spans="1:35" x14ac:dyDescent="0.25">
      <c r="A8" s="16">
        <v>93</v>
      </c>
      <c r="B8" s="16" t="s">
        <v>74</v>
      </c>
      <c r="C8" s="20" t="s">
        <v>79</v>
      </c>
      <c r="D8" s="21" t="s">
        <v>32</v>
      </c>
      <c r="E8" s="16" t="s">
        <v>43</v>
      </c>
      <c r="F8" s="16" t="s">
        <v>44</v>
      </c>
      <c r="G8" s="6" t="s">
        <v>33</v>
      </c>
      <c r="H8" s="6" t="s">
        <v>49</v>
      </c>
      <c r="I8" s="30">
        <v>45265</v>
      </c>
      <c r="J8">
        <v>0</v>
      </c>
      <c r="K8">
        <v>34850.69</v>
      </c>
      <c r="L8">
        <v>34850.69</v>
      </c>
      <c r="M8" s="8">
        <f t="shared" si="4"/>
        <v>34850.69</v>
      </c>
      <c r="N8" s="16">
        <v>625</v>
      </c>
      <c r="O8" s="7">
        <f t="shared" si="0"/>
        <v>2812.5</v>
      </c>
      <c r="P8" s="28">
        <v>625</v>
      </c>
      <c r="Q8" s="9">
        <f t="shared" si="1"/>
        <v>2812.5</v>
      </c>
      <c r="R8" s="10">
        <f t="shared" si="2"/>
        <v>2.7173913043478261E-4</v>
      </c>
      <c r="S8" s="10">
        <f t="shared" si="3"/>
        <v>2.7173913043478261E-4</v>
      </c>
      <c r="T8" s="8">
        <f t="shared" si="5"/>
        <v>32038.190000000002</v>
      </c>
      <c r="X8" s="6" t="s">
        <v>34</v>
      </c>
      <c r="Y8" s="6" t="s">
        <v>34</v>
      </c>
      <c r="Z8" s="6" t="s">
        <v>34</v>
      </c>
      <c r="AA8" s="6" t="s">
        <v>34</v>
      </c>
      <c r="AB8" s="6" t="s">
        <v>34</v>
      </c>
      <c r="AC8" s="6" t="s">
        <v>34</v>
      </c>
    </row>
    <row r="9" spans="1:35" x14ac:dyDescent="0.25">
      <c r="A9" s="16">
        <v>93</v>
      </c>
      <c r="B9" s="17" t="s">
        <v>75</v>
      </c>
      <c r="C9" s="20" t="s">
        <v>79</v>
      </c>
      <c r="D9" s="21" t="s">
        <v>32</v>
      </c>
      <c r="E9" s="16" t="s">
        <v>81</v>
      </c>
      <c r="F9" s="16" t="s">
        <v>97</v>
      </c>
      <c r="G9" s="6" t="s">
        <v>33</v>
      </c>
      <c r="H9" s="6" t="s">
        <v>49</v>
      </c>
      <c r="I9" s="30">
        <v>45267</v>
      </c>
      <c r="J9">
        <v>0</v>
      </c>
      <c r="K9">
        <v>18460.400000000001</v>
      </c>
      <c r="L9">
        <v>18460.400000000001</v>
      </c>
      <c r="M9" s="8">
        <f t="shared" si="4"/>
        <v>18460.400000000001</v>
      </c>
      <c r="N9" s="16">
        <v>280</v>
      </c>
      <c r="O9" s="7">
        <f t="shared" si="0"/>
        <v>1260</v>
      </c>
      <c r="P9" s="28">
        <v>280</v>
      </c>
      <c r="Q9" s="9">
        <f t="shared" si="1"/>
        <v>1260</v>
      </c>
      <c r="R9" s="10">
        <f t="shared" si="2"/>
        <v>1.2173913043478261E-4</v>
      </c>
      <c r="S9" s="10">
        <f t="shared" si="3"/>
        <v>1.2173913043478261E-4</v>
      </c>
      <c r="T9" s="8">
        <f t="shared" si="5"/>
        <v>17200.400000000001</v>
      </c>
      <c r="X9" s="6" t="s">
        <v>34</v>
      </c>
      <c r="Y9" s="6" t="s">
        <v>34</v>
      </c>
      <c r="Z9" s="6" t="s">
        <v>34</v>
      </c>
      <c r="AA9" s="6" t="s">
        <v>34</v>
      </c>
      <c r="AB9" s="6" t="s">
        <v>34</v>
      </c>
      <c r="AC9" s="6" t="s">
        <v>34</v>
      </c>
    </row>
    <row r="10" spans="1:35" x14ac:dyDescent="0.25">
      <c r="A10" s="16">
        <v>93</v>
      </c>
      <c r="B10" s="16" t="s">
        <v>74</v>
      </c>
      <c r="C10" s="20" t="s">
        <v>79</v>
      </c>
      <c r="D10" s="21" t="s">
        <v>32</v>
      </c>
      <c r="E10" s="16" t="s">
        <v>47</v>
      </c>
      <c r="F10" s="16" t="s">
        <v>48</v>
      </c>
      <c r="G10" s="6" t="s">
        <v>33</v>
      </c>
      <c r="H10" s="6" t="s">
        <v>49</v>
      </c>
      <c r="I10" s="30">
        <v>45505</v>
      </c>
      <c r="J10">
        <v>0</v>
      </c>
      <c r="K10">
        <v>20438.61</v>
      </c>
      <c r="L10">
        <v>20438.61</v>
      </c>
      <c r="M10" s="8">
        <f t="shared" si="4"/>
        <v>20438.61</v>
      </c>
      <c r="N10" s="16">
        <v>625</v>
      </c>
      <c r="O10" s="7">
        <f t="shared" si="0"/>
        <v>2812.5</v>
      </c>
      <c r="P10" s="28">
        <v>625</v>
      </c>
      <c r="Q10" s="9">
        <f t="shared" si="1"/>
        <v>2812.5</v>
      </c>
      <c r="R10" s="10">
        <f t="shared" si="2"/>
        <v>2.7173913043478261E-4</v>
      </c>
      <c r="S10" s="10">
        <f t="shared" si="3"/>
        <v>2.7173913043478261E-4</v>
      </c>
      <c r="T10" s="8">
        <f t="shared" si="5"/>
        <v>17626.11</v>
      </c>
      <c r="X10" s="6" t="s">
        <v>34</v>
      </c>
      <c r="Y10" s="6" t="s">
        <v>34</v>
      </c>
      <c r="Z10" s="6" t="s">
        <v>34</v>
      </c>
      <c r="AA10" s="6" t="s">
        <v>34</v>
      </c>
      <c r="AB10" s="6" t="s">
        <v>34</v>
      </c>
      <c r="AC10" s="6" t="s">
        <v>34</v>
      </c>
    </row>
    <row r="11" spans="1:35" x14ac:dyDescent="0.25">
      <c r="A11" s="16">
        <v>93</v>
      </c>
      <c r="B11" s="16" t="s">
        <v>75</v>
      </c>
      <c r="C11" s="20" t="s">
        <v>79</v>
      </c>
      <c r="D11" s="21" t="s">
        <v>32</v>
      </c>
      <c r="E11" s="16" t="s">
        <v>82</v>
      </c>
      <c r="F11" s="16" t="s">
        <v>98</v>
      </c>
      <c r="G11" s="6" t="s">
        <v>33</v>
      </c>
      <c r="H11" s="6" t="s">
        <v>49</v>
      </c>
      <c r="I11" s="30">
        <v>45513</v>
      </c>
      <c r="J11">
        <v>0</v>
      </c>
      <c r="K11">
        <v>11007.21</v>
      </c>
      <c r="L11">
        <v>11007.21</v>
      </c>
      <c r="M11" s="8">
        <f t="shared" si="4"/>
        <v>11007.21</v>
      </c>
      <c r="N11" s="16">
        <v>130</v>
      </c>
      <c r="O11" s="7">
        <f t="shared" si="0"/>
        <v>585</v>
      </c>
      <c r="P11" s="28">
        <v>130</v>
      </c>
      <c r="Q11" s="9">
        <f t="shared" si="1"/>
        <v>585</v>
      </c>
      <c r="R11" s="10">
        <f t="shared" si="2"/>
        <v>5.6521739130434784E-5</v>
      </c>
      <c r="S11" s="10">
        <f t="shared" si="3"/>
        <v>5.6521739130434784E-5</v>
      </c>
      <c r="T11" s="8">
        <f t="shared" si="5"/>
        <v>10422.209999999999</v>
      </c>
      <c r="X11" s="6" t="s">
        <v>34</v>
      </c>
      <c r="Y11" s="6" t="s">
        <v>34</v>
      </c>
      <c r="Z11" s="6" t="s">
        <v>34</v>
      </c>
      <c r="AA11" s="6" t="s">
        <v>34</v>
      </c>
      <c r="AB11" s="6" t="s">
        <v>34</v>
      </c>
      <c r="AC11" s="6" t="s">
        <v>34</v>
      </c>
    </row>
    <row r="12" spans="1:35" x14ac:dyDescent="0.25">
      <c r="A12" s="16">
        <v>93</v>
      </c>
      <c r="B12" s="16" t="s">
        <v>74</v>
      </c>
      <c r="C12" s="20" t="s">
        <v>79</v>
      </c>
      <c r="D12" s="21" t="s">
        <v>32</v>
      </c>
      <c r="E12" s="16" t="s">
        <v>50</v>
      </c>
      <c r="F12" s="16" t="s">
        <v>51</v>
      </c>
      <c r="G12" s="6" t="s">
        <v>33</v>
      </c>
      <c r="H12" s="6" t="s">
        <v>49</v>
      </c>
      <c r="I12" s="30">
        <v>45559</v>
      </c>
      <c r="J12">
        <v>0</v>
      </c>
      <c r="K12">
        <v>52999.26</v>
      </c>
      <c r="L12">
        <v>52999.26</v>
      </c>
      <c r="M12" s="8">
        <f t="shared" si="4"/>
        <v>52999.26</v>
      </c>
      <c r="N12" s="16">
        <v>2000</v>
      </c>
      <c r="O12" s="7">
        <f t="shared" si="0"/>
        <v>9000</v>
      </c>
      <c r="P12" s="28">
        <v>2000</v>
      </c>
      <c r="Q12" s="9">
        <f t="shared" si="1"/>
        <v>9000</v>
      </c>
      <c r="R12" s="10">
        <f t="shared" si="2"/>
        <v>8.6956521739130438E-4</v>
      </c>
      <c r="S12" s="10">
        <f t="shared" si="3"/>
        <v>8.6956521739130438E-4</v>
      </c>
      <c r="T12" s="8">
        <f t="shared" si="5"/>
        <v>43999.26</v>
      </c>
      <c r="X12" s="6" t="s">
        <v>34</v>
      </c>
      <c r="Y12" s="6" t="s">
        <v>34</v>
      </c>
      <c r="Z12" s="6" t="s">
        <v>34</v>
      </c>
      <c r="AA12" s="6" t="s">
        <v>34</v>
      </c>
      <c r="AB12" s="6" t="s">
        <v>34</v>
      </c>
      <c r="AC12" s="6" t="s">
        <v>34</v>
      </c>
    </row>
    <row r="13" spans="1:35" x14ac:dyDescent="0.25">
      <c r="A13" s="16">
        <v>93</v>
      </c>
      <c r="B13" s="16" t="s">
        <v>74</v>
      </c>
      <c r="C13" s="20" t="s">
        <v>79</v>
      </c>
      <c r="D13" s="21" t="s">
        <v>32</v>
      </c>
      <c r="E13" s="16" t="s">
        <v>83</v>
      </c>
      <c r="F13" s="16" t="s">
        <v>99</v>
      </c>
      <c r="G13" s="6" t="s">
        <v>33</v>
      </c>
      <c r="H13" s="6" t="s">
        <v>49</v>
      </c>
      <c r="I13" s="30">
        <v>45572</v>
      </c>
      <c r="J13">
        <v>0</v>
      </c>
      <c r="K13">
        <v>8171.25</v>
      </c>
      <c r="L13">
        <v>8171.25</v>
      </c>
      <c r="M13" s="8">
        <f t="shared" si="4"/>
        <v>8171.25</v>
      </c>
      <c r="N13" s="16">
        <v>300</v>
      </c>
      <c r="O13" s="7">
        <f t="shared" si="0"/>
        <v>1350</v>
      </c>
      <c r="P13" s="28">
        <v>300</v>
      </c>
      <c r="Q13" s="9">
        <f t="shared" si="1"/>
        <v>1350</v>
      </c>
      <c r="R13" s="10">
        <f t="shared" si="2"/>
        <v>1.3043478260869564E-4</v>
      </c>
      <c r="S13" s="10">
        <f t="shared" si="3"/>
        <v>1.3043478260869564E-4</v>
      </c>
      <c r="T13" s="8">
        <f t="shared" si="5"/>
        <v>6821.25</v>
      </c>
      <c r="X13" s="6" t="s">
        <v>34</v>
      </c>
      <c r="Y13" s="6" t="s">
        <v>34</v>
      </c>
      <c r="Z13" s="6" t="s">
        <v>34</v>
      </c>
      <c r="AA13" s="6" t="s">
        <v>34</v>
      </c>
      <c r="AB13" s="6" t="s">
        <v>34</v>
      </c>
      <c r="AC13" s="6" t="s">
        <v>34</v>
      </c>
    </row>
    <row r="14" spans="1:35" x14ac:dyDescent="0.25">
      <c r="A14" s="16">
        <v>93</v>
      </c>
      <c r="B14" s="16" t="s">
        <v>74</v>
      </c>
      <c r="C14" s="20" t="s">
        <v>79</v>
      </c>
      <c r="D14" s="21" t="s">
        <v>32</v>
      </c>
      <c r="E14" s="16" t="s">
        <v>54</v>
      </c>
      <c r="F14" s="16" t="s">
        <v>55</v>
      </c>
      <c r="G14" s="6" t="s">
        <v>33</v>
      </c>
      <c r="H14" s="6" t="s">
        <v>49</v>
      </c>
      <c r="I14" s="30">
        <v>45519</v>
      </c>
      <c r="J14">
        <v>0</v>
      </c>
      <c r="K14">
        <v>61263.23</v>
      </c>
      <c r="L14">
        <v>61263.23</v>
      </c>
      <c r="M14" s="8">
        <f t="shared" si="4"/>
        <v>61263.23</v>
      </c>
      <c r="N14" s="16">
        <v>625</v>
      </c>
      <c r="O14" s="7">
        <f t="shared" si="0"/>
        <v>2812.5</v>
      </c>
      <c r="P14" s="28">
        <v>625</v>
      </c>
      <c r="Q14" s="9">
        <f t="shared" si="1"/>
        <v>2812.5</v>
      </c>
      <c r="R14" s="10">
        <f t="shared" si="2"/>
        <v>2.7173913043478261E-4</v>
      </c>
      <c r="S14" s="10">
        <f t="shared" si="3"/>
        <v>2.7173913043478261E-4</v>
      </c>
      <c r="T14" s="8">
        <f t="shared" si="5"/>
        <v>58450.73</v>
      </c>
      <c r="X14" s="6" t="s">
        <v>34</v>
      </c>
      <c r="Y14" s="6" t="s">
        <v>34</v>
      </c>
      <c r="Z14" s="6" t="s">
        <v>34</v>
      </c>
      <c r="AA14" s="6" t="s">
        <v>34</v>
      </c>
      <c r="AB14" s="6" t="s">
        <v>34</v>
      </c>
      <c r="AC14" s="6" t="s">
        <v>34</v>
      </c>
    </row>
    <row r="15" spans="1:35" x14ac:dyDescent="0.25">
      <c r="A15" s="16">
        <v>93</v>
      </c>
      <c r="B15" s="17" t="s">
        <v>74</v>
      </c>
      <c r="C15" s="20" t="s">
        <v>79</v>
      </c>
      <c r="D15" s="21" t="s">
        <v>32</v>
      </c>
      <c r="E15" s="16" t="s">
        <v>84</v>
      </c>
      <c r="F15" s="16" t="s">
        <v>100</v>
      </c>
      <c r="G15" s="6" t="s">
        <v>33</v>
      </c>
      <c r="H15" s="6" t="s">
        <v>49</v>
      </c>
      <c r="I15" s="30">
        <v>45504</v>
      </c>
      <c r="J15">
        <v>15600</v>
      </c>
      <c r="K15">
        <v>23845.83</v>
      </c>
      <c r="L15">
        <v>39445.83</v>
      </c>
      <c r="M15" s="8">
        <f t="shared" si="4"/>
        <v>39445.83</v>
      </c>
      <c r="N15" s="16">
        <v>625</v>
      </c>
      <c r="O15" s="7">
        <f t="shared" si="0"/>
        <v>2812.5</v>
      </c>
      <c r="P15" s="28">
        <v>625</v>
      </c>
      <c r="Q15" s="9">
        <f t="shared" si="1"/>
        <v>2812.5</v>
      </c>
      <c r="R15" s="10">
        <f t="shared" si="2"/>
        <v>2.7173913043478261E-4</v>
      </c>
      <c r="S15" s="10">
        <f t="shared" si="3"/>
        <v>2.7173913043478261E-4</v>
      </c>
      <c r="T15" s="8">
        <f t="shared" si="5"/>
        <v>36633.33</v>
      </c>
      <c r="X15" s="6" t="s">
        <v>34</v>
      </c>
      <c r="Y15" s="6" t="s">
        <v>34</v>
      </c>
      <c r="Z15" s="6" t="s">
        <v>34</v>
      </c>
      <c r="AA15" s="6" t="s">
        <v>34</v>
      </c>
      <c r="AB15" s="6" t="s">
        <v>34</v>
      </c>
      <c r="AC15" s="6" t="s">
        <v>34</v>
      </c>
    </row>
    <row r="16" spans="1:35" s="11" customFormat="1" ht="16.5" thickBot="1" x14ac:dyDescent="0.3">
      <c r="A16" s="16">
        <v>93</v>
      </c>
      <c r="B16" s="16" t="s">
        <v>74</v>
      </c>
      <c r="C16" s="20" t="s">
        <v>79</v>
      </c>
      <c r="D16" s="21" t="s">
        <v>32</v>
      </c>
      <c r="E16" s="16" t="s">
        <v>45</v>
      </c>
      <c r="F16" s="16" t="s">
        <v>46</v>
      </c>
      <c r="G16" s="6" t="s">
        <v>33</v>
      </c>
      <c r="H16" s="6" t="s">
        <v>49</v>
      </c>
      <c r="I16" s="30">
        <v>45520</v>
      </c>
      <c r="J16">
        <v>0</v>
      </c>
      <c r="K16">
        <v>33155.910000000003</v>
      </c>
      <c r="L16">
        <v>44498.91</v>
      </c>
      <c r="M16" s="8">
        <f t="shared" si="4"/>
        <v>33155.910000000003</v>
      </c>
      <c r="N16" s="16">
        <v>625</v>
      </c>
      <c r="O16" s="7">
        <f t="shared" si="0"/>
        <v>2812.5</v>
      </c>
      <c r="P16" s="28">
        <v>625</v>
      </c>
      <c r="Q16" s="9">
        <f t="shared" si="1"/>
        <v>2812.5</v>
      </c>
      <c r="R16" s="10">
        <f t="shared" si="2"/>
        <v>2.7173913043478261E-4</v>
      </c>
      <c r="S16" s="10">
        <f t="shared" si="3"/>
        <v>2.7173913043478261E-4</v>
      </c>
      <c r="T16" s="8">
        <f t="shared" si="5"/>
        <v>30343.410000000003</v>
      </c>
      <c r="U16" s="6"/>
      <c r="V16" s="6"/>
      <c r="W16" s="6"/>
      <c r="X16" s="6" t="s">
        <v>34</v>
      </c>
      <c r="Y16" s="6" t="s">
        <v>34</v>
      </c>
      <c r="Z16" s="6" t="s">
        <v>34</v>
      </c>
      <c r="AA16" s="6" t="s">
        <v>34</v>
      </c>
      <c r="AB16" s="6" t="s">
        <v>34</v>
      </c>
      <c r="AC16" s="6" t="s">
        <v>34</v>
      </c>
      <c r="AD16" s="6"/>
      <c r="AE16" s="6"/>
      <c r="AF16" s="6"/>
      <c r="AG16" s="6"/>
      <c r="AH16" s="6"/>
      <c r="AI16" s="6"/>
    </row>
    <row r="17" spans="1:29" ht="16.5" thickTop="1" x14ac:dyDescent="0.25">
      <c r="A17" s="16">
        <v>93</v>
      </c>
      <c r="B17" s="17" t="s">
        <v>74</v>
      </c>
      <c r="C17" s="20" t="s">
        <v>79</v>
      </c>
      <c r="D17" s="21" t="s">
        <v>32</v>
      </c>
      <c r="E17" s="16" t="s">
        <v>39</v>
      </c>
      <c r="F17" s="16" t="s">
        <v>40</v>
      </c>
      <c r="G17" s="6" t="s">
        <v>33</v>
      </c>
      <c r="H17" s="6" t="s">
        <v>49</v>
      </c>
      <c r="I17" s="30">
        <v>45513</v>
      </c>
      <c r="J17">
        <v>0</v>
      </c>
      <c r="K17">
        <v>9063.9500000000007</v>
      </c>
      <c r="L17">
        <v>19924.650000000001</v>
      </c>
      <c r="M17" s="8">
        <f t="shared" si="4"/>
        <v>9063.9500000000007</v>
      </c>
      <c r="N17" s="16">
        <v>500</v>
      </c>
      <c r="O17" s="7">
        <f t="shared" si="0"/>
        <v>2250</v>
      </c>
      <c r="P17" s="28">
        <v>500</v>
      </c>
      <c r="Q17" s="9">
        <f t="shared" si="1"/>
        <v>2250</v>
      </c>
      <c r="R17" s="10">
        <f t="shared" si="2"/>
        <v>2.173913043478261E-4</v>
      </c>
      <c r="S17" s="10">
        <f t="shared" si="3"/>
        <v>2.173913043478261E-4</v>
      </c>
      <c r="T17" s="8">
        <f t="shared" si="5"/>
        <v>6813.9500000000007</v>
      </c>
      <c r="X17" s="6" t="s">
        <v>34</v>
      </c>
      <c r="Y17" s="6" t="s">
        <v>34</v>
      </c>
      <c r="Z17" s="6" t="s">
        <v>34</v>
      </c>
      <c r="AA17" s="6" t="s">
        <v>34</v>
      </c>
      <c r="AB17" s="6" t="s">
        <v>34</v>
      </c>
      <c r="AC17" s="6" t="s">
        <v>34</v>
      </c>
    </row>
    <row r="18" spans="1:29" x14ac:dyDescent="0.25">
      <c r="A18" s="16">
        <v>93</v>
      </c>
      <c r="B18" s="16" t="s">
        <v>74</v>
      </c>
      <c r="C18" s="20" t="s">
        <v>79</v>
      </c>
      <c r="D18" s="21" t="s">
        <v>32</v>
      </c>
      <c r="E18" s="16" t="s">
        <v>85</v>
      </c>
      <c r="F18" s="16" t="s">
        <v>101</v>
      </c>
      <c r="G18" s="6" t="s">
        <v>33</v>
      </c>
      <c r="H18" s="6" t="s">
        <v>49</v>
      </c>
      <c r="I18" s="30">
        <v>45555</v>
      </c>
      <c r="J18">
        <v>0</v>
      </c>
      <c r="K18">
        <v>4024.82</v>
      </c>
      <c r="L18">
        <v>4024.82</v>
      </c>
      <c r="M18" s="8">
        <f t="shared" si="4"/>
        <v>4024.82</v>
      </c>
      <c r="N18" s="16">
        <v>500</v>
      </c>
      <c r="O18" s="7">
        <f t="shared" si="0"/>
        <v>2250</v>
      </c>
      <c r="P18" s="28">
        <v>500</v>
      </c>
      <c r="Q18" s="9">
        <f t="shared" si="1"/>
        <v>2250</v>
      </c>
      <c r="R18" s="10">
        <f t="shared" si="2"/>
        <v>2.173913043478261E-4</v>
      </c>
      <c r="S18" s="10">
        <f t="shared" si="3"/>
        <v>2.173913043478261E-4</v>
      </c>
      <c r="T18" s="8">
        <f t="shared" si="5"/>
        <v>1774.8200000000002</v>
      </c>
      <c r="X18" s="6" t="s">
        <v>34</v>
      </c>
      <c r="Y18" s="6" t="s">
        <v>34</v>
      </c>
      <c r="Z18" s="6" t="s">
        <v>34</v>
      </c>
      <c r="AA18" s="6" t="s">
        <v>34</v>
      </c>
      <c r="AB18" s="6" t="s">
        <v>34</v>
      </c>
      <c r="AC18" s="6" t="s">
        <v>34</v>
      </c>
    </row>
    <row r="19" spans="1:29" x14ac:dyDescent="0.25">
      <c r="A19" s="16">
        <v>93</v>
      </c>
      <c r="B19" s="16" t="s">
        <v>74</v>
      </c>
      <c r="C19" s="20" t="s">
        <v>79</v>
      </c>
      <c r="D19" s="21" t="s">
        <v>32</v>
      </c>
      <c r="E19" s="16" t="s">
        <v>41</v>
      </c>
      <c r="F19" s="16" t="s">
        <v>42</v>
      </c>
      <c r="G19" s="6" t="s">
        <v>33</v>
      </c>
      <c r="H19" s="6" t="s">
        <v>49</v>
      </c>
      <c r="I19" s="30">
        <v>45519</v>
      </c>
      <c r="J19">
        <v>0</v>
      </c>
      <c r="K19">
        <v>20251.240000000002</v>
      </c>
      <c r="L19">
        <v>20251.240000000002</v>
      </c>
      <c r="M19" s="8">
        <f t="shared" si="4"/>
        <v>20251.240000000002</v>
      </c>
      <c r="N19" s="16">
        <v>500</v>
      </c>
      <c r="O19" s="7">
        <f t="shared" si="0"/>
        <v>2250</v>
      </c>
      <c r="P19" s="28">
        <v>500</v>
      </c>
      <c r="Q19" s="9">
        <f t="shared" si="1"/>
        <v>2250</v>
      </c>
      <c r="R19" s="10">
        <f t="shared" si="2"/>
        <v>2.173913043478261E-4</v>
      </c>
      <c r="S19" s="10">
        <f t="shared" si="3"/>
        <v>2.173913043478261E-4</v>
      </c>
      <c r="T19" s="8">
        <f t="shared" si="5"/>
        <v>18001.240000000002</v>
      </c>
      <c r="X19" s="6" t="s">
        <v>34</v>
      </c>
      <c r="Y19" s="6" t="s">
        <v>34</v>
      </c>
      <c r="Z19" s="6" t="s">
        <v>34</v>
      </c>
      <c r="AA19" s="6" t="s">
        <v>34</v>
      </c>
      <c r="AB19" s="6" t="s">
        <v>34</v>
      </c>
      <c r="AC19" s="6" t="s">
        <v>34</v>
      </c>
    </row>
    <row r="20" spans="1:29" x14ac:dyDescent="0.25">
      <c r="A20" s="16">
        <v>93</v>
      </c>
      <c r="B20" s="16" t="s">
        <v>74</v>
      </c>
      <c r="C20" s="20" t="s">
        <v>79</v>
      </c>
      <c r="D20" s="21" t="s">
        <v>32</v>
      </c>
      <c r="E20" s="16" t="s">
        <v>86</v>
      </c>
      <c r="F20" s="16" t="s">
        <v>102</v>
      </c>
      <c r="G20" s="6" t="s">
        <v>33</v>
      </c>
      <c r="H20" s="6" t="s">
        <v>49</v>
      </c>
      <c r="I20" s="30">
        <v>44993</v>
      </c>
      <c r="J20">
        <v>0</v>
      </c>
      <c r="K20">
        <v>14207.25</v>
      </c>
      <c r="L20">
        <v>14207.25</v>
      </c>
      <c r="M20" s="8">
        <f t="shared" si="4"/>
        <v>14207.25</v>
      </c>
      <c r="N20" s="16">
        <v>210</v>
      </c>
      <c r="O20" s="7">
        <f t="shared" si="0"/>
        <v>945</v>
      </c>
      <c r="P20" s="28">
        <v>210</v>
      </c>
      <c r="Q20" s="9">
        <f t="shared" si="1"/>
        <v>945</v>
      </c>
      <c r="R20" s="10">
        <f t="shared" si="2"/>
        <v>9.1304347826086962E-5</v>
      </c>
      <c r="S20" s="10">
        <f t="shared" si="3"/>
        <v>9.1304347826086962E-5</v>
      </c>
      <c r="T20" s="8">
        <f t="shared" si="5"/>
        <v>13262.25</v>
      </c>
      <c r="X20" s="6" t="s">
        <v>34</v>
      </c>
      <c r="Y20" s="6" t="s">
        <v>34</v>
      </c>
      <c r="Z20" s="6" t="s">
        <v>34</v>
      </c>
      <c r="AA20" s="6" t="s">
        <v>34</v>
      </c>
      <c r="AB20" s="6" t="s">
        <v>34</v>
      </c>
      <c r="AC20" s="6" t="s">
        <v>34</v>
      </c>
    </row>
    <row r="21" spans="1:29" x14ac:dyDescent="0.25">
      <c r="A21" s="15">
        <v>99</v>
      </c>
      <c r="B21" s="15" t="s">
        <v>76</v>
      </c>
      <c r="C21" s="15" t="s">
        <v>79</v>
      </c>
      <c r="D21" s="15" t="s">
        <v>32</v>
      </c>
      <c r="E21" s="15" t="s">
        <v>72</v>
      </c>
      <c r="F21" s="15" t="s">
        <v>103</v>
      </c>
      <c r="G21" s="6" t="s">
        <v>33</v>
      </c>
      <c r="H21" s="6" t="s">
        <v>49</v>
      </c>
      <c r="I21" s="30">
        <v>44974</v>
      </c>
      <c r="J21">
        <v>100</v>
      </c>
      <c r="K21">
        <v>23574.18</v>
      </c>
      <c r="L21">
        <v>23674.18</v>
      </c>
      <c r="M21" s="8">
        <f t="shared" si="4"/>
        <v>23674.18</v>
      </c>
      <c r="N21" s="25">
        <v>500</v>
      </c>
      <c r="O21" s="7">
        <f t="shared" si="0"/>
        <v>2250</v>
      </c>
      <c r="P21" s="27">
        <v>500</v>
      </c>
      <c r="Q21" s="9">
        <f t="shared" si="1"/>
        <v>2250</v>
      </c>
      <c r="R21" s="10">
        <f t="shared" si="2"/>
        <v>2.173913043478261E-4</v>
      </c>
      <c r="S21" s="10">
        <f t="shared" si="3"/>
        <v>2.173913043478261E-4</v>
      </c>
      <c r="T21" s="8">
        <f t="shared" si="5"/>
        <v>21424.18</v>
      </c>
      <c r="X21" s="6" t="s">
        <v>34</v>
      </c>
      <c r="Y21" s="6" t="s">
        <v>34</v>
      </c>
      <c r="Z21" s="6" t="s">
        <v>34</v>
      </c>
      <c r="AA21" s="6" t="s">
        <v>34</v>
      </c>
      <c r="AB21" s="6" t="s">
        <v>34</v>
      </c>
      <c r="AC21" s="6" t="s">
        <v>34</v>
      </c>
    </row>
    <row r="22" spans="1:29" x14ac:dyDescent="0.25">
      <c r="A22" s="15">
        <v>99</v>
      </c>
      <c r="B22" s="15" t="s">
        <v>77</v>
      </c>
      <c r="C22" s="15" t="s">
        <v>79</v>
      </c>
      <c r="D22" s="15" t="s">
        <v>32</v>
      </c>
      <c r="E22" s="15" t="s">
        <v>66</v>
      </c>
      <c r="F22" s="15" t="s">
        <v>104</v>
      </c>
      <c r="G22" s="6" t="s">
        <v>33</v>
      </c>
      <c r="H22" s="6" t="s">
        <v>49</v>
      </c>
      <c r="I22" s="30">
        <v>45453</v>
      </c>
      <c r="J22">
        <v>20400</v>
      </c>
      <c r="K22">
        <v>13134.42</v>
      </c>
      <c r="L22">
        <v>33534.42</v>
      </c>
      <c r="M22" s="8">
        <f t="shared" si="4"/>
        <v>33534.42</v>
      </c>
      <c r="N22" s="25">
        <v>2000</v>
      </c>
      <c r="O22" s="7">
        <f t="shared" si="0"/>
        <v>9000</v>
      </c>
      <c r="P22" s="27">
        <v>2000</v>
      </c>
      <c r="Q22" s="9">
        <f t="shared" si="1"/>
        <v>9000</v>
      </c>
      <c r="R22" s="10">
        <f t="shared" si="2"/>
        <v>8.6956521739130438E-4</v>
      </c>
      <c r="S22" s="10">
        <f t="shared" si="3"/>
        <v>8.6956521739130438E-4</v>
      </c>
      <c r="T22" s="8">
        <f t="shared" si="5"/>
        <v>24534.42</v>
      </c>
      <c r="X22" s="6" t="s">
        <v>34</v>
      </c>
      <c r="Y22" s="6" t="s">
        <v>34</v>
      </c>
      <c r="Z22" s="6" t="s">
        <v>34</v>
      </c>
      <c r="AA22" s="6" t="s">
        <v>34</v>
      </c>
      <c r="AB22" s="6" t="s">
        <v>34</v>
      </c>
      <c r="AC22" s="6" t="s">
        <v>34</v>
      </c>
    </row>
    <row r="23" spans="1:29" x14ac:dyDescent="0.25">
      <c r="A23" s="15">
        <v>99</v>
      </c>
      <c r="B23" s="18" t="s">
        <v>76</v>
      </c>
      <c r="C23" s="15" t="s">
        <v>79</v>
      </c>
      <c r="D23" s="18" t="s">
        <v>32</v>
      </c>
      <c r="E23" s="15" t="s">
        <v>69</v>
      </c>
      <c r="F23" s="18" t="s">
        <v>73</v>
      </c>
      <c r="G23" s="6" t="s">
        <v>33</v>
      </c>
      <c r="H23" s="6" t="s">
        <v>49</v>
      </c>
      <c r="I23" s="30">
        <v>45457</v>
      </c>
      <c r="J23">
        <v>3100</v>
      </c>
      <c r="K23">
        <v>46972.58</v>
      </c>
      <c r="L23">
        <v>55810.080000000002</v>
      </c>
      <c r="M23" s="8">
        <f t="shared" si="4"/>
        <v>50072.58</v>
      </c>
      <c r="N23" s="26">
        <v>1000</v>
      </c>
      <c r="O23" s="7">
        <f t="shared" si="0"/>
        <v>4500</v>
      </c>
      <c r="P23" s="29">
        <v>1000</v>
      </c>
      <c r="Q23" s="9">
        <f t="shared" si="1"/>
        <v>4500</v>
      </c>
      <c r="R23" s="10">
        <f t="shared" si="2"/>
        <v>4.3478260869565219E-4</v>
      </c>
      <c r="S23" s="10">
        <f t="shared" si="3"/>
        <v>4.3478260869565219E-4</v>
      </c>
      <c r="T23" s="8">
        <f t="shared" si="5"/>
        <v>45572.58</v>
      </c>
      <c r="X23" s="6" t="s">
        <v>34</v>
      </c>
      <c r="Y23" s="6" t="s">
        <v>34</v>
      </c>
      <c r="Z23" s="6" t="s">
        <v>34</v>
      </c>
      <c r="AA23" s="6" t="s">
        <v>34</v>
      </c>
      <c r="AB23" s="6" t="s">
        <v>34</v>
      </c>
      <c r="AC23" s="6" t="s">
        <v>34</v>
      </c>
    </row>
    <row r="24" spans="1:29" x14ac:dyDescent="0.25">
      <c r="A24" s="15">
        <v>99</v>
      </c>
      <c r="B24" s="18" t="s">
        <v>78</v>
      </c>
      <c r="C24" s="15" t="s">
        <v>79</v>
      </c>
      <c r="D24" s="18" t="s">
        <v>32</v>
      </c>
      <c r="E24" s="15" t="s">
        <v>87</v>
      </c>
      <c r="F24" s="18" t="s">
        <v>105</v>
      </c>
      <c r="G24" s="6" t="s">
        <v>33</v>
      </c>
      <c r="H24" s="6" t="s">
        <v>49</v>
      </c>
      <c r="I24" s="30">
        <v>45211</v>
      </c>
      <c r="J24">
        <v>0</v>
      </c>
      <c r="K24">
        <v>203035.33</v>
      </c>
      <c r="L24">
        <v>203035.33</v>
      </c>
      <c r="M24" s="8">
        <f t="shared" si="4"/>
        <v>203035.33</v>
      </c>
      <c r="N24" s="26">
        <v>625</v>
      </c>
      <c r="O24" s="7">
        <f t="shared" si="0"/>
        <v>2812.5</v>
      </c>
      <c r="P24" s="29">
        <v>625</v>
      </c>
      <c r="Q24" s="9">
        <f t="shared" si="1"/>
        <v>2812.5</v>
      </c>
      <c r="R24" s="10">
        <f t="shared" si="2"/>
        <v>2.7173913043478261E-4</v>
      </c>
      <c r="S24" s="10">
        <f t="shared" si="3"/>
        <v>2.7173913043478261E-4</v>
      </c>
      <c r="T24" s="8">
        <f t="shared" si="5"/>
        <v>200222.83</v>
      </c>
      <c r="X24" s="6" t="s">
        <v>34</v>
      </c>
      <c r="Y24" s="6" t="s">
        <v>34</v>
      </c>
      <c r="Z24" s="6" t="s">
        <v>34</v>
      </c>
      <c r="AA24" s="6" t="s">
        <v>34</v>
      </c>
      <c r="AB24" s="6" t="s">
        <v>34</v>
      </c>
      <c r="AC24" s="6" t="s">
        <v>34</v>
      </c>
    </row>
    <row r="25" spans="1:29" x14ac:dyDescent="0.25">
      <c r="A25" s="15">
        <v>99</v>
      </c>
      <c r="B25" s="18" t="s">
        <v>76</v>
      </c>
      <c r="C25" s="15" t="s">
        <v>79</v>
      </c>
      <c r="D25" s="18" t="s">
        <v>32</v>
      </c>
      <c r="E25" s="15" t="s">
        <v>70</v>
      </c>
      <c r="F25" s="18" t="s">
        <v>106</v>
      </c>
      <c r="G25" s="6" t="s">
        <v>33</v>
      </c>
      <c r="H25" s="6" t="s">
        <v>49</v>
      </c>
      <c r="I25" s="30">
        <v>45226</v>
      </c>
      <c r="J25">
        <v>0</v>
      </c>
      <c r="K25">
        <v>10192.06</v>
      </c>
      <c r="L25">
        <v>10192.06</v>
      </c>
      <c r="M25" s="8">
        <f t="shared" si="4"/>
        <v>10192.06</v>
      </c>
      <c r="N25" s="26">
        <v>300</v>
      </c>
      <c r="O25" s="7">
        <f t="shared" si="0"/>
        <v>1350</v>
      </c>
      <c r="P25" s="29">
        <v>300</v>
      </c>
      <c r="Q25" s="9">
        <f t="shared" si="1"/>
        <v>1350</v>
      </c>
      <c r="R25" s="10">
        <f t="shared" si="2"/>
        <v>1.3043478260869564E-4</v>
      </c>
      <c r="S25" s="10">
        <f t="shared" si="3"/>
        <v>1.3043478260869564E-4</v>
      </c>
      <c r="T25" s="8">
        <f t="shared" si="5"/>
        <v>8842.06</v>
      </c>
      <c r="X25" s="6" t="s">
        <v>34</v>
      </c>
      <c r="Y25" s="6" t="s">
        <v>34</v>
      </c>
      <c r="Z25" s="6" t="s">
        <v>34</v>
      </c>
      <c r="AA25" s="6" t="s">
        <v>34</v>
      </c>
      <c r="AB25" s="6" t="s">
        <v>34</v>
      </c>
      <c r="AC25" s="6" t="s">
        <v>34</v>
      </c>
    </row>
    <row r="26" spans="1:29" x14ac:dyDescent="0.25">
      <c r="A26" s="15">
        <v>99</v>
      </c>
      <c r="B26" s="15" t="s">
        <v>78</v>
      </c>
      <c r="C26" s="15" t="s">
        <v>79</v>
      </c>
      <c r="D26" s="15" t="s">
        <v>32</v>
      </c>
      <c r="E26" s="15" t="s">
        <v>88</v>
      </c>
      <c r="F26" s="15" t="s">
        <v>107</v>
      </c>
      <c r="G26" s="6" t="s">
        <v>33</v>
      </c>
      <c r="H26" s="6" t="s">
        <v>49</v>
      </c>
      <c r="I26" s="30">
        <v>45215</v>
      </c>
      <c r="J26">
        <v>300</v>
      </c>
      <c r="K26">
        <v>2343.25</v>
      </c>
      <c r="L26">
        <v>2643.25</v>
      </c>
      <c r="M26" s="8">
        <f t="shared" si="4"/>
        <v>2643.25</v>
      </c>
      <c r="N26" s="25">
        <v>300</v>
      </c>
      <c r="O26" s="7">
        <f t="shared" si="0"/>
        <v>1350</v>
      </c>
      <c r="P26" s="27">
        <v>300</v>
      </c>
      <c r="Q26" s="9">
        <f t="shared" si="1"/>
        <v>1350</v>
      </c>
      <c r="R26" s="10">
        <f t="shared" si="2"/>
        <v>1.3043478260869564E-4</v>
      </c>
      <c r="S26" s="10">
        <f t="shared" si="3"/>
        <v>1.3043478260869564E-4</v>
      </c>
      <c r="T26" s="8">
        <f t="shared" si="5"/>
        <v>1293.25</v>
      </c>
      <c r="X26" s="6" t="s">
        <v>34</v>
      </c>
      <c r="Y26" s="6" t="s">
        <v>34</v>
      </c>
      <c r="Z26" s="6" t="s">
        <v>34</v>
      </c>
      <c r="AA26" s="6" t="s">
        <v>34</v>
      </c>
      <c r="AB26" s="6" t="s">
        <v>34</v>
      </c>
      <c r="AC26" s="6" t="s">
        <v>34</v>
      </c>
    </row>
    <row r="27" spans="1:29" x14ac:dyDescent="0.25">
      <c r="A27" s="15">
        <v>99</v>
      </c>
      <c r="B27" s="15" t="s">
        <v>78</v>
      </c>
      <c r="C27" s="15" t="s">
        <v>79</v>
      </c>
      <c r="D27" s="15" t="s">
        <v>32</v>
      </c>
      <c r="E27" s="15" t="s">
        <v>89</v>
      </c>
      <c r="F27" s="15" t="s">
        <v>108</v>
      </c>
      <c r="G27" s="6" t="s">
        <v>33</v>
      </c>
      <c r="H27" s="6" t="s">
        <v>49</v>
      </c>
      <c r="I27" s="30">
        <v>45217</v>
      </c>
      <c r="J27">
        <v>300</v>
      </c>
      <c r="K27">
        <v>2345.67</v>
      </c>
      <c r="L27">
        <v>2645.67</v>
      </c>
      <c r="M27" s="8">
        <f t="shared" si="4"/>
        <v>2645.67</v>
      </c>
      <c r="N27" s="25">
        <v>300</v>
      </c>
      <c r="O27" s="7">
        <f t="shared" si="0"/>
        <v>1350</v>
      </c>
      <c r="P27" s="27">
        <v>300</v>
      </c>
      <c r="Q27" s="9">
        <f t="shared" si="1"/>
        <v>1350</v>
      </c>
      <c r="R27" s="10">
        <f t="shared" si="2"/>
        <v>1.3043478260869564E-4</v>
      </c>
      <c r="S27" s="10">
        <f t="shared" si="3"/>
        <v>1.3043478260869564E-4</v>
      </c>
      <c r="T27" s="8">
        <f t="shared" si="5"/>
        <v>1295.67</v>
      </c>
      <c r="X27" s="6" t="s">
        <v>34</v>
      </c>
      <c r="Y27" s="6" t="s">
        <v>34</v>
      </c>
      <c r="Z27" s="6" t="s">
        <v>34</v>
      </c>
      <c r="AA27" s="6" t="s">
        <v>34</v>
      </c>
      <c r="AB27" s="6" t="s">
        <v>34</v>
      </c>
      <c r="AC27" s="6" t="s">
        <v>34</v>
      </c>
    </row>
    <row r="28" spans="1:29" x14ac:dyDescent="0.25">
      <c r="A28" s="15">
        <v>99</v>
      </c>
      <c r="B28" s="15" t="s">
        <v>78</v>
      </c>
      <c r="C28" s="15" t="s">
        <v>79</v>
      </c>
      <c r="D28" s="15" t="s">
        <v>32</v>
      </c>
      <c r="E28" s="15" t="s">
        <v>67</v>
      </c>
      <c r="F28" s="15" t="s">
        <v>109</v>
      </c>
      <c r="G28" s="6" t="s">
        <v>33</v>
      </c>
      <c r="H28" s="6" t="s">
        <v>49</v>
      </c>
      <c r="I28" s="30">
        <v>44992</v>
      </c>
      <c r="J28">
        <v>13100</v>
      </c>
      <c r="K28">
        <v>48006.61</v>
      </c>
      <c r="L28">
        <v>61106.61</v>
      </c>
      <c r="M28" s="8">
        <f t="shared" si="4"/>
        <v>61106.61</v>
      </c>
      <c r="N28" s="25">
        <v>3000</v>
      </c>
      <c r="O28" s="7">
        <f t="shared" si="0"/>
        <v>13500</v>
      </c>
      <c r="P28" s="27">
        <v>3000</v>
      </c>
      <c r="Q28" s="9">
        <f t="shared" si="1"/>
        <v>13500</v>
      </c>
      <c r="R28" s="10">
        <f t="shared" si="2"/>
        <v>1.3043478260869566E-3</v>
      </c>
      <c r="S28" s="10">
        <f t="shared" si="3"/>
        <v>1.3043478260869566E-3</v>
      </c>
      <c r="T28" s="8">
        <f t="shared" si="5"/>
        <v>47606.61</v>
      </c>
      <c r="X28" s="6" t="s">
        <v>34</v>
      </c>
      <c r="Y28" s="6" t="s">
        <v>34</v>
      </c>
      <c r="Z28" s="6" t="s">
        <v>34</v>
      </c>
      <c r="AA28" s="6" t="s">
        <v>34</v>
      </c>
      <c r="AB28" s="6" t="s">
        <v>34</v>
      </c>
      <c r="AC28" s="6" t="s">
        <v>34</v>
      </c>
    </row>
    <row r="29" spans="1:29" x14ac:dyDescent="0.25">
      <c r="A29" s="15">
        <v>99</v>
      </c>
      <c r="B29" s="15" t="s">
        <v>74</v>
      </c>
      <c r="C29" s="15" t="s">
        <v>79</v>
      </c>
      <c r="D29" s="15" t="s">
        <v>32</v>
      </c>
      <c r="E29" s="15" t="s">
        <v>90</v>
      </c>
      <c r="F29" s="15" t="s">
        <v>110</v>
      </c>
      <c r="G29" s="6" t="s">
        <v>33</v>
      </c>
      <c r="H29" s="6" t="s">
        <v>49</v>
      </c>
      <c r="I29" s="30">
        <v>45443</v>
      </c>
      <c r="J29">
        <v>0</v>
      </c>
      <c r="K29">
        <v>9772.6200000000008</v>
      </c>
      <c r="L29">
        <v>97316.52</v>
      </c>
      <c r="M29" s="8">
        <f t="shared" si="4"/>
        <v>9772.6200000000008</v>
      </c>
      <c r="N29" s="25">
        <v>200</v>
      </c>
      <c r="O29" s="7">
        <f t="shared" si="0"/>
        <v>900</v>
      </c>
      <c r="P29" s="27">
        <v>200</v>
      </c>
      <c r="Q29" s="9">
        <f t="shared" si="1"/>
        <v>900</v>
      </c>
      <c r="R29" s="10">
        <f t="shared" si="2"/>
        <v>8.6956521739130441E-5</v>
      </c>
      <c r="S29" s="10">
        <f t="shared" si="3"/>
        <v>8.6956521739130441E-5</v>
      </c>
      <c r="T29" s="8">
        <f t="shared" si="5"/>
        <v>8872.6200000000008</v>
      </c>
      <c r="X29" s="6" t="s">
        <v>34</v>
      </c>
      <c r="Y29" s="6" t="s">
        <v>34</v>
      </c>
      <c r="Z29" s="6" t="s">
        <v>34</v>
      </c>
      <c r="AA29" s="6" t="s">
        <v>34</v>
      </c>
      <c r="AB29" s="6" t="s">
        <v>34</v>
      </c>
      <c r="AC29" s="6" t="s">
        <v>34</v>
      </c>
    </row>
    <row r="30" spans="1:29" x14ac:dyDescent="0.25">
      <c r="A30" s="15">
        <v>99</v>
      </c>
      <c r="B30" s="19" t="s">
        <v>78</v>
      </c>
      <c r="C30" s="15" t="s">
        <v>79</v>
      </c>
      <c r="D30" s="15" t="s">
        <v>32</v>
      </c>
      <c r="E30" s="15" t="s">
        <v>91</v>
      </c>
      <c r="F30" s="23" t="s">
        <v>111</v>
      </c>
      <c r="G30" s="6" t="s">
        <v>33</v>
      </c>
      <c r="H30" s="6" t="s">
        <v>49</v>
      </c>
      <c r="I30" s="30">
        <v>45454</v>
      </c>
      <c r="J30">
        <v>300</v>
      </c>
      <c r="K30">
        <v>2365.0500000000002</v>
      </c>
      <c r="L30">
        <v>92691.05</v>
      </c>
      <c r="M30" s="8">
        <f t="shared" si="4"/>
        <v>2665.05</v>
      </c>
      <c r="N30" s="25">
        <v>500</v>
      </c>
      <c r="O30" s="7">
        <f t="shared" si="0"/>
        <v>2250</v>
      </c>
      <c r="P30" s="27">
        <v>500</v>
      </c>
      <c r="Q30" s="9">
        <f t="shared" si="1"/>
        <v>2250</v>
      </c>
      <c r="R30" s="10">
        <f t="shared" si="2"/>
        <v>2.173913043478261E-4</v>
      </c>
      <c r="S30" s="10">
        <f t="shared" si="3"/>
        <v>2.173913043478261E-4</v>
      </c>
      <c r="T30" s="8">
        <f t="shared" si="5"/>
        <v>415.05000000000018</v>
      </c>
      <c r="X30" s="6" t="s">
        <v>34</v>
      </c>
      <c r="Y30" s="6" t="s">
        <v>34</v>
      </c>
      <c r="Z30" s="6" t="s">
        <v>34</v>
      </c>
      <c r="AA30" s="6" t="s">
        <v>34</v>
      </c>
      <c r="AB30" s="6" t="s">
        <v>34</v>
      </c>
      <c r="AC30" s="6" t="s">
        <v>34</v>
      </c>
    </row>
    <row r="31" spans="1:29" x14ac:dyDescent="0.25">
      <c r="A31" s="15">
        <v>99</v>
      </c>
      <c r="B31" s="15" t="s">
        <v>78</v>
      </c>
      <c r="C31" s="15" t="s">
        <v>79</v>
      </c>
      <c r="D31" s="15" t="s">
        <v>32</v>
      </c>
      <c r="E31" s="15" t="s">
        <v>65</v>
      </c>
      <c r="F31" s="15" t="s">
        <v>71</v>
      </c>
      <c r="G31" s="6" t="s">
        <v>33</v>
      </c>
      <c r="H31" s="6" t="s">
        <v>49</v>
      </c>
      <c r="I31" s="30">
        <v>44992</v>
      </c>
      <c r="J31">
        <v>38700</v>
      </c>
      <c r="K31">
        <v>43706.19</v>
      </c>
      <c r="L31">
        <v>85256.19</v>
      </c>
      <c r="M31" s="8">
        <f t="shared" si="4"/>
        <v>82406.19</v>
      </c>
      <c r="N31" s="25">
        <v>500</v>
      </c>
      <c r="O31" s="7">
        <f t="shared" si="0"/>
        <v>2250</v>
      </c>
      <c r="P31" s="27">
        <v>500</v>
      </c>
      <c r="Q31" s="9">
        <f t="shared" si="1"/>
        <v>2250</v>
      </c>
      <c r="R31" s="10">
        <f t="shared" si="2"/>
        <v>2.173913043478261E-4</v>
      </c>
      <c r="S31" s="10">
        <f t="shared" si="3"/>
        <v>2.173913043478261E-4</v>
      </c>
      <c r="T31" s="8">
        <f t="shared" si="5"/>
        <v>80156.19</v>
      </c>
      <c r="X31" s="6" t="s">
        <v>34</v>
      </c>
      <c r="Y31" s="6" t="s">
        <v>34</v>
      </c>
      <c r="Z31" s="6" t="s">
        <v>34</v>
      </c>
      <c r="AA31" s="6" t="s">
        <v>34</v>
      </c>
      <c r="AB31" s="6" t="s">
        <v>34</v>
      </c>
      <c r="AC31" s="6" t="s">
        <v>34</v>
      </c>
    </row>
    <row r="32" spans="1:29" x14ac:dyDescent="0.25">
      <c r="A32" s="15">
        <v>99</v>
      </c>
      <c r="B32" s="15" t="s">
        <v>78</v>
      </c>
      <c r="C32" s="15" t="s">
        <v>79</v>
      </c>
      <c r="D32" s="15" t="s">
        <v>32</v>
      </c>
      <c r="E32" s="15" t="s">
        <v>92</v>
      </c>
      <c r="F32" s="15" t="s">
        <v>112</v>
      </c>
      <c r="G32" s="6" t="s">
        <v>33</v>
      </c>
      <c r="H32" s="6" t="s">
        <v>49</v>
      </c>
      <c r="I32" s="30">
        <v>45264</v>
      </c>
      <c r="J32">
        <v>1196.5</v>
      </c>
      <c r="K32">
        <v>8835.23</v>
      </c>
      <c r="L32">
        <v>10038.42</v>
      </c>
      <c r="M32" s="8">
        <f t="shared" si="4"/>
        <v>10031.73</v>
      </c>
      <c r="N32" s="25">
        <v>150</v>
      </c>
      <c r="O32" s="7">
        <f t="shared" si="0"/>
        <v>675</v>
      </c>
      <c r="P32" s="27">
        <v>150</v>
      </c>
      <c r="Q32" s="9">
        <f t="shared" si="1"/>
        <v>675</v>
      </c>
      <c r="R32" s="10">
        <f t="shared" si="2"/>
        <v>6.521739130434782E-5</v>
      </c>
      <c r="S32" s="10">
        <f t="shared" si="3"/>
        <v>6.521739130434782E-5</v>
      </c>
      <c r="T32" s="8">
        <f t="shared" si="5"/>
        <v>9356.73</v>
      </c>
      <c r="X32" s="6" t="s">
        <v>34</v>
      </c>
      <c r="Y32" s="6" t="s">
        <v>34</v>
      </c>
      <c r="Z32" s="6" t="s">
        <v>34</v>
      </c>
      <c r="AA32" s="6" t="s">
        <v>34</v>
      </c>
      <c r="AB32" s="6" t="s">
        <v>34</v>
      </c>
      <c r="AC32" s="6" t="s">
        <v>34</v>
      </c>
    </row>
    <row r="33" spans="1:29" x14ac:dyDescent="0.25">
      <c r="A33" s="15">
        <v>99</v>
      </c>
      <c r="B33" s="15" t="s">
        <v>76</v>
      </c>
      <c r="C33" s="15" t="s">
        <v>79</v>
      </c>
      <c r="D33" s="15" t="s">
        <v>32</v>
      </c>
      <c r="E33" s="15" t="s">
        <v>93</v>
      </c>
      <c r="F33" s="15" t="s">
        <v>113</v>
      </c>
      <c r="G33" s="6" t="s">
        <v>33</v>
      </c>
      <c r="H33" s="6" t="s">
        <v>49</v>
      </c>
      <c r="I33" s="30">
        <v>45264</v>
      </c>
      <c r="J33">
        <v>14066.13</v>
      </c>
      <c r="K33">
        <v>34202</v>
      </c>
      <c r="L33">
        <v>49832.13</v>
      </c>
      <c r="M33" s="8">
        <f t="shared" si="4"/>
        <v>48268.13</v>
      </c>
      <c r="N33" s="25">
        <v>3000</v>
      </c>
      <c r="O33" s="7">
        <f t="shared" si="0"/>
        <v>13500</v>
      </c>
      <c r="P33" s="27">
        <v>3000</v>
      </c>
      <c r="Q33" s="9">
        <f t="shared" si="1"/>
        <v>13500</v>
      </c>
      <c r="R33" s="10">
        <f t="shared" si="2"/>
        <v>1.3043478260869566E-3</v>
      </c>
      <c r="S33" s="10">
        <f t="shared" si="3"/>
        <v>1.3043478260869566E-3</v>
      </c>
      <c r="T33" s="8">
        <f t="shared" si="5"/>
        <v>34768.129999999997</v>
      </c>
      <c r="X33" s="6" t="s">
        <v>34</v>
      </c>
      <c r="Y33" s="6" t="s">
        <v>34</v>
      </c>
      <c r="Z33" s="6" t="s">
        <v>34</v>
      </c>
      <c r="AA33" s="6" t="s">
        <v>34</v>
      </c>
      <c r="AB33" s="6" t="s">
        <v>34</v>
      </c>
      <c r="AC33" s="6" t="s">
        <v>34</v>
      </c>
    </row>
    <row r="34" spans="1:29" x14ac:dyDescent="0.25">
      <c r="A34" s="15">
        <v>99</v>
      </c>
      <c r="B34" s="15" t="s">
        <v>74</v>
      </c>
      <c r="C34" s="15" t="s">
        <v>79</v>
      </c>
      <c r="D34" s="15" t="s">
        <v>32</v>
      </c>
      <c r="E34" s="15" t="s">
        <v>94</v>
      </c>
      <c r="F34" s="15" t="s">
        <v>114</v>
      </c>
      <c r="G34" s="6" t="s">
        <v>33</v>
      </c>
      <c r="H34" s="6" t="s">
        <v>49</v>
      </c>
      <c r="I34" s="30">
        <v>45184</v>
      </c>
      <c r="J34">
        <v>1200</v>
      </c>
      <c r="K34">
        <v>11010.48</v>
      </c>
      <c r="L34">
        <v>12210.48</v>
      </c>
      <c r="M34" s="8">
        <f t="shared" si="4"/>
        <v>12210.48</v>
      </c>
      <c r="N34" s="25">
        <v>300</v>
      </c>
      <c r="O34" s="7">
        <f t="shared" si="0"/>
        <v>1350</v>
      </c>
      <c r="P34" s="27">
        <v>300</v>
      </c>
      <c r="Q34" s="9">
        <f t="shared" si="1"/>
        <v>1350</v>
      </c>
      <c r="R34" s="10">
        <f t="shared" si="2"/>
        <v>1.3043478260869564E-4</v>
      </c>
      <c r="S34" s="10">
        <f t="shared" si="3"/>
        <v>1.3043478260869564E-4</v>
      </c>
      <c r="T34" s="8">
        <f t="shared" si="5"/>
        <v>10860.48</v>
      </c>
      <c r="X34" s="6" t="s">
        <v>34</v>
      </c>
      <c r="Y34" s="6" t="s">
        <v>34</v>
      </c>
      <c r="Z34" s="6" t="s">
        <v>34</v>
      </c>
      <c r="AA34" s="6" t="s">
        <v>34</v>
      </c>
      <c r="AB34" s="6" t="s">
        <v>34</v>
      </c>
      <c r="AC34" s="6" t="s">
        <v>34</v>
      </c>
    </row>
    <row r="35" spans="1:29" x14ac:dyDescent="0.25">
      <c r="A35" s="15">
        <v>99</v>
      </c>
      <c r="B35" s="15" t="s">
        <v>74</v>
      </c>
      <c r="C35" s="15" t="s">
        <v>79</v>
      </c>
      <c r="D35" s="15" t="s">
        <v>32</v>
      </c>
      <c r="E35" s="15" t="s">
        <v>68</v>
      </c>
      <c r="F35" s="15" t="s">
        <v>115</v>
      </c>
      <c r="G35" s="6" t="s">
        <v>33</v>
      </c>
      <c r="H35" s="6" t="s">
        <v>49</v>
      </c>
      <c r="I35" s="30">
        <v>45182</v>
      </c>
      <c r="J35">
        <v>11757.93</v>
      </c>
      <c r="K35">
        <v>65316.42</v>
      </c>
      <c r="L35">
        <v>79126.350000000006</v>
      </c>
      <c r="M35" s="8">
        <f t="shared" si="4"/>
        <v>77074.350000000006</v>
      </c>
      <c r="N35" s="25">
        <v>2500</v>
      </c>
      <c r="O35" s="7">
        <f t="shared" si="0"/>
        <v>11250</v>
      </c>
      <c r="P35" s="27">
        <v>2500</v>
      </c>
      <c r="Q35" s="9">
        <f t="shared" si="1"/>
        <v>11250</v>
      </c>
      <c r="R35" s="10">
        <f t="shared" si="2"/>
        <v>1.0869565217391304E-3</v>
      </c>
      <c r="S35" s="10">
        <f t="shared" si="3"/>
        <v>1.0869565217391304E-3</v>
      </c>
      <c r="T35" s="8">
        <f t="shared" si="5"/>
        <v>65824.350000000006</v>
      </c>
      <c r="X35" s="6" t="s">
        <v>34</v>
      </c>
      <c r="Y35" s="6" t="s">
        <v>34</v>
      </c>
      <c r="Z35" s="6" t="s">
        <v>34</v>
      </c>
      <c r="AA35" s="6" t="s">
        <v>34</v>
      </c>
      <c r="AB35" s="6" t="s">
        <v>34</v>
      </c>
      <c r="AC35" s="6" t="s">
        <v>34</v>
      </c>
    </row>
    <row r="36" spans="1:29" x14ac:dyDescent="0.25">
      <c r="A36" s="15">
        <v>99</v>
      </c>
      <c r="B36" s="15" t="s">
        <v>78</v>
      </c>
      <c r="C36" s="15" t="s">
        <v>79</v>
      </c>
      <c r="D36" s="15" t="s">
        <v>32</v>
      </c>
      <c r="E36" s="15" t="s">
        <v>64</v>
      </c>
      <c r="F36" s="15" t="s">
        <v>116</v>
      </c>
      <c r="G36" s="6" t="s">
        <v>33</v>
      </c>
      <c r="H36" s="6" t="s">
        <v>49</v>
      </c>
      <c r="I36" s="30">
        <v>45265</v>
      </c>
      <c r="J36">
        <v>11200</v>
      </c>
      <c r="K36">
        <v>52457.65</v>
      </c>
      <c r="L36">
        <v>63657.65</v>
      </c>
      <c r="M36" s="8">
        <f t="shared" si="4"/>
        <v>63657.65</v>
      </c>
      <c r="N36" s="25">
        <v>2280</v>
      </c>
      <c r="O36" s="7">
        <f t="shared" si="0"/>
        <v>10260</v>
      </c>
      <c r="P36" s="27">
        <f>500+1780</f>
        <v>2280</v>
      </c>
      <c r="Q36" s="9">
        <f t="shared" si="1"/>
        <v>10260</v>
      </c>
      <c r="R36" s="10">
        <f t="shared" si="2"/>
        <v>9.9130434782608687E-4</v>
      </c>
      <c r="S36" s="10">
        <f t="shared" si="3"/>
        <v>9.9130434782608687E-4</v>
      </c>
      <c r="T36" s="8">
        <f t="shared" si="5"/>
        <v>53397.65</v>
      </c>
      <c r="X36" s="6" t="s">
        <v>34</v>
      </c>
      <c r="Y36" s="6" t="s">
        <v>34</v>
      </c>
      <c r="Z36" s="6" t="s">
        <v>34</v>
      </c>
      <c r="AA36" s="6" t="s">
        <v>34</v>
      </c>
      <c r="AB36" s="6" t="s">
        <v>34</v>
      </c>
      <c r="AC36" s="6" t="s">
        <v>34</v>
      </c>
    </row>
    <row r="37" spans="1:29" x14ac:dyDescent="0.25">
      <c r="A37" s="15">
        <v>99</v>
      </c>
      <c r="B37" s="15" t="s">
        <v>76</v>
      </c>
      <c r="C37" s="15" t="s">
        <v>79</v>
      </c>
      <c r="D37" s="15" t="s">
        <v>32</v>
      </c>
      <c r="E37" s="15" t="s">
        <v>95</v>
      </c>
      <c r="F37" s="15" t="s">
        <v>117</v>
      </c>
      <c r="G37" s="6" t="s">
        <v>33</v>
      </c>
      <c r="H37" s="6" t="s">
        <v>49</v>
      </c>
      <c r="I37" s="30">
        <v>45266</v>
      </c>
      <c r="J37">
        <v>5200</v>
      </c>
      <c r="K37">
        <v>11550.23</v>
      </c>
      <c r="L37">
        <v>17405.73</v>
      </c>
      <c r="M37" s="8">
        <f t="shared" si="4"/>
        <v>16750.23</v>
      </c>
      <c r="N37" s="25">
        <v>625</v>
      </c>
      <c r="O37" s="7">
        <f t="shared" si="0"/>
        <v>2812.5</v>
      </c>
      <c r="P37" s="27">
        <v>625</v>
      </c>
      <c r="Q37" s="9">
        <f t="shared" si="1"/>
        <v>2812.5</v>
      </c>
      <c r="R37" s="10">
        <f t="shared" si="2"/>
        <v>2.7173913043478261E-4</v>
      </c>
      <c r="S37" s="10">
        <f t="shared" si="3"/>
        <v>2.7173913043478261E-4</v>
      </c>
      <c r="T37" s="8">
        <f t="shared" si="5"/>
        <v>13937.73</v>
      </c>
      <c r="X37" s="6" t="s">
        <v>34</v>
      </c>
      <c r="Y37" s="6" t="s">
        <v>34</v>
      </c>
      <c r="Z37" s="6" t="s">
        <v>34</v>
      </c>
      <c r="AA37" s="6" t="s">
        <v>34</v>
      </c>
      <c r="AB37" s="6" t="s">
        <v>34</v>
      </c>
      <c r="AC37" s="6" t="s">
        <v>34</v>
      </c>
    </row>
    <row r="49" spans="17:17" x14ac:dyDescent="0.25">
      <c r="Q49" s="6"/>
    </row>
  </sheetData>
  <autoFilter ref="A1:AH1" xr:uid="{00000000-0001-0000-0000-000000000000}">
    <sortState xmlns:xlrd2="http://schemas.microsoft.com/office/spreadsheetml/2017/richdata2" ref="A2:AH19">
      <sortCondition ref="P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0273-17D7-48E1-AB52-A87E3D97128D}">
  <dimension ref="A1:B2"/>
  <sheetViews>
    <sheetView workbookViewId="0">
      <selection activeCell="B2" sqref="B2"/>
    </sheetView>
  </sheetViews>
  <sheetFormatPr defaultRowHeight="15" x14ac:dyDescent="0.25"/>
  <cols>
    <col min="2" max="2" width="13.5703125" bestFit="1" customWidth="1"/>
  </cols>
  <sheetData>
    <row r="1" spans="1:2" x14ac:dyDescent="0.25">
      <c r="A1" t="s">
        <v>62</v>
      </c>
      <c r="B1" s="1">
        <v>2300000</v>
      </c>
    </row>
    <row r="2" spans="1:2" x14ac:dyDescent="0.25">
      <c r="A2" t="s">
        <v>63</v>
      </c>
      <c r="B2" s="2">
        <f>B1*4</f>
        <v>9200000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Mengwei Peng</dc:creator>
  <cp:lastModifiedBy>David Ada-Winter</cp:lastModifiedBy>
  <dcterms:created xsi:type="dcterms:W3CDTF">2015-06-05T18:17:20Z</dcterms:created>
  <dcterms:modified xsi:type="dcterms:W3CDTF">2024-12-14T04:19:42Z</dcterms:modified>
</cp:coreProperties>
</file>