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Auto-Filling System\auto_mailing\namelist\sphl\"/>
    </mc:Choice>
  </mc:AlternateContent>
  <xr:revisionPtr revIDLastSave="0" documentId="13_ncr:1_{B6365B7E-B7E5-43CB-96B4-CF813ABC34E9}" xr6:coauthVersionLast="47" xr6:coauthVersionMax="47" xr10:uidLastSave="{00000000-0000-0000-0000-000000000000}"/>
  <bookViews>
    <workbookView xWindow="-120" yWindow="-120" windowWidth="29040" windowHeight="17520" xr2:uid="{94AA2F24-8416-7E43-9DAC-C2695D024E50}"/>
  </bookViews>
  <sheets>
    <sheet name="Initial Allocations" sheetId="3" r:id="rId1"/>
    <sheet name="Confirmed Indication" sheetId="5" r:id="rId2"/>
  </sheets>
  <definedNames>
    <definedName name="_xlnm._FilterDatabase" localSheetId="1" hidden="1">'Confirmed Indication'!$A$10:$J$99</definedName>
    <definedName name="_xlnm._FilterDatabase" localSheetId="0" hidden="1">'Initial Allocations'!$A$1:$B$178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0" i="5" l="1"/>
  <c r="H80" i="5"/>
  <c r="J80" i="5" s="1"/>
  <c r="E120" i="5" l="1"/>
  <c r="G100" i="5"/>
  <c r="I47" i="5"/>
  <c r="H47" i="5"/>
  <c r="J47" i="5" s="1"/>
  <c r="I46" i="5"/>
  <c r="H46" i="5"/>
  <c r="J46" i="5" s="1"/>
  <c r="I45" i="5"/>
  <c r="H45" i="5"/>
  <c r="J45" i="5" s="1"/>
  <c r="I44" i="5"/>
  <c r="H44" i="5"/>
  <c r="J44" i="5" s="1"/>
  <c r="I43" i="5"/>
  <c r="H43" i="5"/>
  <c r="J43" i="5" s="1"/>
  <c r="I42" i="5"/>
  <c r="H42" i="5"/>
  <c r="J42" i="5" s="1"/>
  <c r="I41" i="5"/>
  <c r="H41" i="5"/>
  <c r="J41" i="5" s="1"/>
  <c r="I40" i="5"/>
  <c r="H40" i="5"/>
  <c r="J40" i="5" s="1"/>
  <c r="I39" i="5"/>
  <c r="H39" i="5"/>
  <c r="J39" i="5" s="1"/>
  <c r="I38" i="5"/>
  <c r="H38" i="5"/>
  <c r="J38" i="5" s="1"/>
  <c r="I37" i="5"/>
  <c r="H37" i="5"/>
  <c r="J37" i="5" s="1"/>
  <c r="I36" i="5"/>
  <c r="H36" i="5"/>
  <c r="J36" i="5" s="1"/>
  <c r="I35" i="5"/>
  <c r="H35" i="5"/>
  <c r="J35" i="5" s="1"/>
  <c r="I34" i="5"/>
  <c r="H34" i="5"/>
  <c r="J34" i="5" s="1"/>
  <c r="I33" i="5"/>
  <c r="H33" i="5"/>
  <c r="J33" i="5" s="1"/>
  <c r="I32" i="5"/>
  <c r="H32" i="5"/>
  <c r="J32" i="5" s="1"/>
  <c r="I31" i="5"/>
  <c r="H31" i="5"/>
  <c r="J31" i="5" s="1"/>
  <c r="I30" i="5"/>
  <c r="H30" i="5"/>
  <c r="J30" i="5" s="1"/>
  <c r="I29" i="5"/>
  <c r="H29" i="5"/>
  <c r="J29" i="5" s="1"/>
  <c r="I28" i="5"/>
  <c r="H28" i="5"/>
  <c r="J28" i="5" s="1"/>
  <c r="I27" i="5"/>
  <c r="H27" i="5"/>
  <c r="J27" i="5" s="1"/>
  <c r="I26" i="5"/>
  <c r="H26" i="5"/>
  <c r="J26" i="5" s="1"/>
  <c r="I25" i="5"/>
  <c r="H25" i="5"/>
  <c r="J25" i="5" s="1"/>
  <c r="I24" i="5"/>
  <c r="H24" i="5"/>
  <c r="J24" i="5" s="1"/>
  <c r="I23" i="5"/>
  <c r="H23" i="5"/>
  <c r="J23" i="5" s="1"/>
  <c r="I22" i="5"/>
  <c r="H22" i="5"/>
  <c r="J22" i="5" s="1"/>
  <c r="I21" i="5"/>
  <c r="H21" i="5"/>
  <c r="J21" i="5" s="1"/>
  <c r="I20" i="5"/>
  <c r="H20" i="5"/>
  <c r="J20" i="5" s="1"/>
  <c r="I19" i="5"/>
  <c r="H19" i="5"/>
  <c r="J19" i="5" s="1"/>
  <c r="I18" i="5"/>
  <c r="H18" i="5"/>
  <c r="J18" i="5" s="1"/>
  <c r="J17" i="5"/>
  <c r="I17" i="5"/>
  <c r="H17" i="5"/>
  <c r="I16" i="5"/>
  <c r="H16" i="5"/>
  <c r="J16" i="5" s="1"/>
  <c r="I15" i="5"/>
  <c r="H15" i="5"/>
  <c r="J15" i="5" s="1"/>
  <c r="I14" i="5"/>
  <c r="H14" i="5"/>
  <c r="J14" i="5" s="1"/>
  <c r="I13" i="5"/>
  <c r="H13" i="5"/>
  <c r="J13" i="5" s="1"/>
  <c r="I12" i="5"/>
  <c r="H12" i="5"/>
  <c r="J12" i="5" s="1"/>
  <c r="I11" i="5"/>
  <c r="H11" i="5"/>
  <c r="J11" i="5" s="1"/>
  <c r="C7" i="5"/>
  <c r="C103" i="5"/>
  <c r="C102" i="5"/>
  <c r="C124" i="5" l="1"/>
  <c r="D124" i="5" s="1"/>
  <c r="H100" i="5"/>
  <c r="I100" i="5"/>
  <c r="C104" i="5"/>
  <c r="D102" i="5" s="1"/>
  <c r="D103" i="5"/>
  <c r="J100" i="5"/>
</calcChain>
</file>

<file path=xl/sharedStrings.xml><?xml version="1.0" encoding="utf-8"?>
<sst xmlns="http://schemas.openxmlformats.org/spreadsheetml/2006/main" count="784" uniqueCount="425">
  <si>
    <t>Pre-Pricing Information</t>
  </si>
  <si>
    <t xml:space="preserve">Notes: 
</t>
  </si>
  <si>
    <t>Company Name</t>
  </si>
  <si>
    <t>Lead Underwriter(s)</t>
  </si>
  <si>
    <t>Other Underwriter(s)</t>
  </si>
  <si>
    <t>Bid Price</t>
  </si>
  <si>
    <t>No. shares offered</t>
  </si>
  <si>
    <t>Offer Amount ($)</t>
  </si>
  <si>
    <t>Account Name</t>
  </si>
  <si>
    <t>Country of Account</t>
  </si>
  <si>
    <t>Underwriter</t>
  </si>
  <si>
    <t>Syndicate/Selling Group</t>
  </si>
  <si>
    <t>Shares</t>
  </si>
  <si>
    <t>Amount</t>
  </si>
  <si>
    <t>SINO RAINBOW GROUP LIMITED</t>
  </si>
  <si>
    <t>Broad Elite Venture Limited</t>
  </si>
  <si>
    <t xml:space="preserve">TMEN FINANCIAL LTD </t>
  </si>
  <si>
    <t xml:space="preserve">SPDK INVESTMENT LTD </t>
  </si>
  <si>
    <t>LUCAS SHAWN CAPITAL LLC</t>
  </si>
  <si>
    <t>Bright Flag International Ltd</t>
  </si>
  <si>
    <t>juguang zhang</t>
  </si>
  <si>
    <t xml:space="preserve">NO.8 CAPITAL LIMITED </t>
  </si>
  <si>
    <t>Yong Lin</t>
  </si>
  <si>
    <t>VALERIA DEJA UNIVERSE LLC</t>
  </si>
  <si>
    <t>Zhelong Yin</t>
  </si>
  <si>
    <t>King Bliss Limited</t>
  </si>
  <si>
    <t>Rapid Proceed Limited</t>
  </si>
  <si>
    <t>Wang Yu</t>
  </si>
  <si>
    <t>Bo Shen</t>
  </si>
  <si>
    <t>Xinrui Song</t>
  </si>
  <si>
    <t>Competitive Fundings LLC</t>
  </si>
  <si>
    <t>Tong Zhang</t>
  </si>
  <si>
    <t>Selena Huang</t>
  </si>
  <si>
    <t>Innovative Financial Corporation</t>
  </si>
  <si>
    <t>KC Strategic Investment Holdings Ltd</t>
  </si>
  <si>
    <t>SIZHENG WEI</t>
  </si>
  <si>
    <t>Yudi Liu</t>
  </si>
  <si>
    <t>Zhiqi Yan</t>
  </si>
  <si>
    <t>Full Champion Holdings Limited</t>
  </si>
  <si>
    <t>STEPHANIE LOU</t>
  </si>
  <si>
    <t>FANNY SO</t>
  </si>
  <si>
    <t>GAO ZHU</t>
  </si>
  <si>
    <t>AC9900131</t>
  </si>
  <si>
    <t>AC9900128</t>
  </si>
  <si>
    <t>AC9900072</t>
  </si>
  <si>
    <t>AC9900064</t>
  </si>
  <si>
    <t>AC9900134</t>
  </si>
  <si>
    <t>AC9900099</t>
  </si>
  <si>
    <t>AC9900050</t>
  </si>
  <si>
    <t>AC9900171</t>
  </si>
  <si>
    <t>AC9900100</t>
  </si>
  <si>
    <t>AC9900150</t>
  </si>
  <si>
    <t>AC9900195</t>
  </si>
  <si>
    <t>AC9900103</t>
  </si>
  <si>
    <t>AC9900182</t>
  </si>
  <si>
    <t>AC9900218</t>
  </si>
  <si>
    <t>AC9900203</t>
  </si>
  <si>
    <t>AC9900109</t>
  </si>
  <si>
    <t>AC9900220</t>
  </si>
  <si>
    <t>AC9900209</t>
  </si>
  <si>
    <t>AC9900062</t>
  </si>
  <si>
    <t>AC9900149</t>
  </si>
  <si>
    <t>AC9900155</t>
  </si>
  <si>
    <t>AC9900004</t>
  </si>
  <si>
    <t>AC9900065</t>
  </si>
  <si>
    <t>AC9900020</t>
  </si>
  <si>
    <t>AC9900022</t>
  </si>
  <si>
    <t>AC Sunshine</t>
  </si>
  <si>
    <t>US</t>
  </si>
  <si>
    <t>CH</t>
  </si>
  <si>
    <t>SPRINGVIEW HOLDINGS LTD</t>
  </si>
  <si>
    <t>AC Sunshine Securities LLC</t>
  </si>
  <si>
    <t>YU WANG</t>
  </si>
  <si>
    <t>ROWE CAPITAL LTD</t>
  </si>
  <si>
    <t>TECT CAPITAL LTD</t>
  </si>
  <si>
    <t>Susan Shuzhenlin Zhou</t>
  </si>
  <si>
    <t>Zhili Jia</t>
  </si>
  <si>
    <t>Yujie Li McCracken</t>
  </si>
  <si>
    <t>Yang Huang</t>
  </si>
  <si>
    <t>Jianqiang Yuan</t>
  </si>
  <si>
    <t>Ming Wang</t>
  </si>
  <si>
    <t>Wanwei Zhang</t>
  </si>
  <si>
    <t>Siyu Chen</t>
  </si>
  <si>
    <t>CONGLI WANG</t>
  </si>
  <si>
    <t>ZHENGHONG ZHOU</t>
  </si>
  <si>
    <t>MINZHU XU</t>
  </si>
  <si>
    <t>HUIWEN XIAO</t>
  </si>
  <si>
    <t>SHAOCHI WANG</t>
  </si>
  <si>
    <t>XIAOCHEN ZHANG</t>
  </si>
  <si>
    <t>BROAD ELITE VENTURES LIMITED BUSINESS</t>
  </si>
  <si>
    <t>JESSI LIANG WU</t>
  </si>
  <si>
    <t>BIN XIONG</t>
  </si>
  <si>
    <t>LINNA ZHANG</t>
  </si>
  <si>
    <t>QIU G LU</t>
  </si>
  <si>
    <t>MIN LU</t>
  </si>
  <si>
    <t>JENNIFER QING LU</t>
  </si>
  <si>
    <t>CHAOYING ZHU AND JUN WANG</t>
  </si>
  <si>
    <t>JIANHUA HOFFMAN</t>
  </si>
  <si>
    <t>DAWEN YU</t>
  </si>
  <si>
    <t>JIANING ZHANG</t>
  </si>
  <si>
    <t>QIONG WU</t>
  </si>
  <si>
    <t>AIWU LIU AND CHENG WU</t>
  </si>
  <si>
    <t>REDSTONE TECHNOLOGY INC BUSINESS</t>
  </si>
  <si>
    <t>THE GOLDEN EXCHANGE CAPITAL LLC BUSINESS</t>
  </si>
  <si>
    <t>YAOPING QIU</t>
  </si>
  <si>
    <t>HUIYAN HUANG</t>
  </si>
  <si>
    <t>LIAN TANG</t>
  </si>
  <si>
    <t>GUANGQIANG CHEN</t>
  </si>
  <si>
    <t>GOLD RAY VENTURES LIMITED BUSINESS</t>
  </si>
  <si>
    <t>LH SCIENCE AND TECHNOLOGY LTD BUSINESS</t>
  </si>
  <si>
    <t>NO.8 CAPITAL LIMITED BUSINESS</t>
  </si>
  <si>
    <t>YING XIONG</t>
  </si>
  <si>
    <t>JIAXU WANG</t>
  </si>
  <si>
    <t>GOOLOO LLC BUSINESS</t>
  </si>
  <si>
    <t>LOCUST HOLDINGS LLC BUSINESS</t>
  </si>
  <si>
    <t>ZHEXU LI</t>
  </si>
  <si>
    <t>KERUI DUAN</t>
  </si>
  <si>
    <t>KAM FAI YIP</t>
  </si>
  <si>
    <t>JONATHAN ZHONG DING</t>
  </si>
  <si>
    <t>YE YUAN</t>
  </si>
  <si>
    <t>88 SEAGATE COURT NY INC. BUSINESS</t>
  </si>
  <si>
    <t>QIANQIAN TAO</t>
  </si>
  <si>
    <t>TAYCANN CAPITAL GROUP LLC BUSINESS</t>
  </si>
  <si>
    <t>FREDERICK P BECKER</t>
  </si>
  <si>
    <t>QUN CUI AND JIN BO JIANG- JTROS</t>
  </si>
  <si>
    <t>SZE FAI TAM</t>
  </si>
  <si>
    <t>XU XIA</t>
  </si>
  <si>
    <t>MICHEAL GU</t>
  </si>
  <si>
    <t>SONGMEI SUN</t>
  </si>
  <si>
    <t>Caroline Gui Liang, TRADITIONAL IRA</t>
  </si>
  <si>
    <t>GUAN JUN FANG &amp; WEI YUN XIA, JTWROS</t>
  </si>
  <si>
    <t>TIM LUK</t>
  </si>
  <si>
    <t>MEI WAH HUNG</t>
  </si>
  <si>
    <t>QIAN XU</t>
  </si>
  <si>
    <t>GEORGE XU</t>
  </si>
  <si>
    <t>Patriot Management Ltd. BUSINESS</t>
  </si>
  <si>
    <t>Keng Hooi Lee</t>
  </si>
  <si>
    <t>Qi Wu</t>
  </si>
  <si>
    <t>Xinbo Xing</t>
  </si>
  <si>
    <t>Xiaolong Li</t>
  </si>
  <si>
    <t>Zhenfan Zhang</t>
  </si>
  <si>
    <t>Suhua Pan</t>
  </si>
  <si>
    <t>David D Teng</t>
  </si>
  <si>
    <t>Nanfang Zhou</t>
  </si>
  <si>
    <t>Shaoming Liu</t>
  </si>
  <si>
    <t>Xiulian Jiang</t>
  </si>
  <si>
    <t>Hongquan Guan</t>
  </si>
  <si>
    <t>Zihui Liao</t>
  </si>
  <si>
    <t>Su-chi Wang</t>
  </si>
  <si>
    <t>GUANGYU HAN</t>
  </si>
  <si>
    <t>EQUITY TRUST COMPANY AMY BING</t>
  </si>
  <si>
    <t>Amy Bing Wang Lee</t>
  </si>
  <si>
    <t>QIAOHONG LI</t>
  </si>
  <si>
    <t>XIANSONG LUO</t>
  </si>
  <si>
    <t>Shaowen Feng</t>
  </si>
  <si>
    <t>Anle Qian and YUN KAI ZHU</t>
  </si>
  <si>
    <t>Yiren Pan</t>
  </si>
  <si>
    <t>Rongbing Cui</t>
  </si>
  <si>
    <t>Qin Cui</t>
  </si>
  <si>
    <t>Rongzhou Cui</t>
  </si>
  <si>
    <t>Shu Cui</t>
  </si>
  <si>
    <t>XIAOYU LI</t>
  </si>
  <si>
    <t>JOY TAN</t>
  </si>
  <si>
    <t>Ping Zhou</t>
  </si>
  <si>
    <t>US</t>
    <phoneticPr fontId="0" type="noConversion"/>
  </si>
  <si>
    <t>CA</t>
  </si>
  <si>
    <t>CA</t>
    <phoneticPr fontId="0" type="noConversion"/>
  </si>
  <si>
    <t>88SN3004</t>
  </si>
  <si>
    <t>88SN3005</t>
  </si>
  <si>
    <t>88SN3007</t>
  </si>
  <si>
    <t>88SN3013</t>
  </si>
  <si>
    <t>88SN3015</t>
  </si>
  <si>
    <t>88SN3016</t>
  </si>
  <si>
    <t>88SN3031</t>
  </si>
  <si>
    <t>88SN6056</t>
  </si>
  <si>
    <t>88SN6120</t>
  </si>
  <si>
    <t>88SN6158</t>
  </si>
  <si>
    <t>88SN6163</t>
  </si>
  <si>
    <t>88SN6168</t>
  </si>
  <si>
    <t>88SN6172</t>
  </si>
  <si>
    <t>88SN6206</t>
  </si>
  <si>
    <t>88SN6238</t>
  </si>
  <si>
    <t>88SN6777</t>
  </si>
  <si>
    <t>88SN8127</t>
  </si>
  <si>
    <t>88SN9009</t>
  </si>
  <si>
    <t>88SN9112</t>
  </si>
  <si>
    <t>88SN9115</t>
  </si>
  <si>
    <t>88SN9116</t>
  </si>
  <si>
    <t>88SN9117</t>
  </si>
  <si>
    <t>88SN9281</t>
  </si>
  <si>
    <t>88SN9911</t>
  </si>
  <si>
    <t>88SN9971</t>
  </si>
  <si>
    <t>88SN9899</t>
  </si>
  <si>
    <t>88SN9898</t>
  </si>
  <si>
    <t>88SN9897</t>
  </si>
  <si>
    <t>88SN9896</t>
  </si>
  <si>
    <t>88SN9888</t>
  </si>
  <si>
    <t>88SN9886</t>
  </si>
  <si>
    <t>88SN9885</t>
  </si>
  <si>
    <t>88SN9882</t>
  </si>
  <si>
    <t>88SN9866</t>
  </si>
  <si>
    <t>88SN9689</t>
  </si>
  <si>
    <t>88SN9277</t>
  </si>
  <si>
    <t>88SN9268</t>
  </si>
  <si>
    <t>88SN9267</t>
  </si>
  <si>
    <t>88SN9266</t>
  </si>
  <si>
    <t>88SN9265</t>
  </si>
  <si>
    <t>88SN9263</t>
  </si>
  <si>
    <t>88SN9261</t>
  </si>
  <si>
    <t>88SN9229</t>
  </si>
  <si>
    <t>88SN9221</t>
  </si>
  <si>
    <t>88SN9220</t>
  </si>
  <si>
    <t>88SN9108</t>
  </si>
  <si>
    <t>88SN9106</t>
  </si>
  <si>
    <t>88SN9105</t>
  </si>
  <si>
    <t>88SN9997</t>
  </si>
  <si>
    <t>88SN1997</t>
  </si>
  <si>
    <t>88SN7006</t>
  </si>
  <si>
    <t>88SN6096</t>
  </si>
  <si>
    <t>88SN6095</t>
  </si>
  <si>
    <t>88SN6092</t>
  </si>
  <si>
    <t>88SN6091</t>
  </si>
  <si>
    <t>88SN6082</t>
  </si>
  <si>
    <t>88SN6081</t>
  </si>
  <si>
    <t>88SN6070</t>
  </si>
  <si>
    <t>88SN6029</t>
  </si>
  <si>
    <t>88SN6017</t>
  </si>
  <si>
    <t>88SN6006</t>
  </si>
  <si>
    <t>88SN6003</t>
  </si>
  <si>
    <t>88SN6002</t>
  </si>
  <si>
    <t>88SN1288</t>
  </si>
  <si>
    <t>88SN9838</t>
  </si>
  <si>
    <t>88SN9666</t>
  </si>
  <si>
    <t>88SN9639</t>
  </si>
  <si>
    <t>88SN9638</t>
  </si>
  <si>
    <t>88SN9601</t>
  </si>
  <si>
    <t>88SN9103</t>
  </si>
  <si>
    <t>88SN9005</t>
  </si>
  <si>
    <t>88SN8126</t>
  </si>
  <si>
    <t>88SN9988</t>
  </si>
  <si>
    <t>88SN9938</t>
  </si>
  <si>
    <t>88SN9936</t>
  </si>
  <si>
    <t>88SN9932</t>
  </si>
  <si>
    <t>88SN9902</t>
  </si>
  <si>
    <t>88SN9879</t>
  </si>
  <si>
    <t>88SN9877</t>
  </si>
  <si>
    <t>88SN9875</t>
  </si>
  <si>
    <t>88SN9869</t>
  </si>
  <si>
    <t>88SN9829</t>
  </si>
  <si>
    <t>88SN9828</t>
  </si>
  <si>
    <t>88SN9795</t>
  </si>
  <si>
    <t>88SN9793</t>
  </si>
  <si>
    <t>88SN9788</t>
  </si>
  <si>
    <t>88SN9773</t>
  </si>
  <si>
    <t>88SN9772</t>
  </si>
  <si>
    <t>88SN9770</t>
  </si>
  <si>
    <t>88SN9769</t>
  </si>
  <si>
    <t>88SN9768</t>
  </si>
  <si>
    <t>88SN9766</t>
  </si>
  <si>
    <t>88SN9763</t>
  </si>
  <si>
    <t>88SN9758</t>
  </si>
  <si>
    <t>88SN9732</t>
  </si>
  <si>
    <t>88SN9728</t>
  </si>
  <si>
    <t>88SN9701</t>
  </si>
  <si>
    <t>88SN9109</t>
  </si>
  <si>
    <t>88SN9086</t>
  </si>
  <si>
    <t>88SN9085</t>
  </si>
  <si>
    <t>88SN9075</t>
  </si>
  <si>
    <t>88SN9069</t>
  </si>
  <si>
    <t>88SN9066</t>
  </si>
  <si>
    <t>88SN9057</t>
  </si>
  <si>
    <t>88SN9030</t>
  </si>
  <si>
    <t>88SN9019</t>
  </si>
  <si>
    <t>88SN9015</t>
  </si>
  <si>
    <t>88SN9010</t>
  </si>
  <si>
    <t>88SN9008</t>
  </si>
  <si>
    <t>88SN9001</t>
  </si>
  <si>
    <t>88SN7001</t>
  </si>
  <si>
    <t>88SN6166</t>
  </si>
  <si>
    <t>88SN6118</t>
  </si>
  <si>
    <t>Rep Number</t>
  </si>
  <si>
    <t>CH</t>
    <phoneticPr fontId="8" type="noConversion"/>
  </si>
  <si>
    <t>US</t>
    <phoneticPr fontId="8" type="noConversion"/>
  </si>
  <si>
    <t>Wealthy Choice Investments Limited</t>
  </si>
  <si>
    <t xml:space="preserve">BRIGHT FLAG INTERNATIONAL LIMITED </t>
  </si>
  <si>
    <t>78SN9996</t>
  </si>
  <si>
    <t>78SN9995</t>
  </si>
  <si>
    <t>78SN9983</t>
  </si>
  <si>
    <t>78SN9982</t>
  </si>
  <si>
    <t>78SN9981</t>
  </si>
  <si>
    <t>78SN9980</t>
  </si>
  <si>
    <t>78SN9978</t>
  </si>
  <si>
    <t>IMPERIUM GLOBAL PARTNERS</t>
  </si>
  <si>
    <t>230 CHURCH LLC</t>
  </si>
  <si>
    <t>GLOBAL CAPITAL MARKETS LLC</t>
  </si>
  <si>
    <t>DAVENPORT CAPITAL MARKETS LLC</t>
  </si>
  <si>
    <t>INFLO CAPITAL PARTNERS LLC</t>
  </si>
  <si>
    <t>NAPEAGUE CAPITAL LLC</t>
  </si>
  <si>
    <t>EAST WEST CAPITAL INC.</t>
  </si>
  <si>
    <t>MPID</t>
  </si>
  <si>
    <t>NASDAQ Indication Check</t>
  </si>
  <si>
    <t>KNGW</t>
  </si>
  <si>
    <t>OI shares</t>
  </si>
  <si>
    <t>Accounts Number</t>
  </si>
  <si>
    <t>% of Shares</t>
  </si>
  <si>
    <t>%  of Offering</t>
  </si>
  <si>
    <t>Clear Street</t>
  </si>
  <si>
    <t>Yes</t>
  </si>
  <si>
    <t>Deal Name</t>
  </si>
  <si>
    <t xml:space="preserve">ACPL (0235) </t>
  </si>
  <si>
    <t>Selling Group</t>
  </si>
  <si>
    <t>Titan Partners</t>
  </si>
  <si>
    <t>Non lot &lt;100 share</t>
  </si>
  <si>
    <t>Round lots &lt;$2500</t>
  </si>
  <si>
    <t>=&gt;2500</t>
  </si>
  <si>
    <t>Total account</t>
  </si>
  <si>
    <t>CLST / 9132</t>
  </si>
  <si>
    <t>AC9900054</t>
  </si>
  <si>
    <t>AC9900336</t>
  </si>
  <si>
    <t>Wei Gao</t>
  </si>
  <si>
    <t>88SN9736</t>
  </si>
  <si>
    <t>AC9900251</t>
  </si>
  <si>
    <t>AC9900252</t>
  </si>
  <si>
    <t>AC9900250</t>
  </si>
  <si>
    <t>Eden Ascendancy LLC</t>
  </si>
  <si>
    <t>Maya StellarTech LLC</t>
  </si>
  <si>
    <t>Ting Kon Hung</t>
  </si>
  <si>
    <t>Qui G Lu</t>
  </si>
  <si>
    <t>Mesopotamia Innovations LLC</t>
  </si>
  <si>
    <t>SPHL</t>
  </si>
  <si>
    <t>Kingswood US</t>
  </si>
  <si>
    <t>AC9900350</t>
  </si>
  <si>
    <t>88SN6076</t>
  </si>
  <si>
    <t>88SN6200</t>
  </si>
  <si>
    <t>88SN6113</t>
  </si>
  <si>
    <t>AC9900106</t>
  </si>
  <si>
    <t>88SN6116</t>
  </si>
  <si>
    <t>AC9900243</t>
  </si>
  <si>
    <t>88SN6108</t>
  </si>
  <si>
    <t>AC9900192</t>
  </si>
  <si>
    <t>AC9900204</t>
  </si>
  <si>
    <t>88SN6028</t>
  </si>
  <si>
    <t>88SN6039</t>
  </si>
  <si>
    <t>Xiuping Qu (Elizabeth)</t>
  </si>
  <si>
    <t>Luguang Yang</t>
  </si>
  <si>
    <t>Yijie Li</t>
  </si>
  <si>
    <t>Zhongquan Wang</t>
  </si>
  <si>
    <t>Zenganqi Wang</t>
  </si>
  <si>
    <t>Xiaohua Ji</t>
  </si>
  <si>
    <t>Zhaomeng Xie</t>
  </si>
  <si>
    <t>Shujuan Zheng</t>
  </si>
  <si>
    <t>Hongying Zeng</t>
  </si>
  <si>
    <t>Xiao Xiao(Annie)</t>
  </si>
  <si>
    <t>Xiangbo Xia</t>
  </si>
  <si>
    <t>Kin Chung Lam</t>
  </si>
  <si>
    <t>Jie H Zhu</t>
  </si>
  <si>
    <t>Qunling Fan</t>
  </si>
  <si>
    <t>Peng Gao</t>
  </si>
  <si>
    <t xml:space="preserve">San Tan Tse </t>
  </si>
  <si>
    <t>Ran Ran</t>
  </si>
  <si>
    <t>Zhonghua Li</t>
  </si>
  <si>
    <t>Xiuzhan Lin</t>
  </si>
  <si>
    <t>Yang Yang</t>
  </si>
  <si>
    <t>Daisy Lin Zhou</t>
  </si>
  <si>
    <t>Shuyu Li</t>
  </si>
  <si>
    <t>Tina Yang Cui</t>
  </si>
  <si>
    <t>Huijuan Lin(Jean)</t>
  </si>
  <si>
    <t>Dele Zhong</t>
  </si>
  <si>
    <t>Yu Fong(Bryan)</t>
  </si>
  <si>
    <t>Yuanyuan Luo</t>
  </si>
  <si>
    <t>MIN LIANG</t>
  </si>
  <si>
    <t>USEC</t>
  </si>
  <si>
    <t>JINBO JIANG</t>
  </si>
  <si>
    <t>Rongrong Yu</t>
  </si>
  <si>
    <t>AC9900345</t>
  </si>
  <si>
    <t>AC9900346</t>
  </si>
  <si>
    <t>AC9900347</t>
  </si>
  <si>
    <t>AC9900348</t>
  </si>
  <si>
    <t>AC9900349</t>
  </si>
  <si>
    <t>AC9900253</t>
  </si>
  <si>
    <t>AC9900257</t>
  </si>
  <si>
    <t>AC9900295</t>
  </si>
  <si>
    <t>Titan Forge Enterprises LLC</t>
  </si>
  <si>
    <t>Divine Sword Inovations LLC</t>
  </si>
  <si>
    <t>88SN9912</t>
  </si>
  <si>
    <t>Jufeng Zhang</t>
  </si>
  <si>
    <t>ZHAO LEI</t>
  </si>
  <si>
    <t>Yulan Li</t>
  </si>
  <si>
    <t>Jie Zhao</t>
  </si>
  <si>
    <t>Zhicheng Jiang</t>
  </si>
  <si>
    <t>Yang Chen</t>
  </si>
  <si>
    <t>DSJA</t>
  </si>
  <si>
    <t>Dawson James Securities, Inc.</t>
  </si>
  <si>
    <t>WPCC</t>
  </si>
  <si>
    <t>WestPark Capital, Inc.</t>
    <phoneticPr fontId="9" type="noConversion"/>
  </si>
  <si>
    <t>Univest Securities, LLC</t>
  </si>
  <si>
    <t>LAFC</t>
  </si>
  <si>
    <t>R. F. Lafferty &amp; Co., Inc.</t>
  </si>
  <si>
    <t>Wenshu Zhu</t>
  </si>
  <si>
    <t>88SN8989</t>
  </si>
  <si>
    <t>88SN8990</t>
  </si>
  <si>
    <t>Peggy Zhong</t>
  </si>
  <si>
    <t>88SN8991</t>
  </si>
  <si>
    <t>Tom Law</t>
  </si>
  <si>
    <t>Terry He</t>
  </si>
  <si>
    <t>88SN8992</t>
  </si>
  <si>
    <t>88SN1218</t>
  </si>
  <si>
    <t>Zhuo Yang</t>
  </si>
  <si>
    <t>Row Labels</t>
  </si>
  <si>
    <t>Grand Total</t>
  </si>
  <si>
    <t>Count of Country of Account</t>
  </si>
  <si>
    <t>US &amp; CA</t>
  </si>
  <si>
    <t>Total</t>
  </si>
  <si>
    <t>Country</t>
  </si>
  <si>
    <t>#</t>
  </si>
  <si>
    <t>Total Comfirmed Indication</t>
  </si>
  <si>
    <t>Share</t>
  </si>
  <si>
    <t>Value</t>
  </si>
  <si>
    <t>88SN1230</t>
  </si>
  <si>
    <t>88SN1231</t>
  </si>
  <si>
    <t>88SN1232</t>
  </si>
  <si>
    <t>88SN1233</t>
  </si>
  <si>
    <t>AC9900315</t>
  </si>
  <si>
    <t>Ruize Li</t>
  </si>
  <si>
    <t>Account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</si>
</sst>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&quot;$&quot;#,##0.00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Calibri"/>
      <family val="2"/>
    </font>
    <font>
      <sz val="18"/>
      <name val="Calibri"/>
      <family val="2"/>
    </font>
    <font>
      <b/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8"/>
      <color rgb="FF000000"/>
      <name val="Times New Roman"/>
      <family val="1"/>
    </font>
    <font>
      <sz val="18"/>
      <color theme="1"/>
      <name val="Times New Roman"/>
      <family val="1"/>
    </font>
    <font>
      <sz val="18"/>
      <name val="Times New Roman"/>
      <family val="1"/>
    </font>
    <font>
      <sz val="18"/>
      <color rgb="FFFF0000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43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4" fontId="4" fillId="0" borderId="0" xfId="0" applyNumberFormat="1" applyFont="1"/>
    <xf numFmtId="0" fontId="5" fillId="0" borderId="1" xfId="0" applyFont="1" applyBorder="1"/>
    <xf numFmtId="165" fontId="4" fillId="0" borderId="1" xfId="0" applyNumberFormat="1" applyFont="1" applyBorder="1"/>
    <xf numFmtId="0" fontId="4" fillId="0" borderId="1" xfId="0" applyFont="1" applyBorder="1"/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4" borderId="0" xfId="0" applyFont="1" applyFill="1"/>
    <xf numFmtId="43" fontId="4" fillId="0" borderId="0" xfId="2" applyFont="1" applyAlignment="1"/>
    <xf numFmtId="164" fontId="4" fillId="0" borderId="1" xfId="0" applyNumberFormat="1" applyFont="1" applyBorder="1"/>
    <xf numFmtId="1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/>
    </xf>
    <xf numFmtId="1" fontId="4" fillId="0" borderId="1" xfId="0" applyNumberFormat="1" applyFont="1" applyBorder="1" applyAlignment="1">
      <alignment vertical="top"/>
    </xf>
    <xf numFmtId="1" fontId="4" fillId="0" borderId="0" xfId="2" applyNumberFormat="1" applyFont="1"/>
    <xf numFmtId="1" fontId="5" fillId="0" borderId="0" xfId="2" applyNumberFormat="1" applyFont="1"/>
    <xf numFmtId="0" fontId="13" fillId="5" borderId="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left"/>
    </xf>
    <xf numFmtId="0" fontId="14" fillId="5" borderId="5" xfId="0" applyFont="1" applyFill="1" applyBorder="1"/>
    <xf numFmtId="0" fontId="13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right" vertical="center" wrapText="1"/>
    </xf>
    <xf numFmtId="0" fontId="14" fillId="0" borderId="5" xfId="0" applyFont="1" applyBorder="1"/>
    <xf numFmtId="0" fontId="4" fillId="4" borderId="0" xfId="0" applyFont="1" applyFill="1" applyAlignment="1">
      <alignment horizontal="right"/>
    </xf>
    <xf numFmtId="1" fontId="4" fillId="4" borderId="0" xfId="2" applyNumberFormat="1" applyFont="1" applyFill="1"/>
    <xf numFmtId="165" fontId="4" fillId="4" borderId="0" xfId="0" applyNumberFormat="1" applyFont="1" applyFill="1"/>
    <xf numFmtId="10" fontId="4" fillId="4" borderId="0" xfId="0" applyNumberFormat="1" applyFont="1" applyFill="1"/>
    <xf numFmtId="0" fontId="10" fillId="0" borderId="0" xfId="0" applyFont="1"/>
    <xf numFmtId="0" fontId="10" fillId="4" borderId="0" xfId="0" applyFont="1" applyFill="1"/>
    <xf numFmtId="1" fontId="4" fillId="4" borderId="0" xfId="2" applyNumberFormat="1" applyFont="1" applyFill="1" applyBorder="1"/>
    <xf numFmtId="0" fontId="16" fillId="2" borderId="0" xfId="0" applyFont="1" applyFill="1" applyAlignment="1">
      <alignment horizontal="left" vertical="center"/>
    </xf>
    <xf numFmtId="0" fontId="11" fillId="4" borderId="0" xfId="0" applyFont="1" applyFill="1"/>
    <xf numFmtId="0" fontId="10" fillId="6" borderId="0" xfId="0" applyFont="1" applyFill="1"/>
    <xf numFmtId="165" fontId="11" fillId="4" borderId="0" xfId="0" applyNumberFormat="1" applyFont="1" applyFill="1"/>
    <xf numFmtId="10" fontId="11" fillId="4" borderId="0" xfId="0" applyNumberFormat="1" applyFont="1" applyFill="1"/>
    <xf numFmtId="0" fontId="17" fillId="4" borderId="0" xfId="0" applyFont="1" applyFill="1" applyAlignment="1">
      <alignment horizontal="left" vertical="center"/>
    </xf>
    <xf numFmtId="43" fontId="4" fillId="0" borderId="0" xfId="2" applyFont="1" applyFill="1" applyBorder="1"/>
    <xf numFmtId="10" fontId="4" fillId="0" borderId="0" xfId="1" applyNumberFormat="1" applyFont="1" applyFill="1"/>
    <xf numFmtId="43" fontId="10" fillId="0" borderId="0" xfId="2" applyFont="1" applyFill="1" applyBorder="1"/>
    <xf numFmtId="43" fontId="10" fillId="0" borderId="0" xfId="0" applyNumberFormat="1" applyFont="1"/>
    <xf numFmtId="10" fontId="10" fillId="0" borderId="0" xfId="1" applyNumberFormat="1" applyFont="1" applyFill="1"/>
    <xf numFmtId="0" fontId="6" fillId="0" borderId="0" xfId="0" applyFont="1"/>
    <xf numFmtId="0" fontId="18" fillId="0" borderId="0" xfId="0" applyFont="1"/>
    <xf numFmtId="10" fontId="4" fillId="0" borderId="0" xfId="1" applyNumberFormat="1" applyFont="1" applyFill="1" applyBorder="1"/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7" borderId="0" xfId="0" applyFont="1" applyFill="1"/>
    <xf numFmtId="0" fontId="10" fillId="7" borderId="0" xfId="0" applyFont="1" applyFill="1" applyAlignment="1">
      <alignment horizontal="right"/>
    </xf>
    <xf numFmtId="1" fontId="10" fillId="7" borderId="0" xfId="2" applyNumberFormat="1" applyFont="1" applyFill="1"/>
    <xf numFmtId="165" fontId="4" fillId="7" borderId="0" xfId="0" applyNumberFormat="1" applyFont="1" applyFill="1"/>
    <xf numFmtId="10" fontId="4" fillId="7" borderId="0" xfId="0" applyNumberFormat="1" applyFont="1" applyFill="1"/>
    <xf numFmtId="0" fontId="16" fillId="7" borderId="0" xfId="0" applyFont="1" applyFill="1" applyAlignment="1">
      <alignment horizontal="left" vertical="center"/>
    </xf>
    <xf numFmtId="165" fontId="10" fillId="7" borderId="0" xfId="0" applyNumberFormat="1" applyFont="1" applyFill="1"/>
    <xf numFmtId="10" fontId="10" fillId="7" borderId="0" xfId="0" applyNumberFormat="1" applyFont="1" applyFill="1"/>
    <xf numFmtId="0" fontId="17" fillId="7" borderId="0" xfId="0" applyFont="1" applyFill="1" applyAlignment="1">
      <alignment horizontal="left" vertical="center"/>
    </xf>
    <xf numFmtId="1" fontId="10" fillId="7" borderId="0" xfId="2" applyNumberFormat="1" applyFont="1" applyFill="1" applyBorder="1"/>
    <xf numFmtId="0" fontId="15" fillId="7" borderId="0" xfId="0" applyFont="1" applyFill="1" applyAlignment="1">
      <alignment horizontal="left" vertical="center"/>
    </xf>
    <xf numFmtId="0" fontId="4" fillId="8" borderId="0" xfId="0" applyFont="1" applyFill="1"/>
    <xf numFmtId="0" fontId="4" fillId="8" borderId="0" xfId="0" applyFont="1" applyFill="1" applyAlignment="1">
      <alignment horizontal="right"/>
    </xf>
    <xf numFmtId="1" fontId="4" fillId="8" borderId="0" xfId="2" applyNumberFormat="1" applyFont="1" applyFill="1"/>
    <xf numFmtId="165" fontId="4" fillId="8" borderId="0" xfId="0" applyNumberFormat="1" applyFont="1" applyFill="1"/>
    <xf numFmtId="10" fontId="4" fillId="8" borderId="0" xfId="0" applyNumberFormat="1" applyFont="1" applyFill="1"/>
    <xf numFmtId="0" fontId="16" fillId="8" borderId="0" xfId="0" applyFont="1" applyFill="1" applyAlignment="1">
      <alignment horizontal="left" vertical="center"/>
    </xf>
    <xf numFmtId="1" fontId="4" fillId="8" borderId="0" xfId="2" applyNumberFormat="1" applyFont="1" applyFill="1" applyBorder="1"/>
    <xf numFmtId="43" fontId="4" fillId="8" borderId="0" xfId="2" applyFont="1" applyFill="1" applyBorder="1"/>
    <xf numFmtId="43" fontId="4" fillId="8" borderId="0" xfId="0" applyNumberFormat="1" applyFont="1" applyFill="1"/>
    <xf numFmtId="10" fontId="4" fillId="8" borderId="0" xfId="1" applyNumberFormat="1" applyFont="1" applyFill="1" applyBorder="1"/>
    <xf numFmtId="10" fontId="4" fillId="8" borderId="0" xfId="1" applyNumberFormat="1" applyFont="1" applyFill="1"/>
    <xf numFmtId="0" fontId="7" fillId="4" borderId="0" xfId="0" applyFont="1" applyFill="1"/>
    <xf numFmtId="0" fontId="12" fillId="4" borderId="0" xfId="0" applyFont="1" applyFill="1"/>
    <xf numFmtId="3" fontId="12" fillId="4" borderId="0" xfId="0" applyNumberFormat="1" applyFont="1" applyFill="1"/>
    <xf numFmtId="0" fontId="0" fillId="4" borderId="0" xfId="0" applyFill="1"/>
    <xf numFmtId="0" fontId="4" fillId="8" borderId="6" xfId="0" applyFont="1" applyFill="1" applyBorder="1"/>
    <xf numFmtId="165" fontId="4" fillId="8" borderId="6" xfId="0" applyNumberFormat="1" applyFont="1" applyFill="1" applyBorder="1"/>
    <xf numFmtId="10" fontId="4" fillId="8" borderId="6" xfId="0" applyNumberFormat="1" applyFont="1" applyFill="1" applyBorder="1"/>
    <xf numFmtId="43" fontId="4" fillId="8" borderId="6" xfId="2" applyFont="1" applyFill="1" applyBorder="1"/>
    <xf numFmtId="43" fontId="4" fillId="8" borderId="6" xfId="0" applyNumberFormat="1" applyFont="1" applyFill="1" applyBorder="1"/>
    <xf numFmtId="10" fontId="4" fillId="8" borderId="6" xfId="1" applyNumberFormat="1" applyFont="1" applyFill="1" applyBorder="1"/>
    <xf numFmtId="0" fontId="19" fillId="0" borderId="0" xfId="0" applyFont="1"/>
    <xf numFmtId="1" fontId="19" fillId="0" borderId="0" xfId="0" applyNumberFormat="1" applyFont="1"/>
    <xf numFmtId="165" fontId="19" fillId="0" borderId="0" xfId="0" applyNumberFormat="1" applyFont="1"/>
    <xf numFmtId="10" fontId="19" fillId="0" borderId="0" xfId="0" applyNumberFormat="1" applyFont="1"/>
    <xf numFmtId="0" fontId="20" fillId="4" borderId="0" xfId="0" applyFont="1" applyFill="1"/>
    <xf numFmtId="0" fontId="19" fillId="4" borderId="0" xfId="0" applyFont="1" applyFill="1"/>
    <xf numFmtId="0" fontId="19" fillId="4" borderId="0" xfId="0" applyFont="1" applyFill="1" applyAlignment="1">
      <alignment horizontal="left"/>
    </xf>
    <xf numFmtId="10" fontId="19" fillId="4" borderId="0" xfId="1" applyNumberFormat="1" applyFont="1" applyFill="1"/>
    <xf numFmtId="0" fontId="21" fillId="0" borderId="0" xfId="0" applyFont="1"/>
    <xf numFmtId="0" fontId="21" fillId="0" borderId="0" xfId="0" pivotButton="1" applyFont="1"/>
    <xf numFmtId="0" fontId="21" fillId="0" borderId="0" xfId="0" applyFont="1" applyAlignment="1">
      <alignment horizontal="left"/>
    </xf>
    <xf numFmtId="3" fontId="19" fillId="4" borderId="0" xfId="0" applyNumberFormat="1" applyFont="1" applyFill="1"/>
    <xf numFmtId="0" fontId="7" fillId="4" borderId="4" xfId="0" applyFont="1" applyFill="1" applyBorder="1"/>
    <xf numFmtId="0" fontId="11" fillId="4" borderId="4" xfId="0" applyFont="1" applyFill="1" applyBorder="1"/>
    <xf numFmtId="0" fontId="12" fillId="4" borderId="4" xfId="0" applyFont="1" applyFill="1" applyBorder="1"/>
    <xf numFmtId="3" fontId="12" fillId="4" borderId="4" xfId="0" applyNumberFormat="1" applyFont="1" applyFill="1" applyBorder="1"/>
    <xf numFmtId="0" fontId="4" fillId="4" borderId="4" xfId="0" applyFont="1" applyFill="1" applyBorder="1"/>
    <xf numFmtId="43" fontId="19" fillId="0" borderId="0" xfId="2" applyFont="1"/>
    <xf numFmtId="43" fontId="19" fillId="0" borderId="0" xfId="0" applyNumberFormat="1" applyFont="1"/>
    <xf numFmtId="0" fontId="4" fillId="0" borderId="0" xfId="0" applyFont="1" applyAlignment="1">
      <alignment horizontal="left"/>
    </xf>
    <xf numFmtId="0" fontId="11" fillId="2" borderId="0" xfId="0" applyFont="1" applyFill="1"/>
    <xf numFmtId="0" fontId="17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43" fontId="11" fillId="2" borderId="0" xfId="0" applyNumberFormat="1" applyFont="1" applyFill="1"/>
    <xf numFmtId="0" fontId="22" fillId="2" borderId="0" xfId="0" applyFont="1" applyFill="1"/>
    <xf numFmtId="43" fontId="11" fillId="2" borderId="0" xfId="2" applyFont="1" applyFill="1" applyBorder="1"/>
    <xf numFmtId="10" fontId="11" fillId="2" borderId="0" xfId="1" applyNumberFormat="1" applyFont="1" applyFill="1"/>
    <xf numFmtId="0" fontId="7" fillId="2" borderId="0" xfId="0" applyFont="1" applyFill="1"/>
    <xf numFmtId="10" fontId="11" fillId="2" borderId="0" xfId="1" applyNumberFormat="1" applyFont="1" applyFill="1" applyBorder="1"/>
    <xf numFmtId="0" fontId="11" fillId="9" borderId="0" xfId="0" applyFont="1" applyFill="1"/>
    <xf numFmtId="0" fontId="11" fillId="9" borderId="0" xfId="0" applyFont="1" applyFill="1" applyAlignment="1">
      <alignment horizontal="left"/>
    </xf>
    <xf numFmtId="10" fontId="11" fillId="9" borderId="0" xfId="1" applyNumberFormat="1" applyFont="1" applyFill="1"/>
    <xf numFmtId="0" fontId="11" fillId="10" borderId="0" xfId="0" applyFont="1" applyFill="1"/>
    <xf numFmtId="0" fontId="11" fillId="10" borderId="0" xfId="0" applyFont="1" applyFill="1" applyAlignment="1">
      <alignment horizontal="left"/>
    </xf>
    <xf numFmtId="0" fontId="17" fillId="10" borderId="0" xfId="0" applyFont="1" applyFill="1" applyAlignment="1">
      <alignment horizontal="left" vertical="center"/>
    </xf>
    <xf numFmtId="0" fontId="11" fillId="3" borderId="0" xfId="0" applyFont="1" applyFill="1"/>
    <xf numFmtId="0" fontId="11" fillId="3" borderId="0" xfId="0" applyFont="1" applyFill="1" applyAlignment="1">
      <alignment horizontal="left"/>
    </xf>
    <xf numFmtId="0" fontId="17" fillId="3" borderId="0" xfId="0" applyFont="1" applyFill="1" applyAlignment="1">
      <alignment horizontal="left" vertical="center"/>
    </xf>
    <xf numFmtId="43" fontId="11" fillId="3" borderId="0" xfId="2" applyFont="1" applyFill="1" applyBorder="1"/>
    <xf numFmtId="43" fontId="11" fillId="3" borderId="0" xfId="0" applyNumberFormat="1" applyFont="1" applyFill="1"/>
    <xf numFmtId="0" fontId="11" fillId="2" borderId="4" xfId="0" applyFont="1" applyFill="1" applyBorder="1" applyAlignment="1">
      <alignment horizontal="left"/>
    </xf>
    <xf numFmtId="0" fontId="11" fillId="2" borderId="4" xfId="0" applyFont="1" applyFill="1" applyBorder="1"/>
    <xf numFmtId="43" fontId="11" fillId="2" borderId="4" xfId="2" applyFont="1" applyFill="1" applyBorder="1"/>
    <xf numFmtId="43" fontId="11" fillId="2" borderId="4" xfId="0" applyNumberFormat="1" applyFont="1" applyFill="1" applyBorder="1"/>
    <xf numFmtId="10" fontId="11" fillId="2" borderId="4" xfId="1" applyNumberFormat="1" applyFont="1" applyFill="1" applyBorder="1"/>
  </cellXfs>
  <cellStyles count="7">
    <cellStyle name="Comma" xfId="2" builtinId="3"/>
    <cellStyle name="Normal" xfId="0" builtinId="0"/>
    <cellStyle name="Normal 2" xfId="4" xr:uid="{F2BAE161-8E27-40CD-A5C0-BC7C8F390DBA}"/>
    <cellStyle name="Normal 3" xfId="5" xr:uid="{217B6853-46E0-47E5-AF53-E9D53F31A9E5}"/>
    <cellStyle name="Normal 4" xfId="3" xr:uid="{EA38E40E-7CA1-460D-90A5-7BF21C2BA442}"/>
    <cellStyle name="Normal 5" xfId="6" xr:uid="{A1B1DA5B-BF6E-413E-AD03-4F0883FD242A}"/>
    <cellStyle name="Percent" xfId="1" builtinId="5"/>
  </cellStyles>
  <dxfs count="6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da-Winter" refreshedDate="45554.51820914352" createdVersion="8" refreshedVersion="8" minRefreshableVersion="3" recordCount="88" xr:uid="{5F6A2756-6EDB-4C0C-983B-C1B77A0D02AC}">
  <cacheSource type="worksheet">
    <worksheetSource ref="A10:J99" sheet="Confirmed Indication"/>
  </cacheSource>
  <cacheFields count="10">
    <cacheField name="Rep Number" numFmtId="0">
      <sharedItems containsSemiMixedTypes="0" containsString="0" containsNumber="1" containsInteger="1" minValue="85" maxValue="99"/>
    </cacheField>
    <cacheField name="Account Name" numFmtId="0">
      <sharedItems/>
    </cacheField>
    <cacheField name="Country of Account" numFmtId="0">
      <sharedItems count="3">
        <s v="US"/>
        <s v="CH"/>
        <s v="CA"/>
      </sharedItems>
    </cacheField>
    <cacheField name="Underwriter" numFmtId="0">
      <sharedItems/>
    </cacheField>
    <cacheField name="Syndicate/Selling Group" numFmtId="0">
      <sharedItems containsNonDate="0" containsString="0" containsBlank="1"/>
    </cacheField>
    <cacheField name="Accounts Number" numFmtId="0">
      <sharedItems/>
    </cacheField>
    <cacheField name="Shares" numFmtId="0">
      <sharedItems containsSemiMixedTypes="0" containsString="0" containsNumber="1" containsInteger="1" minValue="100" maxValue="70000"/>
    </cacheField>
    <cacheField name="Amount" numFmtId="165">
      <sharedItems containsSemiMixedTypes="0" containsString="0" containsNumber="1" containsInteger="1" minValue="400" maxValue="280000"/>
    </cacheField>
    <cacheField name="% of Shares" numFmtId="10">
      <sharedItems containsSemiMixedTypes="0" containsString="0" containsNumber="1" minValue="8.0000000000000007E-5" maxValue="5.6000000000000001E-2"/>
    </cacheField>
    <cacheField name="%  of Offering" numFmtId="0">
      <sharedItems containsString="0" containsBlank="1" containsNumber="1" minValue="8.0000000000000007E-5" maxValue="5.60000000000000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n v="99"/>
    <s v="EAST WEST CAPITAL INC."/>
    <x v="0"/>
    <s v="AC Sunshine"/>
    <m/>
    <s v="78SN9978"/>
    <n v="2500"/>
    <n v="10000"/>
    <n v="2E-3"/>
    <m/>
  </r>
  <r>
    <n v="99"/>
    <s v="NAPEAGUE CAPITAL LLC"/>
    <x v="0"/>
    <s v="AC Sunshine"/>
    <m/>
    <s v="78SN9980"/>
    <n v="1500"/>
    <n v="6000"/>
    <n v="1.1999999999999999E-3"/>
    <m/>
  </r>
  <r>
    <n v="99"/>
    <s v="INFLO CAPITAL PARTNERS LLC"/>
    <x v="0"/>
    <s v="AC Sunshine"/>
    <m/>
    <s v="78SN9981"/>
    <n v="1500"/>
    <n v="6000"/>
    <n v="1.1999999999999999E-3"/>
    <m/>
  </r>
  <r>
    <n v="99"/>
    <s v="DAVENPORT CAPITAL MARKETS LLC"/>
    <x v="0"/>
    <s v="AC Sunshine"/>
    <m/>
    <s v="78SN9982"/>
    <n v="1500"/>
    <n v="6000"/>
    <n v="1.1999999999999999E-3"/>
    <m/>
  </r>
  <r>
    <n v="99"/>
    <s v="GLOBAL CAPITAL MARKETS LLC"/>
    <x v="0"/>
    <s v="AC Sunshine"/>
    <m/>
    <s v="78SN9983"/>
    <n v="1500"/>
    <n v="6000"/>
    <n v="1.1999999999999999E-3"/>
    <m/>
  </r>
  <r>
    <n v="98"/>
    <s v="230 CHURCH LLC"/>
    <x v="0"/>
    <s v="AC Sunshine"/>
    <m/>
    <s v="78SN9995"/>
    <n v="3000"/>
    <n v="12000"/>
    <n v="2.3999999999999998E-3"/>
    <n v="2.3999999999999998E-3"/>
  </r>
  <r>
    <n v="98"/>
    <s v="IMPERIUM GLOBAL PARTNERS"/>
    <x v="0"/>
    <s v="AC Sunshine"/>
    <m/>
    <s v="78SN9996"/>
    <n v="1000"/>
    <n v="4000"/>
    <n v="8.0000000000000004E-4"/>
    <n v="8.0000000000000004E-4"/>
  </r>
  <r>
    <n v="93"/>
    <s v="Xiuping Qu (Elizabeth)"/>
    <x v="0"/>
    <s v="AC Sunshine"/>
    <m/>
    <s v="88SN6002"/>
    <n v="110"/>
    <n v="440"/>
    <n v="8.7999999999999998E-5"/>
    <n v="8.7999999999999998E-5"/>
  </r>
  <r>
    <n v="93"/>
    <s v="Xiaohua Ji"/>
    <x v="0"/>
    <s v="AC Sunshine"/>
    <m/>
    <s v="88SN6003"/>
    <n v="210"/>
    <n v="840"/>
    <n v="1.6799999999999999E-4"/>
    <n v="1.6799999999999999E-4"/>
  </r>
  <r>
    <n v="93"/>
    <s v="Yu Fong(Bryan)"/>
    <x v="0"/>
    <s v="AC Sunshine"/>
    <m/>
    <s v="88SN6006"/>
    <n v="12500"/>
    <n v="50000"/>
    <n v="0.01"/>
    <n v="0.01"/>
  </r>
  <r>
    <n v="93"/>
    <s v="Zenganqi Wang"/>
    <x v="0"/>
    <s v="AC Sunshine"/>
    <m/>
    <s v="88SN6017"/>
    <n v="210"/>
    <n v="840"/>
    <n v="1.6799999999999999E-4"/>
    <n v="1.6799999999999999E-4"/>
  </r>
  <r>
    <n v="93"/>
    <s v="Dele Zhong"/>
    <x v="0"/>
    <s v="AC Sunshine"/>
    <m/>
    <s v="88SN6028"/>
    <n v="10000"/>
    <n v="40000"/>
    <n v="8.0000000000000002E-3"/>
    <n v="8.0000000000000002E-3"/>
  </r>
  <r>
    <n v="93"/>
    <s v="Yijie Li"/>
    <x v="0"/>
    <s v="AC Sunshine"/>
    <m/>
    <s v="88SN6029"/>
    <n v="130"/>
    <n v="520"/>
    <n v="1.0399999999999999E-4"/>
    <n v="1.0399999999999999E-4"/>
  </r>
  <r>
    <n v="93"/>
    <s v="Yuanyuan Luo"/>
    <x v="1"/>
    <s v="AC Sunshine"/>
    <m/>
    <s v="88SN6039"/>
    <n v="25000"/>
    <n v="100000"/>
    <n v="0.02"/>
    <n v="0.02"/>
  </r>
  <r>
    <n v="93"/>
    <s v="Susan Shuzhenlin Zhou"/>
    <x v="0"/>
    <s v="AC Sunshine"/>
    <m/>
    <s v="88SN6056"/>
    <n v="1260"/>
    <n v="5040"/>
    <n v="1.008E-3"/>
    <n v="1.008E-3"/>
  </r>
  <r>
    <n v="93"/>
    <s v="Xiangbo Xia"/>
    <x v="0"/>
    <s v="AC Sunshine"/>
    <m/>
    <s v="88SN6070"/>
    <n v="470"/>
    <n v="1880"/>
    <n v="3.7599999999999998E-4"/>
    <n v="3.7599999999999998E-4"/>
  </r>
  <r>
    <n v="93"/>
    <s v="Luguang Yang"/>
    <x v="0"/>
    <s v="AC Sunshine"/>
    <m/>
    <s v="88SN6076"/>
    <n v="120"/>
    <n v="480"/>
    <n v="9.6000000000000002E-5"/>
    <n v="9.6000000000000002E-5"/>
  </r>
  <r>
    <n v="93"/>
    <s v="Zhongquan Wang"/>
    <x v="0"/>
    <s v="AC Sunshine"/>
    <m/>
    <s v="88SN6081"/>
    <n v="200"/>
    <n v="800"/>
    <n v="1.6000000000000001E-4"/>
    <n v="1.6000000000000001E-4"/>
  </r>
  <r>
    <n v="93"/>
    <s v="Tina Yang Cui"/>
    <x v="0"/>
    <s v="AC Sunshine"/>
    <m/>
    <s v="88SN6082"/>
    <n v="7500"/>
    <n v="30000"/>
    <n v="6.0000000000000001E-3"/>
    <n v="6.0000000000000001E-3"/>
  </r>
  <r>
    <n v="93"/>
    <s v="Xiao Xiao(Annie)"/>
    <x v="1"/>
    <s v="AC Sunshine"/>
    <m/>
    <s v="88SN6091"/>
    <n v="450"/>
    <n v="1800"/>
    <n v="3.6000000000000002E-4"/>
    <n v="3.6000000000000002E-4"/>
  </r>
  <r>
    <n v="93"/>
    <s v="Zhaomeng Xie"/>
    <x v="0"/>
    <s v="AC Sunshine"/>
    <m/>
    <s v="88SN6092"/>
    <n v="240"/>
    <n v="960"/>
    <n v="1.92E-4"/>
    <n v="1.92E-4"/>
  </r>
  <r>
    <n v="93"/>
    <s v="Xiuzhan Lin"/>
    <x v="1"/>
    <s v="AC Sunshine"/>
    <m/>
    <s v="88SN6095"/>
    <n v="4330"/>
    <n v="17320"/>
    <n v="3.4640000000000001E-3"/>
    <n v="3.4640000000000001E-3"/>
  </r>
  <r>
    <n v="93"/>
    <s v="Kin Chung Lam"/>
    <x v="0"/>
    <s v="AC Sunshine"/>
    <m/>
    <s v="88SN6096"/>
    <n v="530"/>
    <n v="2120"/>
    <n v="4.2400000000000001E-4"/>
    <n v="4.2400000000000001E-4"/>
  </r>
  <r>
    <n v="93"/>
    <s v="San Tan Tse "/>
    <x v="0"/>
    <s v="AC Sunshine"/>
    <m/>
    <s v="88SN6108"/>
    <n v="2500"/>
    <n v="10000"/>
    <n v="2E-3"/>
    <n v="2E-3"/>
  </r>
  <r>
    <n v="93"/>
    <s v="Hongying Zeng"/>
    <x v="0"/>
    <s v="AC Sunshine"/>
    <m/>
    <s v="88SN6113"/>
    <n v="290"/>
    <n v="1160"/>
    <n v="2.32E-4"/>
    <n v="2.32E-4"/>
  </r>
  <r>
    <n v="93"/>
    <s v="Qunling Fan"/>
    <x v="0"/>
    <s v="AC Sunshine"/>
    <m/>
    <s v="88SN6116"/>
    <n v="1230"/>
    <n v="4920"/>
    <n v="9.8400000000000007E-4"/>
    <n v="9.8400000000000007E-4"/>
  </r>
  <r>
    <n v="93"/>
    <s v="Ran Ran"/>
    <x v="0"/>
    <s v="AC Sunshine"/>
    <m/>
    <s v="88SN6118"/>
    <n v="3030"/>
    <n v="12120"/>
    <n v="2.4239999999999999E-3"/>
    <n v="2.4239999999999999E-3"/>
  </r>
  <r>
    <n v="93"/>
    <s v="Zhili Jia"/>
    <x v="1"/>
    <s v="AC Sunshine"/>
    <m/>
    <s v="88SN6120"/>
    <n v="2600"/>
    <n v="10400"/>
    <n v="2.0799999999999998E-3"/>
    <n v="2.0799999999999998E-3"/>
  </r>
  <r>
    <n v="93"/>
    <s v="Yujie Li McCracken"/>
    <x v="0"/>
    <s v="AC Sunshine"/>
    <m/>
    <s v="88SN6158"/>
    <n v="1090"/>
    <n v="4360"/>
    <n v="8.7200000000000005E-4"/>
    <n v="8.7200000000000005E-4"/>
  </r>
  <r>
    <n v="93"/>
    <s v="Yang Huang"/>
    <x v="0"/>
    <s v="AC Sunshine"/>
    <m/>
    <s v="88SN6163"/>
    <n v="14200"/>
    <n v="56800"/>
    <n v="1.136E-2"/>
    <n v="1.136E-2"/>
  </r>
  <r>
    <n v="93"/>
    <s v="Ping Zhou"/>
    <x v="0"/>
    <s v="AC Sunshine"/>
    <m/>
    <s v="88SN6166"/>
    <n v="5000"/>
    <n v="20000"/>
    <n v="4.0000000000000001E-3"/>
    <n v="4.0000000000000001E-3"/>
  </r>
  <r>
    <n v="93"/>
    <s v="Daisy Lin Zhou"/>
    <x v="0"/>
    <s v="AC Sunshine"/>
    <m/>
    <s v="88SN6168"/>
    <n v="6900"/>
    <n v="27600"/>
    <n v="5.5199999999999997E-3"/>
    <n v="5.5199999999999997E-3"/>
  </r>
  <r>
    <n v="93"/>
    <s v="Jianqiang Yuan"/>
    <x v="0"/>
    <s v="AC Sunshine"/>
    <m/>
    <s v="88SN6172"/>
    <n v="1000"/>
    <n v="4000"/>
    <n v="8.0000000000000004E-4"/>
    <n v="8.0000000000000004E-4"/>
  </r>
  <r>
    <n v="93"/>
    <s v="Shujuan Zheng"/>
    <x v="0"/>
    <s v="AC Sunshine"/>
    <m/>
    <s v="88SN6200"/>
    <n v="290"/>
    <n v="1160"/>
    <n v="2.32E-4"/>
    <n v="2.32E-4"/>
  </r>
  <r>
    <n v="93"/>
    <s v="Ming Wang"/>
    <x v="0"/>
    <s v="AC Sunshine"/>
    <m/>
    <s v="88SN6206"/>
    <n v="3750"/>
    <n v="15000"/>
    <n v="3.0000000000000001E-3"/>
    <n v="3.0000000000000001E-3"/>
  </r>
  <r>
    <n v="93"/>
    <s v="Wanwei Zhang"/>
    <x v="0"/>
    <s v="AC Sunshine"/>
    <m/>
    <s v="88SN6238"/>
    <n v="1300"/>
    <n v="5200"/>
    <n v="1.0399999999999999E-3"/>
    <n v="1.0399999999999999E-3"/>
  </r>
  <r>
    <n v="93"/>
    <s v="Siyu Chen"/>
    <x v="1"/>
    <s v="AC Sunshine"/>
    <m/>
    <s v="88SN6777"/>
    <n v="130"/>
    <n v="520"/>
    <n v="1.0399999999999999E-4"/>
    <n v="1.0399999999999999E-4"/>
  </r>
  <r>
    <n v="93"/>
    <s v="Zhonghua Li"/>
    <x v="0"/>
    <s v="AC Sunshine"/>
    <m/>
    <s v="88SN7006"/>
    <n v="3330"/>
    <n v="13320"/>
    <n v="2.6640000000000001E-3"/>
    <n v="2.6640000000000001E-3"/>
  </r>
  <r>
    <n v="99"/>
    <s v="XIAOYU LI"/>
    <x v="0"/>
    <s v="AC Sunshine"/>
    <m/>
    <s v="88SN9001"/>
    <n v="5000"/>
    <n v="20000"/>
    <n v="4.0000000000000001E-3"/>
    <n v="4.0000000000000001E-3"/>
  </r>
  <r>
    <n v="99"/>
    <s v="Shu Cui"/>
    <x v="1"/>
    <s v="AC Sunshine"/>
    <m/>
    <s v="88SN9008"/>
    <n v="1000"/>
    <n v="4000"/>
    <n v="8.0000000000000004E-4"/>
    <n v="8.0000000000000004E-4"/>
  </r>
  <r>
    <n v="99"/>
    <s v="Rongzhou Cui"/>
    <x v="0"/>
    <s v="AC Sunshine"/>
    <m/>
    <s v="88SN9010"/>
    <n v="800"/>
    <n v="3200"/>
    <n v="6.4000000000000005E-4"/>
    <n v="6.4000000000000005E-4"/>
  </r>
  <r>
    <n v="99"/>
    <s v="Qin Cui"/>
    <x v="1"/>
    <s v="AC Sunshine"/>
    <m/>
    <s v="88SN9015"/>
    <n v="2100"/>
    <n v="8400"/>
    <n v="1.6800000000000001E-3"/>
    <n v="1.6800000000000001E-3"/>
  </r>
  <r>
    <n v="99"/>
    <s v="Anle Qian and YUN KAI ZHU"/>
    <x v="1"/>
    <s v="AC Sunshine"/>
    <m/>
    <s v="88SN9057"/>
    <n v="5000"/>
    <n v="20000"/>
    <n v="4.0000000000000001E-3"/>
    <n v="4.0000000000000001E-3"/>
  </r>
  <r>
    <n v="99"/>
    <s v="XIANSONG LUO"/>
    <x v="1"/>
    <s v="AC Sunshine"/>
    <m/>
    <s v="88SN9069"/>
    <n v="2100"/>
    <n v="8400"/>
    <n v="1.6800000000000001E-3"/>
    <n v="1.6800000000000001E-3"/>
  </r>
  <r>
    <n v="99"/>
    <s v="QIAOHONG LI"/>
    <x v="1"/>
    <s v="AC Sunshine"/>
    <m/>
    <s v="88SN9075"/>
    <n v="27200"/>
    <n v="108800"/>
    <n v="2.1760000000000002E-2"/>
    <n v="2.1760000000000002E-2"/>
  </r>
  <r>
    <n v="99"/>
    <s v="88 SEAGATE COURT NY INC. BUSINESS"/>
    <x v="0"/>
    <s v="AC Sunshine"/>
    <m/>
    <s v="88SN9638"/>
    <n v="10000"/>
    <n v="40000"/>
    <n v="8.0000000000000002E-3"/>
    <n v="8.0000000000000002E-3"/>
  </r>
  <r>
    <n v="99"/>
    <s v="AIWU LIU AND CHENG WU"/>
    <x v="2"/>
    <s v="AC Sunshine"/>
    <m/>
    <s v="88SN9689"/>
    <n v="12000"/>
    <n v="48000"/>
    <n v="9.5999999999999992E-3"/>
    <n v="9.5999999999999992E-3"/>
  </r>
  <r>
    <n v="99"/>
    <s v="Ting Kon Hung"/>
    <x v="0"/>
    <s v="AC Sunshine"/>
    <m/>
    <s v="88SN9736"/>
    <n v="1000"/>
    <n v="4000"/>
    <n v="8.0000000000000004E-4"/>
    <n v="8.0000000000000004E-4"/>
  </r>
  <r>
    <n v="85"/>
    <s v="Wenshu Zhu"/>
    <x v="0"/>
    <s v="AC Sunshine"/>
    <m/>
    <s v="88SN8989"/>
    <n v="12500"/>
    <n v="50000"/>
    <n v="0.01"/>
    <n v="0.01"/>
  </r>
  <r>
    <n v="85"/>
    <s v="Peggy Zhong"/>
    <x v="0"/>
    <s v="AC Sunshine"/>
    <m/>
    <s v="88SN8990"/>
    <n v="12500"/>
    <n v="50000"/>
    <n v="0.01"/>
    <n v="0.01"/>
  </r>
  <r>
    <n v="85"/>
    <s v="Tom Law"/>
    <x v="0"/>
    <s v="AC Sunshine"/>
    <m/>
    <s v="88SN8991"/>
    <n v="12500"/>
    <n v="50000"/>
    <n v="0.01"/>
    <n v="0.01"/>
  </r>
  <r>
    <n v="85"/>
    <s v="Terry He"/>
    <x v="0"/>
    <s v="AC Sunshine"/>
    <m/>
    <s v="88SN8992"/>
    <n v="12500"/>
    <n v="50000"/>
    <n v="0.01"/>
    <n v="0.01"/>
  </r>
  <r>
    <n v="93"/>
    <s v="Zhuo Yang"/>
    <x v="0"/>
    <s v="AC Sunshine"/>
    <m/>
    <s v="88SN1218"/>
    <n v="2500"/>
    <n v="10000"/>
    <n v="2E-3"/>
    <n v="2E-3"/>
  </r>
  <r>
    <n v="99"/>
    <s v="KAM FAI YIP"/>
    <x v="0"/>
    <s v="AC Sunshine"/>
    <m/>
    <s v="88SN9838"/>
    <n v="19600"/>
    <n v="78400"/>
    <n v="1.5679999999999999E-2"/>
    <n v="1.5679999999999999E-2"/>
  </r>
  <r>
    <n v="99"/>
    <s v="MEI WAH HUNG"/>
    <x v="0"/>
    <s v="AC Sunshine"/>
    <m/>
    <s v="88SN9869"/>
    <n v="250"/>
    <n v="1000"/>
    <n v="2.0000000000000001E-4"/>
    <n v="2.0000000000000001E-4"/>
  </r>
  <r>
    <n v="99"/>
    <s v="TIM LUK"/>
    <x v="0"/>
    <s v="AC Sunshine"/>
    <m/>
    <s v="88SN9875"/>
    <n v="2000"/>
    <n v="8000"/>
    <n v="1.6000000000000001E-3"/>
    <n v="1.6000000000000001E-3"/>
  </r>
  <r>
    <n v="99"/>
    <s v="GUAN JUN FANG &amp; WEI YUN XIA, JTWROS"/>
    <x v="0"/>
    <s v="AC Sunshine"/>
    <m/>
    <s v="88SN9877"/>
    <n v="11200"/>
    <n v="44800"/>
    <n v="8.9599999999999992E-3"/>
    <n v="8.9599999999999992E-3"/>
  </r>
  <r>
    <n v="99"/>
    <s v="MIN LU"/>
    <x v="0"/>
    <s v="AC Sunshine"/>
    <m/>
    <s v="88SN9897"/>
    <n v="100"/>
    <n v="400"/>
    <n v="8.0000000000000007E-5"/>
    <n v="8.0000000000000007E-5"/>
  </r>
  <r>
    <n v="99"/>
    <s v="QIU G LU"/>
    <x v="0"/>
    <s v="AC Sunshine"/>
    <m/>
    <s v="88SN9898"/>
    <n v="100"/>
    <n v="400"/>
    <n v="8.0000000000000007E-5"/>
    <n v="8.0000000000000007E-5"/>
  </r>
  <r>
    <n v="99"/>
    <s v="SZE FAI TAM"/>
    <x v="0"/>
    <s v="AC Sunshine"/>
    <m/>
    <s v="88SN9938"/>
    <n v="1000"/>
    <n v="4000"/>
    <n v="8.0000000000000004E-4"/>
    <n v="8.0000000000000004E-4"/>
  </r>
  <r>
    <n v="99"/>
    <s v="QUN CUI AND JIN BO JIANG- JTROS"/>
    <x v="0"/>
    <s v="AC Sunshine"/>
    <m/>
    <s v="88SN9988"/>
    <n v="8800"/>
    <n v="35200"/>
    <n v="7.0400000000000003E-3"/>
    <n v="7.0400000000000003E-3"/>
  </r>
  <r>
    <n v="99"/>
    <s v="LOCUST HOLDINGS LLC BUSINESS"/>
    <x v="0"/>
    <s v="AC Sunshine"/>
    <m/>
    <s v="88SN9997"/>
    <n v="30000"/>
    <n v="120000"/>
    <n v="2.4E-2"/>
    <n v="2.4E-2"/>
  </r>
  <r>
    <n v="85"/>
    <s v="GAO ZHU"/>
    <x v="1"/>
    <s v="AC Sunshine"/>
    <m/>
    <s v="AC9900022"/>
    <n v="2000"/>
    <n v="8000"/>
    <n v="1.6000000000000001E-3"/>
    <n v="1.6000000000000001E-3"/>
  </r>
  <r>
    <n v="99"/>
    <s v="JINBO JIANG"/>
    <x v="1"/>
    <s v="AC Sunshine"/>
    <m/>
    <s v="88SN9988"/>
    <n v="8800"/>
    <n v="35200"/>
    <n v="7.0400000000000003E-3"/>
    <n v="7.0400000000000003E-3"/>
  </r>
  <r>
    <n v="99"/>
    <s v="MIN LIANG"/>
    <x v="0"/>
    <s v="AC Sunshine"/>
    <m/>
    <s v="88SN9912"/>
    <n v="1000"/>
    <n v="4000"/>
    <n v="8.0000000000000004E-4"/>
    <n v="8.0000000000000004E-4"/>
  </r>
  <r>
    <n v="99"/>
    <s v="Qui G Lu"/>
    <x v="0"/>
    <s v="AC Sunshine"/>
    <m/>
    <s v="AC9900054"/>
    <n v="100"/>
    <n v="400"/>
    <n v="8.0000000000000007E-5"/>
    <n v="8.0000000000000007E-5"/>
  </r>
  <r>
    <n v="93"/>
    <s v="Huijuan Lin(Jean)"/>
    <x v="0"/>
    <s v="AC Sunshine"/>
    <m/>
    <s v="AC9900103"/>
    <n v="8500"/>
    <n v="34000"/>
    <n v="6.7999999999999996E-3"/>
    <n v="6.7999999999999996E-3"/>
  </r>
  <r>
    <n v="93"/>
    <s v="Jie H Zhu"/>
    <x v="0"/>
    <s v="AC Sunshine"/>
    <m/>
    <s v="AC9900106"/>
    <n v="750"/>
    <n v="3000"/>
    <n v="5.9999999999999995E-4"/>
    <n v="5.9999999999999995E-4"/>
  </r>
  <r>
    <n v="93"/>
    <s v="Selena Huang"/>
    <x v="0"/>
    <s v="AC Sunshine"/>
    <m/>
    <s v="AC9900109"/>
    <n v="2500"/>
    <n v="10000"/>
    <n v="2E-3"/>
    <n v="2E-3"/>
  </r>
  <r>
    <n v="85"/>
    <s v="Xinrui Song"/>
    <x v="0"/>
    <s v="AC Sunshine"/>
    <m/>
    <s v="AC9900182"/>
    <n v="400"/>
    <n v="1600"/>
    <n v="3.2000000000000003E-4"/>
    <n v="3.2000000000000003E-4"/>
  </r>
  <r>
    <n v="93"/>
    <s v="Yang Yang"/>
    <x v="0"/>
    <s v="AC Sunshine"/>
    <m/>
    <s v="AC9900192"/>
    <n v="5000"/>
    <n v="20000"/>
    <n v="4.0000000000000001E-3"/>
    <n v="4.0000000000000001E-3"/>
  </r>
  <r>
    <n v="93"/>
    <s v="Bo Shen"/>
    <x v="0"/>
    <s v="AC Sunshine"/>
    <m/>
    <s v="AC9900195"/>
    <n v="8750"/>
    <n v="35000"/>
    <n v="7.0000000000000001E-3"/>
    <n v="7.0000000000000001E-3"/>
  </r>
  <r>
    <n v="93"/>
    <s v="Tong Zhang"/>
    <x v="0"/>
    <s v="AC Sunshine"/>
    <m/>
    <s v="AC9900203"/>
    <n v="5000"/>
    <n v="20000"/>
    <n v="4.0000000000000001E-3"/>
    <n v="4.0000000000000001E-3"/>
  </r>
  <r>
    <n v="93"/>
    <s v="Shuyu Li"/>
    <x v="0"/>
    <s v="AC Sunshine"/>
    <m/>
    <s v="AC9900204"/>
    <n v="7500"/>
    <n v="30000"/>
    <n v="6.0000000000000001E-3"/>
    <n v="6.0000000000000001E-3"/>
  </r>
  <r>
    <n v="93"/>
    <s v="Peng Gao"/>
    <x v="0"/>
    <s v="AC Sunshine"/>
    <m/>
    <s v="AC9900243"/>
    <n v="2370"/>
    <n v="9480"/>
    <n v="1.8959999999999999E-3"/>
    <n v="1.8959999999999999E-3"/>
  </r>
  <r>
    <n v="99"/>
    <s v="Eden Ascendancy LLC"/>
    <x v="0"/>
    <s v="AC Sunshine"/>
    <m/>
    <s v="AC9900250"/>
    <n v="50000"/>
    <n v="200000"/>
    <n v="0.04"/>
    <n v="0.04"/>
  </r>
  <r>
    <n v="99"/>
    <s v="Mesopotamia Innovations LLC"/>
    <x v="0"/>
    <s v="AC Sunshine"/>
    <m/>
    <s v="AC9900251"/>
    <n v="70000"/>
    <n v="280000"/>
    <n v="5.6000000000000001E-2"/>
    <n v="5.6000000000000001E-2"/>
  </r>
  <r>
    <n v="99"/>
    <s v="Maya StellarTech LLC"/>
    <x v="0"/>
    <s v="AC Sunshine"/>
    <m/>
    <s v="AC9900252"/>
    <n v="45000"/>
    <n v="180000"/>
    <n v="3.5999999999999997E-2"/>
    <n v="3.5999999999999997E-2"/>
  </r>
  <r>
    <n v="99"/>
    <s v="Titan Forge Enterprises LLC"/>
    <x v="0"/>
    <s v="AC Sunshine"/>
    <m/>
    <s v="AC9900253"/>
    <n v="50000"/>
    <n v="200000"/>
    <n v="0.04"/>
    <n v="0.04"/>
  </r>
  <r>
    <n v="99"/>
    <s v="Divine Sword Inovations LLC"/>
    <x v="0"/>
    <s v="AC Sunshine"/>
    <m/>
    <s v="AC9900257"/>
    <n v="60000"/>
    <n v="240000"/>
    <n v="4.8000000000000001E-2"/>
    <n v="4.8000000000000001E-2"/>
  </r>
  <r>
    <n v="99"/>
    <s v="Yulan Li"/>
    <x v="1"/>
    <s v="AC Sunshine"/>
    <m/>
    <s v="AC9900295"/>
    <n v="50000"/>
    <n v="200000"/>
    <n v="0.04"/>
    <n v="0.04"/>
  </r>
  <r>
    <n v="85"/>
    <s v="Wei Gao"/>
    <x v="1"/>
    <s v="AC Sunshine"/>
    <m/>
    <s v="AC9900336"/>
    <n v="2000"/>
    <n v="8000"/>
    <n v="1.6000000000000001E-3"/>
    <n v="1.6000000000000001E-3"/>
  </r>
  <r>
    <n v="99"/>
    <s v="Jufeng Zhang"/>
    <x v="1"/>
    <s v="AC Sunshine"/>
    <m/>
    <s v="AC9900345"/>
    <n v="52500"/>
    <n v="210000"/>
    <n v="4.2000000000000003E-2"/>
    <n v="4.2000000000000003E-2"/>
  </r>
  <r>
    <n v="99"/>
    <s v="ZHAO LEI"/>
    <x v="1"/>
    <s v="AC Sunshine"/>
    <m/>
    <s v="AC9900346"/>
    <n v="55500"/>
    <n v="222000"/>
    <n v="4.4400000000000002E-2"/>
    <n v="4.4400000000000002E-2"/>
  </r>
  <r>
    <n v="99"/>
    <s v="Jie Zhao"/>
    <x v="1"/>
    <s v="AC Sunshine"/>
    <m/>
    <s v="AC9900347"/>
    <n v="46500"/>
    <n v="186000"/>
    <n v="3.7199999999999997E-2"/>
    <n v="3.7199999999999997E-2"/>
  </r>
  <r>
    <n v="99"/>
    <s v="Zhicheng Jiang"/>
    <x v="1"/>
    <s v="AC Sunshine"/>
    <m/>
    <s v="AC9900348"/>
    <n v="45000"/>
    <n v="180000"/>
    <n v="3.5999999999999997E-2"/>
    <n v="3.5999999999999997E-2"/>
  </r>
  <r>
    <n v="99"/>
    <s v="Yang Chen"/>
    <x v="1"/>
    <s v="AC Sunshine"/>
    <m/>
    <s v="AC9900349"/>
    <n v="52500"/>
    <n v="210000"/>
    <n v="4.2000000000000003E-2"/>
    <n v="4.2000000000000003E-2"/>
  </r>
  <r>
    <n v="99"/>
    <s v="Rongrong Yu"/>
    <x v="1"/>
    <s v="AC Sunshine"/>
    <m/>
    <s v="AC9900350"/>
    <n v="45000"/>
    <n v="180000"/>
    <n v="3.5999999999999997E-2"/>
    <n v="3.59999999999999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88235-8BC4-41B5-A496-BF1072C6AA9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5:C109" firstHeaderRow="1" firstDataRow="1" firstDataCol="1"/>
  <pivotFields count="10"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65" showAll="0"/>
    <pivotField numFmtId="10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untry of Account" fld="2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8724-32BD-764B-A75D-A73E4E1DB4BC}">
  <dimension ref="A1:J179"/>
  <sheetViews>
    <sheetView tabSelected="1" zoomScale="80" zoomScaleNormal="80" workbookViewId="0">
      <selection activeCell="D5" sqref="D5"/>
    </sheetView>
  </sheetViews>
  <sheetFormatPr defaultColWidth="11" defaultRowHeight="23.25"/>
  <cols>
    <col min="1" max="1" width="51.875" style="104" customWidth="1"/>
    <col min="2" max="2" width="25.375" style="2" customWidth="1"/>
    <col min="3" max="3" width="12.75" style="2" customWidth="1"/>
    <col min="4" max="4" width="16.125" style="2" customWidth="1"/>
    <col min="5" max="5" width="12.625" style="2" bestFit="1" customWidth="1"/>
    <col min="6" max="6" width="18.5" style="2" bestFit="1" customWidth="1"/>
    <col min="7" max="7" width="12.625" style="2" bestFit="1" customWidth="1"/>
    <col min="8" max="8" width="13.75" style="2" bestFit="1" customWidth="1"/>
    <col min="9" max="16384" width="11" style="2"/>
  </cols>
  <sheetData>
    <row r="1" spans="1:10" s="105" customFormat="1">
      <c r="A1" s="108" t="s">
        <v>8</v>
      </c>
      <c r="B1" s="110" t="s">
        <v>424</v>
      </c>
      <c r="G1" s="111"/>
      <c r="H1" s="109"/>
      <c r="I1" s="112"/>
      <c r="J1" s="112"/>
    </row>
    <row r="2" spans="1:10" s="115" customFormat="1">
      <c r="A2" s="116" t="s">
        <v>284</v>
      </c>
      <c r="B2" s="115" t="s">
        <v>173</v>
      </c>
      <c r="I2" s="117"/>
      <c r="J2" s="117"/>
    </row>
    <row r="3" spans="1:10" s="115" customFormat="1">
      <c r="A3" s="116" t="s">
        <v>109</v>
      </c>
      <c r="B3" s="115" t="s">
        <v>209</v>
      </c>
      <c r="I3" s="117"/>
      <c r="J3" s="117"/>
    </row>
    <row r="4" spans="1:10" s="115" customFormat="1">
      <c r="A4" s="116" t="s">
        <v>108</v>
      </c>
      <c r="B4" s="115" t="s">
        <v>208</v>
      </c>
      <c r="I4" s="117"/>
      <c r="J4" s="117"/>
    </row>
    <row r="5" spans="1:10" s="115" customFormat="1">
      <c r="A5" s="116" t="s">
        <v>89</v>
      </c>
      <c r="B5" s="115" t="s">
        <v>189</v>
      </c>
    </row>
    <row r="6" spans="1:10" s="115" customFormat="1">
      <c r="A6" s="116" t="s">
        <v>38</v>
      </c>
      <c r="B6" s="115" t="s">
        <v>63</v>
      </c>
    </row>
    <row r="7" spans="1:10" s="115" customFormat="1">
      <c r="A7" s="116" t="s">
        <v>26</v>
      </c>
      <c r="B7" s="115" t="s">
        <v>50</v>
      </c>
    </row>
    <row r="8" spans="1:10" s="115" customFormat="1">
      <c r="A8" s="116" t="s">
        <v>15</v>
      </c>
      <c r="B8" s="115" t="s">
        <v>43</v>
      </c>
    </row>
    <row r="9" spans="1:10" s="115" customFormat="1">
      <c r="A9" s="116" t="s">
        <v>14</v>
      </c>
      <c r="B9" s="115" t="s">
        <v>42</v>
      </c>
    </row>
    <row r="10" spans="1:10" s="115" customFormat="1">
      <c r="A10" s="116" t="s">
        <v>19</v>
      </c>
      <c r="B10" s="115" t="s">
        <v>46</v>
      </c>
    </row>
    <row r="11" spans="1:10" s="115" customFormat="1">
      <c r="A11" s="116" t="s">
        <v>25</v>
      </c>
      <c r="B11" s="115" t="s">
        <v>49</v>
      </c>
    </row>
    <row r="12" spans="1:10" s="118" customFormat="1">
      <c r="A12" s="119" t="s">
        <v>87</v>
      </c>
      <c r="B12" s="118" t="s">
        <v>187</v>
      </c>
    </row>
    <row r="13" spans="1:10" s="118" customFormat="1">
      <c r="A13" s="119" t="s">
        <v>88</v>
      </c>
      <c r="B13" s="118" t="s">
        <v>188</v>
      </c>
    </row>
    <row r="14" spans="1:10" s="118" customFormat="1">
      <c r="A14" s="119" t="s">
        <v>101</v>
      </c>
      <c r="B14" s="118" t="s">
        <v>201</v>
      </c>
      <c r="C14" s="120"/>
      <c r="D14" s="120"/>
      <c r="E14" s="120"/>
      <c r="F14" s="120"/>
      <c r="G14" s="120"/>
      <c r="H14" s="120"/>
    </row>
    <row r="15" spans="1:10" s="118" customFormat="1">
      <c r="A15" s="122" t="s">
        <v>72</v>
      </c>
      <c r="B15" s="121" t="s">
        <v>167</v>
      </c>
      <c r="C15" s="120"/>
      <c r="D15" s="120"/>
      <c r="E15" s="120"/>
      <c r="F15" s="120"/>
      <c r="G15" s="120"/>
      <c r="H15" s="120"/>
    </row>
    <row r="16" spans="1:10" s="121" customFormat="1">
      <c r="A16" s="122" t="s">
        <v>24</v>
      </c>
      <c r="B16" s="121" t="s">
        <v>168</v>
      </c>
    </row>
    <row r="17" spans="1:2" s="121" customFormat="1">
      <c r="A17" s="122" t="s">
        <v>22</v>
      </c>
      <c r="B17" s="121" t="s">
        <v>169</v>
      </c>
    </row>
    <row r="18" spans="1:2" s="121" customFormat="1">
      <c r="A18" s="122" t="s">
        <v>369</v>
      </c>
      <c r="B18" s="121" t="s">
        <v>342</v>
      </c>
    </row>
    <row r="19" spans="1:2" s="121" customFormat="1">
      <c r="A19" s="122" t="s">
        <v>352</v>
      </c>
      <c r="B19" s="121" t="s">
        <v>221</v>
      </c>
    </row>
    <row r="20" spans="1:2" s="121" customFormat="1">
      <c r="A20" s="122" t="s">
        <v>361</v>
      </c>
      <c r="B20" s="121" t="s">
        <v>219</v>
      </c>
    </row>
    <row r="21" spans="1:2" s="121" customFormat="1">
      <c r="A21" s="122" t="s">
        <v>76</v>
      </c>
      <c r="B21" s="121" t="s">
        <v>175</v>
      </c>
    </row>
    <row r="22" spans="1:2" s="121" customFormat="1">
      <c r="A22" s="122" t="s">
        <v>82</v>
      </c>
      <c r="B22" s="121" t="s">
        <v>182</v>
      </c>
    </row>
    <row r="23" spans="1:2" s="121" customFormat="1">
      <c r="A23" s="122" t="s">
        <v>283</v>
      </c>
      <c r="B23" s="121" t="s">
        <v>238</v>
      </c>
    </row>
    <row r="24" spans="1:2" s="121" customFormat="1">
      <c r="A24" s="122" t="s">
        <v>83</v>
      </c>
      <c r="B24" s="121" t="s">
        <v>183</v>
      </c>
    </row>
    <row r="25" spans="1:2" s="121" customFormat="1">
      <c r="A25" s="122" t="s">
        <v>160</v>
      </c>
      <c r="B25" s="121" t="s">
        <v>275</v>
      </c>
    </row>
    <row r="26" spans="1:2" s="121" customFormat="1">
      <c r="A26" s="122" t="s">
        <v>158</v>
      </c>
      <c r="B26" s="121" t="s">
        <v>273</v>
      </c>
    </row>
    <row r="27" spans="1:2" s="121" customFormat="1">
      <c r="A27" s="122" t="s">
        <v>157</v>
      </c>
      <c r="B27" s="121" t="s">
        <v>272</v>
      </c>
    </row>
    <row r="28" spans="1:2" s="121" customFormat="1">
      <c r="A28" s="122" t="s">
        <v>156</v>
      </c>
      <c r="B28" s="121" t="s">
        <v>271</v>
      </c>
    </row>
    <row r="29" spans="1:2" s="121" customFormat="1">
      <c r="A29" s="122" t="s">
        <v>155</v>
      </c>
      <c r="B29" s="121" t="s">
        <v>270</v>
      </c>
    </row>
    <row r="30" spans="1:2" s="121" customFormat="1">
      <c r="A30" s="122" t="s">
        <v>154</v>
      </c>
      <c r="B30" s="121" t="s">
        <v>269</v>
      </c>
    </row>
    <row r="31" spans="1:2" s="121" customFormat="1">
      <c r="A31" s="122" t="s">
        <v>153</v>
      </c>
      <c r="B31" s="121" t="s">
        <v>268</v>
      </c>
    </row>
    <row r="32" spans="1:2" s="121" customFormat="1">
      <c r="A32" s="122" t="s">
        <v>152</v>
      </c>
      <c r="B32" s="121" t="s">
        <v>267</v>
      </c>
    </row>
    <row r="33" spans="1:2" s="121" customFormat="1">
      <c r="A33" s="122" t="s">
        <v>112</v>
      </c>
      <c r="B33" s="121" t="s">
        <v>213</v>
      </c>
    </row>
    <row r="34" spans="1:2" s="121" customFormat="1">
      <c r="A34" s="122" t="s">
        <v>85</v>
      </c>
      <c r="B34" s="121" t="s">
        <v>185</v>
      </c>
    </row>
    <row r="35" spans="1:2" s="121" customFormat="1">
      <c r="A35" s="122" t="s">
        <v>86</v>
      </c>
      <c r="B35" s="121" t="s">
        <v>186</v>
      </c>
    </row>
    <row r="36" spans="1:2" s="121" customFormat="1">
      <c r="A36" s="122" t="s">
        <v>107</v>
      </c>
      <c r="B36" s="121" t="s">
        <v>207</v>
      </c>
    </row>
    <row r="37" spans="1:2" s="105" customFormat="1">
      <c r="A37" s="122" t="s">
        <v>106</v>
      </c>
      <c r="B37" s="121" t="s">
        <v>206</v>
      </c>
    </row>
    <row r="38" spans="1:2" s="121" customFormat="1">
      <c r="A38" s="122" t="s">
        <v>148</v>
      </c>
      <c r="B38" s="121" t="s">
        <v>263</v>
      </c>
    </row>
    <row r="39" spans="1:2" s="105" customFormat="1">
      <c r="A39" s="122" t="s">
        <v>147</v>
      </c>
      <c r="B39" s="121" t="s">
        <v>262</v>
      </c>
    </row>
    <row r="40" spans="1:2" s="121" customFormat="1">
      <c r="A40" s="122" t="s">
        <v>146</v>
      </c>
      <c r="B40" s="121" t="s">
        <v>261</v>
      </c>
    </row>
    <row r="41" spans="1:2" s="121" customFormat="1">
      <c r="A41" s="122" t="s">
        <v>145</v>
      </c>
      <c r="B41" s="121" t="s">
        <v>260</v>
      </c>
    </row>
    <row r="42" spans="1:2" s="121" customFormat="1">
      <c r="A42" s="122" t="s">
        <v>144</v>
      </c>
      <c r="B42" s="121" t="s">
        <v>259</v>
      </c>
    </row>
    <row r="43" spans="1:2" s="121" customFormat="1">
      <c r="A43" s="122" t="s">
        <v>141</v>
      </c>
      <c r="B43" s="121" t="s">
        <v>256</v>
      </c>
    </row>
    <row r="44" spans="1:2" s="121" customFormat="1">
      <c r="A44" s="122" t="s">
        <v>139</v>
      </c>
      <c r="B44" s="121" t="s">
        <v>254</v>
      </c>
    </row>
    <row r="45" spans="1:2" s="121" customFormat="1">
      <c r="A45" s="122" t="s">
        <v>138</v>
      </c>
      <c r="B45" s="121" t="s">
        <v>253</v>
      </c>
    </row>
    <row r="46" spans="1:2" s="121" customFormat="1">
      <c r="A46" s="122" t="s">
        <v>135</v>
      </c>
      <c r="B46" s="121" t="s">
        <v>250</v>
      </c>
    </row>
    <row r="47" spans="1:2" s="121" customFormat="1">
      <c r="A47" s="122" t="s">
        <v>133</v>
      </c>
      <c r="B47" s="121" t="s">
        <v>248</v>
      </c>
    </row>
    <row r="48" spans="1:2" s="121" customFormat="1">
      <c r="A48" s="122" t="s">
        <v>126</v>
      </c>
      <c r="B48" s="121" t="s">
        <v>241</v>
      </c>
    </row>
    <row r="49" spans="1:8" s="121" customFormat="1">
      <c r="A49" s="122" t="s">
        <v>41</v>
      </c>
      <c r="B49" s="121" t="s">
        <v>66</v>
      </c>
    </row>
    <row r="50" spans="1:8" s="121" customFormat="1">
      <c r="A50" s="122" t="s">
        <v>20</v>
      </c>
      <c r="B50" s="121" t="s">
        <v>47</v>
      </c>
    </row>
    <row r="51" spans="1:8" s="121" customFormat="1">
      <c r="A51" s="122" t="s">
        <v>36</v>
      </c>
      <c r="B51" s="121" t="s">
        <v>61</v>
      </c>
      <c r="G51" s="124"/>
      <c r="H51" s="125"/>
    </row>
    <row r="52" spans="1:8" s="121" customFormat="1">
      <c r="A52" s="122" t="s">
        <v>27</v>
      </c>
      <c r="B52" s="121" t="s">
        <v>51</v>
      </c>
      <c r="C52" s="123"/>
      <c r="D52" s="123"/>
      <c r="E52" s="123"/>
      <c r="F52" s="123"/>
      <c r="G52" s="123"/>
      <c r="H52" s="123"/>
    </row>
    <row r="53" spans="1:8" s="121" customFormat="1">
      <c r="A53" s="122" t="s">
        <v>37</v>
      </c>
      <c r="B53" s="121" t="s">
        <v>62</v>
      </c>
      <c r="C53" s="123"/>
      <c r="D53" s="123"/>
      <c r="E53" s="123"/>
      <c r="F53" s="123"/>
      <c r="G53" s="123"/>
      <c r="H53" s="123"/>
    </row>
    <row r="54" spans="1:8" s="121" customFormat="1">
      <c r="A54" s="122" t="s">
        <v>387</v>
      </c>
      <c r="B54" s="121" t="s">
        <v>381</v>
      </c>
      <c r="C54" s="123"/>
      <c r="D54" s="123"/>
      <c r="E54" s="123"/>
      <c r="F54" s="123"/>
      <c r="G54" s="123"/>
      <c r="H54" s="123"/>
    </row>
    <row r="55" spans="1:8" s="121" customFormat="1">
      <c r="A55" s="122" t="s">
        <v>319</v>
      </c>
      <c r="B55" s="121" t="s">
        <v>318</v>
      </c>
      <c r="C55" s="123"/>
      <c r="D55" s="123"/>
      <c r="E55" s="123"/>
      <c r="F55" s="123"/>
      <c r="G55" s="123"/>
      <c r="H55" s="123"/>
    </row>
    <row r="56" spans="1:8" s="121" customFormat="1">
      <c r="A56" s="123" t="s">
        <v>385</v>
      </c>
      <c r="B56" s="121" t="s">
        <v>374</v>
      </c>
      <c r="C56" s="123"/>
      <c r="D56" s="123"/>
      <c r="E56" s="123"/>
      <c r="F56" s="123"/>
      <c r="G56" s="123"/>
      <c r="H56" s="123"/>
    </row>
    <row r="57" spans="1:8" s="121" customFormat="1">
      <c r="A57" s="122" t="s">
        <v>386</v>
      </c>
      <c r="B57" s="121" t="s">
        <v>375</v>
      </c>
      <c r="G57" s="124"/>
      <c r="H57" s="125"/>
    </row>
    <row r="58" spans="1:8" s="121" customFormat="1">
      <c r="A58" s="122" t="s">
        <v>388</v>
      </c>
      <c r="B58" s="121" t="s">
        <v>376</v>
      </c>
      <c r="C58" s="123"/>
      <c r="D58" s="123"/>
      <c r="E58" s="123"/>
      <c r="F58" s="123"/>
      <c r="G58" s="123"/>
      <c r="H58" s="123"/>
    </row>
    <row r="59" spans="1:8" s="121" customFormat="1">
      <c r="A59" s="122" t="s">
        <v>389</v>
      </c>
      <c r="B59" s="121" t="s">
        <v>377</v>
      </c>
      <c r="C59" s="123"/>
      <c r="D59" s="123"/>
      <c r="E59" s="123"/>
      <c r="F59" s="123"/>
      <c r="G59" s="123"/>
      <c r="H59" s="123"/>
    </row>
    <row r="60" spans="1:8" s="121" customFormat="1">
      <c r="A60" s="122" t="s">
        <v>390</v>
      </c>
      <c r="B60" s="121" t="s">
        <v>378</v>
      </c>
      <c r="C60" s="123"/>
      <c r="D60" s="123"/>
      <c r="E60" s="123"/>
      <c r="F60" s="123"/>
      <c r="G60" s="123"/>
      <c r="H60" s="123"/>
    </row>
    <row r="61" spans="1:8" s="121" customFormat="1">
      <c r="A61" s="122" t="s">
        <v>373</v>
      </c>
      <c r="B61" s="121" t="s">
        <v>331</v>
      </c>
      <c r="C61" s="123"/>
      <c r="D61" s="123"/>
      <c r="E61" s="123"/>
      <c r="F61" s="123"/>
      <c r="G61" s="123"/>
      <c r="H61" s="123"/>
    </row>
    <row r="62" spans="1:8" s="121" customFormat="1">
      <c r="A62" s="107" t="s">
        <v>298</v>
      </c>
      <c r="B62" s="105" t="s">
        <v>291</v>
      </c>
      <c r="C62" s="123"/>
      <c r="D62" s="123"/>
      <c r="E62" s="123"/>
      <c r="F62" s="123"/>
      <c r="G62" s="123"/>
      <c r="H62" s="123"/>
    </row>
    <row r="63" spans="1:8" s="121" customFormat="1">
      <c r="A63" s="107" t="s">
        <v>297</v>
      </c>
      <c r="B63" s="105" t="s">
        <v>290</v>
      </c>
      <c r="G63" s="124"/>
      <c r="H63" s="125"/>
    </row>
    <row r="64" spans="1:8" s="121" customFormat="1">
      <c r="A64" s="107" t="s">
        <v>296</v>
      </c>
      <c r="B64" s="105" t="s">
        <v>289</v>
      </c>
      <c r="G64" s="124"/>
      <c r="H64" s="125"/>
    </row>
    <row r="65" spans="1:8" s="105" customFormat="1">
      <c r="A65" s="107" t="s">
        <v>295</v>
      </c>
      <c r="B65" s="105" t="s">
        <v>288</v>
      </c>
      <c r="G65" s="111"/>
      <c r="H65" s="109"/>
    </row>
    <row r="66" spans="1:8" s="105" customFormat="1">
      <c r="A66" s="107" t="s">
        <v>294</v>
      </c>
      <c r="B66" s="105" t="s">
        <v>287</v>
      </c>
      <c r="C66" s="106"/>
      <c r="D66" s="106"/>
      <c r="E66" s="106"/>
      <c r="F66" s="106"/>
      <c r="G66" s="106"/>
      <c r="H66" s="106"/>
    </row>
    <row r="67" spans="1:8" s="105" customFormat="1">
      <c r="A67" s="107" t="s">
        <v>293</v>
      </c>
      <c r="B67" s="105" t="s">
        <v>286</v>
      </c>
      <c r="G67" s="111"/>
      <c r="H67" s="109"/>
    </row>
    <row r="68" spans="1:8" s="105" customFormat="1">
      <c r="A68" s="107" t="s">
        <v>292</v>
      </c>
      <c r="B68" s="105" t="s">
        <v>285</v>
      </c>
      <c r="G68" s="111"/>
      <c r="H68" s="109"/>
    </row>
    <row r="69" spans="1:8" s="105" customFormat="1">
      <c r="A69" s="107" t="s">
        <v>407</v>
      </c>
      <c r="B69" s="105" t="s">
        <v>406</v>
      </c>
      <c r="G69" s="111"/>
      <c r="H69" s="109"/>
    </row>
    <row r="70" spans="1:8" s="105" customFormat="1">
      <c r="A70" s="107" t="s">
        <v>398</v>
      </c>
      <c r="B70" s="105" t="s">
        <v>418</v>
      </c>
    </row>
    <row r="71" spans="1:8" s="105" customFormat="1">
      <c r="A71" s="107" t="s">
        <v>401</v>
      </c>
      <c r="B71" s="105" t="s">
        <v>419</v>
      </c>
    </row>
    <row r="72" spans="1:8" s="105" customFormat="1">
      <c r="A72" s="107" t="s">
        <v>403</v>
      </c>
      <c r="B72" s="105" t="s">
        <v>420</v>
      </c>
    </row>
    <row r="73" spans="1:8" s="105" customFormat="1">
      <c r="A73" s="107" t="s">
        <v>404</v>
      </c>
      <c r="B73" s="105" t="s">
        <v>421</v>
      </c>
    </row>
    <row r="74" spans="1:8" s="105" customFormat="1">
      <c r="A74" s="107" t="s">
        <v>116</v>
      </c>
      <c r="B74" s="105" t="s">
        <v>230</v>
      </c>
    </row>
    <row r="75" spans="1:8" s="105" customFormat="1">
      <c r="A75" s="107" t="s">
        <v>115</v>
      </c>
      <c r="B75" s="105" t="s">
        <v>216</v>
      </c>
    </row>
    <row r="76" spans="1:8" s="105" customFormat="1">
      <c r="A76" s="107" t="s">
        <v>23</v>
      </c>
      <c r="B76" s="105" t="s">
        <v>170</v>
      </c>
    </row>
    <row r="77" spans="1:8" s="105" customFormat="1">
      <c r="A77" s="107" t="s">
        <v>73</v>
      </c>
      <c r="B77" s="105" t="s">
        <v>171</v>
      </c>
    </row>
    <row r="78" spans="1:8" s="105" customFormat="1">
      <c r="A78" s="107" t="s">
        <v>74</v>
      </c>
      <c r="B78" s="105" t="s">
        <v>172</v>
      </c>
    </row>
    <row r="79" spans="1:8" s="105" customFormat="1">
      <c r="A79" s="107" t="s">
        <v>343</v>
      </c>
      <c r="B79" s="105" t="s">
        <v>229</v>
      </c>
    </row>
    <row r="80" spans="1:8" s="105" customFormat="1">
      <c r="A80" s="107" t="s">
        <v>348</v>
      </c>
      <c r="B80" s="105" t="s">
        <v>228</v>
      </c>
    </row>
    <row r="81" spans="1:4" s="105" customFormat="1">
      <c r="A81" s="107" t="s">
        <v>368</v>
      </c>
      <c r="B81" s="105" t="s">
        <v>227</v>
      </c>
    </row>
    <row r="82" spans="1:4" s="105" customFormat="1">
      <c r="A82" s="107" t="s">
        <v>347</v>
      </c>
      <c r="B82" s="105" t="s">
        <v>226</v>
      </c>
    </row>
    <row r="83" spans="1:4" s="105" customFormat="1">
      <c r="A83" s="107" t="s">
        <v>367</v>
      </c>
      <c r="B83" s="105" t="s">
        <v>341</v>
      </c>
    </row>
    <row r="84" spans="1:4" s="105" customFormat="1">
      <c r="A84" s="107" t="s">
        <v>345</v>
      </c>
      <c r="B84" s="105" t="s">
        <v>225</v>
      </c>
    </row>
    <row r="85" spans="1:4" s="105" customFormat="1">
      <c r="A85" s="107" t="s">
        <v>75</v>
      </c>
      <c r="B85" s="105" t="s">
        <v>174</v>
      </c>
      <c r="C85" s="113"/>
      <c r="D85" s="113"/>
    </row>
    <row r="86" spans="1:4" s="105" customFormat="1">
      <c r="A86" s="107" t="s">
        <v>353</v>
      </c>
      <c r="B86" s="105" t="s">
        <v>224</v>
      </c>
    </row>
    <row r="87" spans="1:4" s="105" customFormat="1">
      <c r="A87" s="107" t="s">
        <v>344</v>
      </c>
      <c r="B87" s="105" t="s">
        <v>332</v>
      </c>
    </row>
    <row r="88" spans="1:4" s="105" customFormat="1">
      <c r="A88" s="107" t="s">
        <v>346</v>
      </c>
      <c r="B88" s="105" t="s">
        <v>223</v>
      </c>
      <c r="D88" s="113"/>
    </row>
    <row r="89" spans="1:4" s="105" customFormat="1">
      <c r="A89" s="107" t="s">
        <v>365</v>
      </c>
      <c r="B89" s="105" t="s">
        <v>222</v>
      </c>
      <c r="C89" s="113"/>
      <c r="D89" s="113"/>
    </row>
    <row r="90" spans="1:4" s="105" customFormat="1">
      <c r="A90" s="107" t="s">
        <v>349</v>
      </c>
      <c r="B90" s="105" t="s">
        <v>220</v>
      </c>
    </row>
    <row r="91" spans="1:4" s="105" customFormat="1">
      <c r="A91" s="107" t="s">
        <v>354</v>
      </c>
      <c r="B91" s="105" t="s">
        <v>218</v>
      </c>
      <c r="D91" s="113"/>
    </row>
    <row r="92" spans="1:4" s="105" customFormat="1">
      <c r="A92" s="107" t="s">
        <v>358</v>
      </c>
      <c r="B92" s="105" t="s">
        <v>338</v>
      </c>
    </row>
    <row r="93" spans="1:4" s="105" customFormat="1">
      <c r="A93" s="107" t="s">
        <v>351</v>
      </c>
      <c r="B93" s="105" t="s">
        <v>334</v>
      </c>
    </row>
    <row r="94" spans="1:4" s="105" customFormat="1">
      <c r="A94" s="107" t="s">
        <v>356</v>
      </c>
      <c r="B94" s="105" t="s">
        <v>336</v>
      </c>
    </row>
    <row r="95" spans="1:4" s="105" customFormat="1">
      <c r="A95" s="107" t="s">
        <v>359</v>
      </c>
      <c r="B95" s="105" t="s">
        <v>279</v>
      </c>
    </row>
    <row r="96" spans="1:4" s="105" customFormat="1">
      <c r="A96" s="107" t="s">
        <v>77</v>
      </c>
      <c r="B96" s="105" t="s">
        <v>176</v>
      </c>
    </row>
    <row r="97" spans="1:2" s="105" customFormat="1">
      <c r="A97" s="107" t="s">
        <v>78</v>
      </c>
      <c r="B97" s="105" t="s">
        <v>177</v>
      </c>
    </row>
    <row r="98" spans="1:2" s="105" customFormat="1">
      <c r="A98" s="107" t="s">
        <v>163</v>
      </c>
      <c r="B98" s="105" t="s">
        <v>278</v>
      </c>
    </row>
    <row r="99" spans="1:2" s="105" customFormat="1">
      <c r="A99" s="107" t="s">
        <v>363</v>
      </c>
      <c r="B99" s="105" t="s">
        <v>178</v>
      </c>
    </row>
    <row r="100" spans="1:2" s="105" customFormat="1">
      <c r="A100" s="107" t="s">
        <v>79</v>
      </c>
      <c r="B100" s="105" t="s">
        <v>179</v>
      </c>
    </row>
    <row r="101" spans="1:2" s="105" customFormat="1">
      <c r="A101" s="107" t="s">
        <v>350</v>
      </c>
      <c r="B101" s="105" t="s">
        <v>333</v>
      </c>
    </row>
    <row r="102" spans="1:2" s="105" customFormat="1">
      <c r="A102" s="107" t="s">
        <v>80</v>
      </c>
      <c r="B102" s="105" t="s">
        <v>180</v>
      </c>
    </row>
    <row r="103" spans="1:2" s="105" customFormat="1">
      <c r="A103" s="107" t="s">
        <v>81</v>
      </c>
      <c r="B103" s="105" t="s">
        <v>181</v>
      </c>
    </row>
    <row r="104" spans="1:2" s="105" customFormat="1">
      <c r="A104" s="107" t="s">
        <v>162</v>
      </c>
      <c r="B104" s="105" t="s">
        <v>277</v>
      </c>
    </row>
    <row r="105" spans="1:2" s="105" customFormat="1">
      <c r="A105" s="107" t="s">
        <v>360</v>
      </c>
      <c r="B105" s="105" t="s">
        <v>217</v>
      </c>
    </row>
    <row r="106" spans="1:2" s="105" customFormat="1">
      <c r="A106" s="107" t="s">
        <v>161</v>
      </c>
      <c r="B106" s="105" t="s">
        <v>276</v>
      </c>
    </row>
    <row r="107" spans="1:2" s="105" customFormat="1">
      <c r="A107" s="107" t="s">
        <v>123</v>
      </c>
      <c r="B107" s="105" t="s">
        <v>237</v>
      </c>
    </row>
    <row r="108" spans="1:2" s="105" customFormat="1">
      <c r="A108" s="107" t="s">
        <v>84</v>
      </c>
      <c r="B108" s="105" t="s">
        <v>184</v>
      </c>
    </row>
    <row r="109" spans="1:2" s="105" customFormat="1">
      <c r="A109" s="107" t="s">
        <v>159</v>
      </c>
      <c r="B109" s="105" t="s">
        <v>274</v>
      </c>
    </row>
    <row r="110" spans="1:2" s="105" customFormat="1">
      <c r="A110" s="107" t="s">
        <v>151</v>
      </c>
      <c r="B110" s="105" t="s">
        <v>266</v>
      </c>
    </row>
    <row r="111" spans="1:2" s="105" customFormat="1">
      <c r="A111" s="107" t="s">
        <v>150</v>
      </c>
      <c r="B111" s="105" t="s">
        <v>265</v>
      </c>
    </row>
    <row r="112" spans="1:2" s="105" customFormat="1">
      <c r="A112" s="107" t="s">
        <v>122</v>
      </c>
      <c r="B112" s="105" t="s">
        <v>236</v>
      </c>
    </row>
    <row r="113" spans="1:10" s="105" customFormat="1">
      <c r="A113" s="107" t="s">
        <v>113</v>
      </c>
      <c r="B113" s="105" t="s">
        <v>214</v>
      </c>
    </row>
    <row r="114" spans="1:10" s="105" customFormat="1">
      <c r="A114" s="107" t="s">
        <v>111</v>
      </c>
      <c r="B114" s="105" t="s">
        <v>212</v>
      </c>
    </row>
    <row r="115" spans="1:10" s="105" customFormat="1">
      <c r="A115" s="107" t="s">
        <v>149</v>
      </c>
      <c r="B115" s="105" t="s">
        <v>264</v>
      </c>
    </row>
    <row r="116" spans="1:10" s="105" customFormat="1">
      <c r="A116" s="107" t="s">
        <v>110</v>
      </c>
      <c r="B116" s="105" t="s">
        <v>211</v>
      </c>
    </row>
    <row r="117" spans="1:10" s="105" customFormat="1">
      <c r="A117" s="107" t="s">
        <v>18</v>
      </c>
      <c r="B117" s="105" t="s">
        <v>210</v>
      </c>
    </row>
    <row r="118" spans="1:10" s="105" customFormat="1">
      <c r="A118" s="107" t="s">
        <v>105</v>
      </c>
      <c r="B118" s="105" t="s">
        <v>205</v>
      </c>
    </row>
    <row r="119" spans="1:10" s="105" customFormat="1">
      <c r="A119" s="107" t="s">
        <v>104</v>
      </c>
      <c r="B119" s="105" t="s">
        <v>204</v>
      </c>
    </row>
    <row r="120" spans="1:10" s="105" customFormat="1">
      <c r="A120" s="107" t="s">
        <v>103</v>
      </c>
      <c r="B120" s="105" t="s">
        <v>203</v>
      </c>
    </row>
    <row r="121" spans="1:10" s="105" customFormat="1">
      <c r="A121" s="107" t="s">
        <v>102</v>
      </c>
      <c r="B121" s="105" t="s">
        <v>202</v>
      </c>
    </row>
    <row r="122" spans="1:10" s="105" customFormat="1">
      <c r="A122" s="107" t="s">
        <v>121</v>
      </c>
      <c r="B122" s="105" t="s">
        <v>235</v>
      </c>
    </row>
    <row r="123" spans="1:10" s="105" customFormat="1">
      <c r="A123" s="107" t="s">
        <v>120</v>
      </c>
      <c r="B123" s="105" t="s">
        <v>234</v>
      </c>
    </row>
    <row r="124" spans="1:10" s="105" customFormat="1">
      <c r="A124" s="107" t="s">
        <v>119</v>
      </c>
      <c r="B124" s="105" t="s">
        <v>233</v>
      </c>
    </row>
    <row r="125" spans="1:10" s="105" customFormat="1">
      <c r="A125" s="107" t="s">
        <v>118</v>
      </c>
      <c r="B125" s="105" t="s">
        <v>232</v>
      </c>
    </row>
    <row r="126" spans="1:10" s="105" customFormat="1">
      <c r="A126" s="107" t="s">
        <v>326</v>
      </c>
      <c r="B126" s="105" t="s">
        <v>320</v>
      </c>
    </row>
    <row r="127" spans="1:10" s="105" customFormat="1">
      <c r="A127" s="107" t="s">
        <v>143</v>
      </c>
      <c r="B127" s="105" t="s">
        <v>258</v>
      </c>
    </row>
    <row r="128" spans="1:10" s="105" customFormat="1">
      <c r="A128" s="107" t="s">
        <v>142</v>
      </c>
      <c r="B128" s="105" t="s">
        <v>257</v>
      </c>
      <c r="I128" s="112"/>
      <c r="J128" s="112"/>
    </row>
    <row r="129" spans="1:10" s="105" customFormat="1">
      <c r="A129" s="107" t="s">
        <v>140</v>
      </c>
      <c r="B129" s="105" t="s">
        <v>255</v>
      </c>
      <c r="I129" s="112"/>
      <c r="J129" s="112"/>
    </row>
    <row r="130" spans="1:10" s="105" customFormat="1">
      <c r="A130" s="107" t="s">
        <v>137</v>
      </c>
      <c r="B130" s="105" t="s">
        <v>252</v>
      </c>
      <c r="I130" s="112"/>
      <c r="J130" s="112"/>
    </row>
    <row r="131" spans="1:10" s="105" customFormat="1">
      <c r="A131" s="107" t="s">
        <v>136</v>
      </c>
      <c r="B131" s="105" t="s">
        <v>251</v>
      </c>
      <c r="I131" s="112"/>
      <c r="J131" s="112"/>
    </row>
    <row r="132" spans="1:10" s="105" customFormat="1">
      <c r="A132" s="107" t="s">
        <v>134</v>
      </c>
      <c r="B132" s="105" t="s">
        <v>249</v>
      </c>
      <c r="I132" s="112"/>
      <c r="J132" s="112"/>
    </row>
    <row r="133" spans="1:10" s="105" customFormat="1">
      <c r="A133" s="107" t="s">
        <v>117</v>
      </c>
      <c r="B133" s="105" t="s">
        <v>231</v>
      </c>
    </row>
    <row r="134" spans="1:10" s="105" customFormat="1">
      <c r="A134" s="107" t="s">
        <v>100</v>
      </c>
      <c r="B134" s="105" t="s">
        <v>200</v>
      </c>
    </row>
    <row r="135" spans="1:10" s="105" customFormat="1">
      <c r="A135" s="107" t="s">
        <v>132</v>
      </c>
      <c r="B135" s="105" t="s">
        <v>247</v>
      </c>
    </row>
    <row r="136" spans="1:10" s="105" customFormat="1">
      <c r="A136" s="107" t="s">
        <v>131</v>
      </c>
      <c r="B136" s="105" t="s">
        <v>246</v>
      </c>
      <c r="I136" s="114"/>
      <c r="J136" s="114"/>
    </row>
    <row r="137" spans="1:10" s="105" customFormat="1">
      <c r="A137" s="107" t="s">
        <v>130</v>
      </c>
      <c r="B137" s="105" t="s">
        <v>245</v>
      </c>
      <c r="I137" s="114"/>
      <c r="J137" s="114"/>
    </row>
    <row r="138" spans="1:10" s="106" customFormat="1">
      <c r="A138" s="107" t="s">
        <v>129</v>
      </c>
      <c r="B138" s="105" t="s">
        <v>244</v>
      </c>
      <c r="C138" s="105"/>
      <c r="D138" s="105"/>
      <c r="E138" s="105"/>
      <c r="F138" s="105"/>
      <c r="G138" s="105"/>
      <c r="H138" s="105"/>
    </row>
    <row r="139" spans="1:10" s="106" customFormat="1">
      <c r="A139" s="107" t="s">
        <v>99</v>
      </c>
      <c r="B139" s="105" t="s">
        <v>199</v>
      </c>
      <c r="C139" s="105"/>
      <c r="D139" s="105"/>
      <c r="E139" s="105"/>
      <c r="F139" s="105"/>
      <c r="G139" s="105"/>
      <c r="H139" s="105"/>
    </row>
    <row r="140" spans="1:10" s="106" customFormat="1">
      <c r="A140" s="107" t="s">
        <v>98</v>
      </c>
      <c r="B140" s="105" t="s">
        <v>198</v>
      </c>
      <c r="C140" s="105"/>
      <c r="D140" s="105"/>
      <c r="E140" s="105"/>
      <c r="F140" s="105"/>
      <c r="G140" s="105"/>
      <c r="H140" s="105"/>
    </row>
    <row r="141" spans="1:10" s="106" customFormat="1">
      <c r="A141" s="107" t="s">
        <v>97</v>
      </c>
      <c r="B141" s="105" t="s">
        <v>197</v>
      </c>
      <c r="C141" s="105"/>
      <c r="D141" s="105"/>
      <c r="E141" s="105"/>
      <c r="F141" s="105"/>
      <c r="G141" s="105"/>
      <c r="H141" s="105"/>
    </row>
    <row r="142" spans="1:10" s="106" customFormat="1">
      <c r="A142" s="107" t="s">
        <v>96</v>
      </c>
      <c r="B142" s="105" t="s">
        <v>196</v>
      </c>
      <c r="C142" s="105"/>
      <c r="D142" s="105"/>
      <c r="E142" s="105"/>
      <c r="F142" s="105"/>
      <c r="G142" s="105"/>
      <c r="H142" s="105"/>
    </row>
    <row r="143" spans="1:10" s="106" customFormat="1">
      <c r="A143" s="107" t="s">
        <v>95</v>
      </c>
      <c r="B143" s="105" t="s">
        <v>195</v>
      </c>
      <c r="C143" s="105"/>
      <c r="D143" s="105"/>
      <c r="E143" s="105"/>
      <c r="F143" s="105"/>
      <c r="G143" s="105"/>
      <c r="H143" s="105"/>
    </row>
    <row r="144" spans="1:10" s="106" customFormat="1">
      <c r="A144" s="107" t="s">
        <v>94</v>
      </c>
      <c r="B144" s="105" t="s">
        <v>194</v>
      </c>
      <c r="C144" s="105"/>
      <c r="D144" s="105"/>
      <c r="E144" s="105"/>
      <c r="F144" s="105"/>
      <c r="G144" s="111"/>
      <c r="H144" s="109"/>
    </row>
    <row r="145" spans="1:8" s="106" customFormat="1">
      <c r="A145" s="107" t="s">
        <v>93</v>
      </c>
      <c r="B145" s="105" t="s">
        <v>193</v>
      </c>
      <c r="C145" s="105"/>
      <c r="D145" s="105"/>
      <c r="E145" s="105"/>
      <c r="F145" s="105"/>
      <c r="G145" s="111"/>
      <c r="H145" s="109"/>
    </row>
    <row r="146" spans="1:8" s="106" customFormat="1">
      <c r="A146" s="107" t="s">
        <v>92</v>
      </c>
      <c r="B146" s="105" t="s">
        <v>192</v>
      </c>
      <c r="C146" s="105"/>
      <c r="D146" s="105"/>
      <c r="E146" s="105"/>
      <c r="F146" s="105"/>
      <c r="G146" s="111"/>
      <c r="H146" s="109"/>
    </row>
    <row r="147" spans="1:8" s="106" customFormat="1">
      <c r="A147" s="107" t="s">
        <v>128</v>
      </c>
      <c r="B147" s="105" t="s">
        <v>243</v>
      </c>
      <c r="C147" s="105"/>
      <c r="D147" s="105"/>
      <c r="E147" s="105"/>
      <c r="F147" s="105"/>
      <c r="G147" s="111"/>
      <c r="H147" s="109"/>
    </row>
    <row r="148" spans="1:8" s="106" customFormat="1">
      <c r="A148" s="107" t="s">
        <v>90</v>
      </c>
      <c r="B148" s="105" t="s">
        <v>190</v>
      </c>
      <c r="C148" s="105"/>
      <c r="D148" s="105"/>
      <c r="E148" s="105"/>
      <c r="F148" s="105"/>
      <c r="G148" s="111"/>
      <c r="H148" s="109"/>
    </row>
    <row r="149" spans="1:8" s="106" customFormat="1">
      <c r="A149" s="107" t="s">
        <v>370</v>
      </c>
      <c r="B149" s="105" t="s">
        <v>384</v>
      </c>
      <c r="C149" s="105"/>
      <c r="D149" s="105"/>
      <c r="E149" s="105"/>
      <c r="F149" s="105"/>
      <c r="G149" s="105"/>
      <c r="H149" s="105"/>
    </row>
    <row r="150" spans="1:8" s="106" customFormat="1">
      <c r="A150" s="107" t="s">
        <v>127</v>
      </c>
      <c r="B150" s="105" t="s">
        <v>242</v>
      </c>
      <c r="C150" s="105"/>
      <c r="D150" s="105"/>
      <c r="E150" s="105"/>
      <c r="F150" s="105"/>
      <c r="G150" s="105"/>
      <c r="H150" s="105"/>
    </row>
    <row r="151" spans="1:8" s="106" customFormat="1">
      <c r="A151" s="107" t="s">
        <v>125</v>
      </c>
      <c r="B151" s="105" t="s">
        <v>240</v>
      </c>
      <c r="C151" s="105"/>
      <c r="D151" s="105"/>
      <c r="E151" s="105"/>
      <c r="F151" s="105"/>
      <c r="G151" s="111"/>
      <c r="H151" s="109"/>
    </row>
    <row r="152" spans="1:8" s="106" customFormat="1">
      <c r="A152" s="107" t="s">
        <v>91</v>
      </c>
      <c r="B152" s="105" t="s">
        <v>191</v>
      </c>
    </row>
    <row r="153" spans="1:8" s="106" customFormat="1">
      <c r="A153" s="107" t="s">
        <v>124</v>
      </c>
      <c r="B153" s="105" t="s">
        <v>239</v>
      </c>
    </row>
    <row r="154" spans="1:8" s="106" customFormat="1">
      <c r="A154" s="107" t="s">
        <v>114</v>
      </c>
      <c r="B154" s="105" t="s">
        <v>215</v>
      </c>
    </row>
    <row r="155" spans="1:8" s="106" customFormat="1">
      <c r="A155" s="107" t="s">
        <v>40</v>
      </c>
      <c r="B155" s="105" t="s">
        <v>65</v>
      </c>
    </row>
    <row r="156" spans="1:8" s="106" customFormat="1">
      <c r="A156" s="107" t="s">
        <v>21</v>
      </c>
      <c r="B156" s="105" t="s">
        <v>48</v>
      </c>
    </row>
    <row r="157" spans="1:8" s="106" customFormat="1">
      <c r="A157" s="107" t="s">
        <v>35</v>
      </c>
      <c r="B157" s="105" t="s">
        <v>60</v>
      </c>
    </row>
    <row r="158" spans="1:8" s="106" customFormat="1">
      <c r="A158" s="107" t="s">
        <v>17</v>
      </c>
      <c r="B158" s="105" t="s">
        <v>45</v>
      </c>
    </row>
    <row r="159" spans="1:8" s="106" customFormat="1">
      <c r="A159" s="107" t="s">
        <v>39</v>
      </c>
      <c r="B159" s="105" t="s">
        <v>64</v>
      </c>
    </row>
    <row r="160" spans="1:8" s="106" customFormat="1">
      <c r="A160" s="107" t="s">
        <v>16</v>
      </c>
      <c r="B160" s="105" t="s">
        <v>44</v>
      </c>
    </row>
    <row r="161" spans="1:10" s="106" customFormat="1">
      <c r="A161" s="107" t="s">
        <v>366</v>
      </c>
      <c r="B161" s="105" t="s">
        <v>53</v>
      </c>
    </row>
    <row r="162" spans="1:10" s="106" customFormat="1">
      <c r="A162" s="107" t="s">
        <v>355</v>
      </c>
      <c r="B162" s="105" t="s">
        <v>335</v>
      </c>
    </row>
    <row r="163" spans="1:10" s="106" customFormat="1">
      <c r="A163" s="107" t="s">
        <v>32</v>
      </c>
      <c r="B163" s="105" t="s">
        <v>57</v>
      </c>
    </row>
    <row r="164" spans="1:10" s="106" customFormat="1">
      <c r="A164" s="107" t="s">
        <v>29</v>
      </c>
      <c r="B164" s="105" t="s">
        <v>54</v>
      </c>
    </row>
    <row r="165" spans="1:10" s="106" customFormat="1">
      <c r="A165" s="107" t="s">
        <v>362</v>
      </c>
      <c r="B165" s="105" t="s">
        <v>339</v>
      </c>
    </row>
    <row r="166" spans="1:10" s="106" customFormat="1">
      <c r="A166" s="107" t="s">
        <v>28</v>
      </c>
      <c r="B166" s="105" t="s">
        <v>52</v>
      </c>
    </row>
    <row r="167" spans="1:10" s="106" customFormat="1">
      <c r="A167" s="107" t="s">
        <v>31</v>
      </c>
      <c r="B167" s="105" t="s">
        <v>56</v>
      </c>
    </row>
    <row r="168" spans="1:10" s="106" customFormat="1">
      <c r="A168" s="107" t="s">
        <v>423</v>
      </c>
      <c r="B168" s="105" t="s">
        <v>422</v>
      </c>
    </row>
    <row r="169" spans="1:10" s="105" customFormat="1">
      <c r="A169" s="107" t="s">
        <v>364</v>
      </c>
      <c r="B169" s="105" t="s">
        <v>340</v>
      </c>
      <c r="C169" s="106"/>
      <c r="D169" s="106"/>
      <c r="E169" s="106"/>
      <c r="F169" s="106"/>
      <c r="G169" s="106"/>
      <c r="H169" s="106"/>
      <c r="I169" s="114"/>
      <c r="J169" s="114"/>
    </row>
    <row r="170" spans="1:10" s="106" customFormat="1">
      <c r="A170" s="107" t="s">
        <v>34</v>
      </c>
      <c r="B170" s="105" t="s">
        <v>59</v>
      </c>
    </row>
    <row r="171" spans="1:10" s="106" customFormat="1">
      <c r="A171" s="107" t="s">
        <v>30</v>
      </c>
      <c r="B171" s="105" t="s">
        <v>55</v>
      </c>
    </row>
    <row r="172" spans="1:10" s="106" customFormat="1">
      <c r="A172" s="107" t="s">
        <v>33</v>
      </c>
      <c r="B172" s="105" t="s">
        <v>58</v>
      </c>
    </row>
    <row r="173" spans="1:10" s="106" customFormat="1">
      <c r="A173" s="107" t="s">
        <v>357</v>
      </c>
      <c r="B173" s="105" t="s">
        <v>337</v>
      </c>
    </row>
    <row r="174" spans="1:10" s="106" customFormat="1">
      <c r="A174" s="107" t="s">
        <v>324</v>
      </c>
      <c r="B174" s="105" t="s">
        <v>323</v>
      </c>
    </row>
    <row r="175" spans="1:10" s="106" customFormat="1">
      <c r="A175" s="107" t="s">
        <v>328</v>
      </c>
      <c r="B175" s="105" t="s">
        <v>321</v>
      </c>
    </row>
    <row r="176" spans="1:10" s="106" customFormat="1">
      <c r="A176" s="107" t="s">
        <v>325</v>
      </c>
      <c r="B176" s="105" t="s">
        <v>322</v>
      </c>
    </row>
    <row r="177" spans="1:10" s="105" customFormat="1">
      <c r="A177" s="107" t="s">
        <v>382</v>
      </c>
      <c r="B177" s="105" t="s">
        <v>379</v>
      </c>
      <c r="C177" s="106"/>
      <c r="D177" s="106"/>
      <c r="E177" s="106"/>
      <c r="F177" s="106"/>
      <c r="G177" s="106"/>
      <c r="H177" s="106"/>
      <c r="I177" s="114"/>
      <c r="J177" s="114"/>
    </row>
    <row r="178" spans="1:10" s="127" customFormat="1" ht="24" thickBot="1">
      <c r="A178" s="126" t="s">
        <v>383</v>
      </c>
      <c r="B178" s="127" t="s">
        <v>380</v>
      </c>
      <c r="G178" s="128"/>
      <c r="H178" s="129"/>
      <c r="I178" s="130"/>
      <c r="J178" s="130"/>
    </row>
    <row r="179" spans="1:10" ht="24" thickTop="1"/>
  </sheetData>
  <autoFilter ref="A1:B178" xr:uid="{2E648724-32BD-764B-A75D-A73E4E1DB4BC}"/>
  <phoneticPr fontId="9" type="noConversion"/>
  <dataValidations count="2">
    <dataValidation allowBlank="1" showInputMessage="1" showErrorMessage="1" promptTitle="Underwriting Syndicate" prompt="Enter name of Non-Managing Underwriting Syndicate member" sqref="A55" xr:uid="{FBF22792-C4D1-4E7B-A34E-119B02E22D05}"/>
    <dataValidation allowBlank="1" showInputMessage="1" showErrorMessage="1" promptTitle="Selling Group Member" prompt="Enter name of Selling Group Member" sqref="A54 A175 A66 A56:A59" xr:uid="{1DC52958-F600-4579-8FCB-88565FA744ED}"/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0F80-CAA3-4023-AE5D-84E3EC9B1E29}">
  <dimension ref="A1:AL124"/>
  <sheetViews>
    <sheetView topLeftCell="A70" workbookViewId="0">
      <selection activeCell="B82" sqref="B82"/>
    </sheetView>
  </sheetViews>
  <sheetFormatPr defaultRowHeight="15.75"/>
  <cols>
    <col min="2" max="2" width="48.5" customWidth="1"/>
    <col min="3" max="3" width="26.125" bestFit="1" customWidth="1"/>
    <col min="4" max="4" width="15.875" bestFit="1" customWidth="1"/>
    <col min="5" max="5" width="29.75" customWidth="1"/>
    <col min="6" max="6" width="31.25" customWidth="1"/>
    <col min="8" max="8" width="37.25" customWidth="1"/>
    <col min="9" max="9" width="24.375" customWidth="1"/>
    <col min="10" max="10" width="19.5" customWidth="1"/>
  </cols>
  <sheetData>
    <row r="1" spans="1:38" s="2" customFormat="1" ht="23.25" customHeight="1">
      <c r="B1" s="1" t="s">
        <v>0</v>
      </c>
      <c r="G1" s="19" t="s">
        <v>1</v>
      </c>
      <c r="H1" s="12"/>
      <c r="I1" s="12"/>
      <c r="J1" s="13"/>
    </row>
    <row r="2" spans="1:38" s="2" customFormat="1" ht="23.25">
      <c r="B2" s="3" t="s">
        <v>2</v>
      </c>
      <c r="C2" s="4" t="s">
        <v>70</v>
      </c>
      <c r="D2" s="5"/>
      <c r="E2" s="6"/>
      <c r="G2" s="20"/>
      <c r="H2" s="12"/>
      <c r="I2" s="12"/>
      <c r="J2" s="13"/>
    </row>
    <row r="3" spans="1:38" s="2" customFormat="1" ht="23.25">
      <c r="B3" s="3" t="s">
        <v>3</v>
      </c>
      <c r="C3" s="4" t="s">
        <v>71</v>
      </c>
      <c r="G3" s="20"/>
      <c r="H3" s="12"/>
      <c r="I3" s="12"/>
      <c r="J3" s="13"/>
    </row>
    <row r="4" spans="1:38" s="2" customFormat="1" ht="23.25">
      <c r="B4" s="3" t="s">
        <v>4</v>
      </c>
      <c r="G4" s="20"/>
      <c r="H4" s="12"/>
      <c r="I4" s="12"/>
      <c r="J4" s="13"/>
    </row>
    <row r="5" spans="1:38" s="2" customFormat="1" ht="23.25">
      <c r="B5" s="3" t="s">
        <v>5</v>
      </c>
      <c r="C5" s="6">
        <v>4</v>
      </c>
      <c r="E5" s="7"/>
      <c r="F5" s="6"/>
      <c r="G5" s="20"/>
      <c r="H5" s="12"/>
      <c r="I5" s="12"/>
      <c r="J5" s="13"/>
    </row>
    <row r="6" spans="1:38" s="2" customFormat="1" ht="23.25">
      <c r="B6" s="3" t="s">
        <v>6</v>
      </c>
      <c r="C6" s="8">
        <v>1250000</v>
      </c>
      <c r="D6" s="17"/>
      <c r="E6" s="7"/>
      <c r="G6" s="20"/>
      <c r="H6" s="12"/>
      <c r="I6" s="12"/>
      <c r="J6" s="13"/>
    </row>
    <row r="7" spans="1:38" s="2" customFormat="1" ht="23.25">
      <c r="B7" s="9" t="s">
        <v>7</v>
      </c>
      <c r="C7" s="10">
        <f>C6*C5</f>
        <v>5000000</v>
      </c>
      <c r="D7" s="18"/>
      <c r="E7" s="11"/>
      <c r="F7" s="11"/>
      <c r="G7" s="21"/>
      <c r="H7" s="14"/>
      <c r="I7" s="14"/>
      <c r="J7" s="15"/>
    </row>
    <row r="8" spans="1:38" s="2" customFormat="1" ht="23.25">
      <c r="G8" s="22"/>
    </row>
    <row r="9" spans="1:38" s="2" customFormat="1" ht="23.25">
      <c r="G9" s="22"/>
      <c r="H9" s="5"/>
      <c r="I9" s="5"/>
      <c r="L9" s="3"/>
      <c r="M9" s="3"/>
      <c r="N9" s="3"/>
      <c r="O9" s="3"/>
      <c r="P9" s="3"/>
      <c r="Q9" s="3"/>
      <c r="R9" s="3"/>
      <c r="S9" s="3"/>
    </row>
    <row r="10" spans="1:38" s="2" customFormat="1" ht="23.25">
      <c r="A10" s="2" t="s">
        <v>280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303</v>
      </c>
      <c r="G10" s="23" t="s">
        <v>12</v>
      </c>
      <c r="H10" s="3" t="s">
        <v>13</v>
      </c>
      <c r="I10" s="3" t="s">
        <v>304</v>
      </c>
      <c r="J10" s="3" t="s">
        <v>305</v>
      </c>
      <c r="P10" s="43"/>
      <c r="Q10" s="5"/>
      <c r="R10" s="44"/>
      <c r="S10" s="44"/>
    </row>
    <row r="11" spans="1:38" s="39" customFormat="1" ht="23.25">
      <c r="A11" s="16">
        <v>99</v>
      </c>
      <c r="B11" s="16" t="s">
        <v>298</v>
      </c>
      <c r="C11" s="16" t="s">
        <v>68</v>
      </c>
      <c r="D11" s="16" t="s">
        <v>67</v>
      </c>
      <c r="E11" s="30"/>
      <c r="F11" s="16" t="s">
        <v>291</v>
      </c>
      <c r="G11" s="31">
        <v>2500</v>
      </c>
      <c r="H11" s="32">
        <f t="shared" ref="H11:H47" si="0">G11*4</f>
        <v>10000</v>
      </c>
      <c r="I11" s="33">
        <f t="shared" ref="I11:I47" si="1">G11/1250000</f>
        <v>2E-3</v>
      </c>
      <c r="J11" s="33">
        <f t="shared" ref="J11:J14" si="2">H11/5000000</f>
        <v>2E-3</v>
      </c>
      <c r="K11" s="34"/>
      <c r="L11" s="34"/>
      <c r="M11" s="34"/>
      <c r="N11" s="34"/>
      <c r="O11" s="34"/>
      <c r="P11" s="45"/>
      <c r="Q11" s="46"/>
      <c r="R11" s="47"/>
      <c r="S11" s="47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</row>
    <row r="12" spans="1:38" s="16" customFormat="1" ht="23.25">
      <c r="A12" s="16">
        <v>99</v>
      </c>
      <c r="B12" s="16" t="s">
        <v>297</v>
      </c>
      <c r="C12" s="16" t="s">
        <v>68</v>
      </c>
      <c r="D12" s="16" t="s">
        <v>67</v>
      </c>
      <c r="E12" s="30"/>
      <c r="F12" s="16" t="s">
        <v>290</v>
      </c>
      <c r="G12" s="31">
        <v>1500</v>
      </c>
      <c r="H12" s="32">
        <f t="shared" si="0"/>
        <v>6000</v>
      </c>
      <c r="I12" s="33">
        <f t="shared" si="1"/>
        <v>1.1999999999999999E-3</v>
      </c>
      <c r="J12" s="33">
        <f t="shared" si="2"/>
        <v>1.1999999999999999E-3</v>
      </c>
      <c r="K12" s="2"/>
      <c r="L12" s="2"/>
      <c r="M12" s="2"/>
      <c r="N12" s="2"/>
      <c r="O12" s="2"/>
      <c r="P12" s="43"/>
      <c r="Q12" s="5"/>
      <c r="R12" s="44"/>
      <c r="S12" s="44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s="2" customFormat="1" ht="23.25">
      <c r="A13" s="16">
        <v>99</v>
      </c>
      <c r="B13" s="16" t="s">
        <v>296</v>
      </c>
      <c r="C13" s="16" t="s">
        <v>68</v>
      </c>
      <c r="D13" s="16" t="s">
        <v>67</v>
      </c>
      <c r="E13" s="30"/>
      <c r="F13" s="16" t="s">
        <v>289</v>
      </c>
      <c r="G13" s="31">
        <v>1500</v>
      </c>
      <c r="H13" s="32">
        <f t="shared" si="0"/>
        <v>6000</v>
      </c>
      <c r="I13" s="33">
        <f t="shared" si="1"/>
        <v>1.1999999999999999E-3</v>
      </c>
      <c r="J13" s="33">
        <f t="shared" si="2"/>
        <v>1.1999999999999999E-3</v>
      </c>
    </row>
    <row r="14" spans="1:38" s="16" customFormat="1" ht="23.25">
      <c r="A14" s="16">
        <v>99</v>
      </c>
      <c r="B14" s="16" t="s">
        <v>295</v>
      </c>
      <c r="C14" s="16" t="s">
        <v>68</v>
      </c>
      <c r="D14" s="16" t="s">
        <v>67</v>
      </c>
      <c r="E14" s="30"/>
      <c r="F14" s="16" t="s">
        <v>288</v>
      </c>
      <c r="G14" s="31">
        <v>1500</v>
      </c>
      <c r="H14" s="32">
        <f t="shared" si="0"/>
        <v>6000</v>
      </c>
      <c r="I14" s="33">
        <f t="shared" si="1"/>
        <v>1.1999999999999999E-3</v>
      </c>
      <c r="J14" s="33">
        <f t="shared" si="2"/>
        <v>1.1999999999999999E-3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s="2" customFormat="1" ht="23.25">
      <c r="A15" s="16">
        <v>99</v>
      </c>
      <c r="B15" s="16" t="s">
        <v>294</v>
      </c>
      <c r="C15" s="16" t="s">
        <v>68</v>
      </c>
      <c r="D15" s="16" t="s">
        <v>67</v>
      </c>
      <c r="E15" s="30"/>
      <c r="F15" s="16" t="s">
        <v>287</v>
      </c>
      <c r="G15" s="31">
        <v>1500</v>
      </c>
      <c r="H15" s="32">
        <f t="shared" si="0"/>
        <v>6000</v>
      </c>
      <c r="I15" s="33">
        <f t="shared" si="1"/>
        <v>1.1999999999999999E-3</v>
      </c>
      <c r="J15" s="33">
        <f t="shared" ref="J15:J47" si="3">H15/5000000</f>
        <v>1.1999999999999999E-3</v>
      </c>
    </row>
    <row r="16" spans="1:38" s="16" customFormat="1" ht="23.25">
      <c r="A16" s="16">
        <v>98</v>
      </c>
      <c r="B16" s="16" t="s">
        <v>293</v>
      </c>
      <c r="C16" s="16" t="s">
        <v>68</v>
      </c>
      <c r="D16" s="16" t="s">
        <v>67</v>
      </c>
      <c r="E16" s="30"/>
      <c r="F16" s="16" t="s">
        <v>286</v>
      </c>
      <c r="G16" s="36">
        <v>3000</v>
      </c>
      <c r="H16" s="32">
        <f t="shared" si="0"/>
        <v>12000</v>
      </c>
      <c r="I16" s="33">
        <f t="shared" si="1"/>
        <v>2.3999999999999998E-3</v>
      </c>
      <c r="J16" s="33">
        <f t="shared" si="3"/>
        <v>2.3999999999999998E-3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s="16" customFormat="1" ht="23.25">
      <c r="A17" s="16">
        <v>98</v>
      </c>
      <c r="B17" s="16" t="s">
        <v>292</v>
      </c>
      <c r="C17" s="16" t="s">
        <v>68</v>
      </c>
      <c r="D17" s="16" t="s">
        <v>67</v>
      </c>
      <c r="E17" s="30"/>
      <c r="F17" s="16" t="s">
        <v>285</v>
      </c>
      <c r="G17" s="36">
        <v>1000</v>
      </c>
      <c r="H17" s="32">
        <f t="shared" si="0"/>
        <v>4000</v>
      </c>
      <c r="I17" s="33">
        <f t="shared" si="1"/>
        <v>8.0000000000000004E-4</v>
      </c>
      <c r="J17" s="33">
        <f t="shared" si="3"/>
        <v>8.0000000000000004E-4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s="35" customFormat="1" ht="23.25">
      <c r="A18" s="16">
        <v>93</v>
      </c>
      <c r="B18" s="16" t="s">
        <v>343</v>
      </c>
      <c r="C18" s="16" t="s">
        <v>68</v>
      </c>
      <c r="D18" s="16" t="s">
        <v>67</v>
      </c>
      <c r="E18" s="16"/>
      <c r="F18" s="16" t="s">
        <v>229</v>
      </c>
      <c r="G18" s="16">
        <v>110</v>
      </c>
      <c r="H18" s="32">
        <f t="shared" si="0"/>
        <v>440</v>
      </c>
      <c r="I18" s="33">
        <f t="shared" si="1"/>
        <v>8.7999999999999998E-5</v>
      </c>
      <c r="J18" s="33">
        <f t="shared" si="3"/>
        <v>8.7999999999999998E-5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</row>
    <row r="19" spans="1:38" s="35" customFormat="1" ht="23.25">
      <c r="A19" s="16">
        <v>93</v>
      </c>
      <c r="B19" s="16" t="s">
        <v>348</v>
      </c>
      <c r="C19" s="16" t="s">
        <v>68</v>
      </c>
      <c r="D19" s="16" t="s">
        <v>67</v>
      </c>
      <c r="E19" s="16"/>
      <c r="F19" s="16" t="s">
        <v>228</v>
      </c>
      <c r="G19" s="16">
        <v>210</v>
      </c>
      <c r="H19" s="32">
        <f t="shared" si="0"/>
        <v>840</v>
      </c>
      <c r="I19" s="33">
        <f t="shared" si="1"/>
        <v>1.6799999999999999E-4</v>
      </c>
      <c r="J19" s="33">
        <f t="shared" si="3"/>
        <v>1.6799999999999999E-4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</row>
    <row r="20" spans="1:38" s="35" customFormat="1" ht="23.25">
      <c r="A20" s="16">
        <v>93</v>
      </c>
      <c r="B20" s="16" t="s">
        <v>368</v>
      </c>
      <c r="C20" s="16" t="s">
        <v>68</v>
      </c>
      <c r="D20" s="16" t="s">
        <v>67</v>
      </c>
      <c r="E20" s="16"/>
      <c r="F20" s="16" t="s">
        <v>227</v>
      </c>
      <c r="G20" s="16">
        <v>12500</v>
      </c>
      <c r="H20" s="32">
        <f t="shared" si="0"/>
        <v>50000</v>
      </c>
      <c r="I20" s="33">
        <f t="shared" si="1"/>
        <v>0.01</v>
      </c>
      <c r="J20" s="33">
        <f t="shared" si="3"/>
        <v>0.01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</row>
    <row r="21" spans="1:38" s="2" customFormat="1" ht="23.25">
      <c r="A21" s="16">
        <v>93</v>
      </c>
      <c r="B21" s="16" t="s">
        <v>347</v>
      </c>
      <c r="C21" s="16" t="s">
        <v>68</v>
      </c>
      <c r="D21" s="16" t="s">
        <v>67</v>
      </c>
      <c r="E21" s="16"/>
      <c r="F21" s="16" t="s">
        <v>226</v>
      </c>
      <c r="G21" s="16">
        <v>210</v>
      </c>
      <c r="H21" s="32">
        <f t="shared" si="0"/>
        <v>840</v>
      </c>
      <c r="I21" s="33">
        <f t="shared" si="1"/>
        <v>1.6799999999999999E-4</v>
      </c>
      <c r="J21" s="33">
        <f t="shared" si="3"/>
        <v>1.6799999999999999E-4</v>
      </c>
    </row>
    <row r="22" spans="1:38" s="2" customFormat="1" ht="23.25">
      <c r="A22" s="16">
        <v>93</v>
      </c>
      <c r="B22" s="16" t="s">
        <v>367</v>
      </c>
      <c r="C22" s="16" t="s">
        <v>68</v>
      </c>
      <c r="D22" s="16" t="s">
        <v>67</v>
      </c>
      <c r="E22" s="16"/>
      <c r="F22" s="16" t="s">
        <v>341</v>
      </c>
      <c r="G22" s="16">
        <v>10000</v>
      </c>
      <c r="H22" s="32">
        <f t="shared" si="0"/>
        <v>40000</v>
      </c>
      <c r="I22" s="33">
        <f t="shared" si="1"/>
        <v>8.0000000000000002E-3</v>
      </c>
      <c r="J22" s="33">
        <f t="shared" si="3"/>
        <v>8.0000000000000002E-3</v>
      </c>
    </row>
    <row r="23" spans="1:38" s="2" customFormat="1" ht="23.25">
      <c r="A23" s="16">
        <v>93</v>
      </c>
      <c r="B23" s="16" t="s">
        <v>345</v>
      </c>
      <c r="C23" s="16" t="s">
        <v>68</v>
      </c>
      <c r="D23" s="16" t="s">
        <v>67</v>
      </c>
      <c r="E23" s="16"/>
      <c r="F23" s="16" t="s">
        <v>225</v>
      </c>
      <c r="G23" s="16">
        <v>130</v>
      </c>
      <c r="H23" s="32">
        <f t="shared" si="0"/>
        <v>520</v>
      </c>
      <c r="I23" s="33">
        <f t="shared" si="1"/>
        <v>1.0399999999999999E-4</v>
      </c>
      <c r="J23" s="33">
        <f t="shared" si="3"/>
        <v>1.0399999999999999E-4</v>
      </c>
    </row>
    <row r="24" spans="1:38" s="2" customFormat="1" ht="23.25">
      <c r="A24" s="16">
        <v>93</v>
      </c>
      <c r="B24" s="16" t="s">
        <v>369</v>
      </c>
      <c r="C24" s="16" t="s">
        <v>69</v>
      </c>
      <c r="D24" s="16" t="s">
        <v>67</v>
      </c>
      <c r="E24" s="16"/>
      <c r="F24" s="16" t="s">
        <v>342</v>
      </c>
      <c r="G24" s="16">
        <v>25000</v>
      </c>
      <c r="H24" s="32">
        <f t="shared" si="0"/>
        <v>100000</v>
      </c>
      <c r="I24" s="33">
        <f t="shared" si="1"/>
        <v>0.02</v>
      </c>
      <c r="J24" s="33">
        <f t="shared" si="3"/>
        <v>0.02</v>
      </c>
    </row>
    <row r="25" spans="1:38" s="2" customFormat="1" ht="23.25">
      <c r="A25" s="16">
        <v>93</v>
      </c>
      <c r="B25" s="16" t="s">
        <v>75</v>
      </c>
      <c r="C25" s="16" t="s">
        <v>68</v>
      </c>
      <c r="D25" s="16" t="s">
        <v>67</v>
      </c>
      <c r="E25" s="16"/>
      <c r="F25" s="16" t="s">
        <v>174</v>
      </c>
      <c r="G25" s="16">
        <v>1260</v>
      </c>
      <c r="H25" s="32">
        <f t="shared" si="0"/>
        <v>5040</v>
      </c>
      <c r="I25" s="33">
        <f t="shared" si="1"/>
        <v>1.008E-3</v>
      </c>
      <c r="J25" s="33">
        <f t="shared" si="3"/>
        <v>1.008E-3</v>
      </c>
      <c r="K25" s="48"/>
      <c r="L25" s="48"/>
      <c r="M25" s="48"/>
    </row>
    <row r="26" spans="1:38" s="2" customFormat="1" ht="23.25">
      <c r="A26" s="16">
        <v>93</v>
      </c>
      <c r="B26" s="16" t="s">
        <v>353</v>
      </c>
      <c r="C26" s="16" t="s">
        <v>68</v>
      </c>
      <c r="D26" s="16" t="s">
        <v>67</v>
      </c>
      <c r="E26" s="16"/>
      <c r="F26" s="16" t="s">
        <v>224</v>
      </c>
      <c r="G26" s="16">
        <v>470</v>
      </c>
      <c r="H26" s="32">
        <f t="shared" si="0"/>
        <v>1880</v>
      </c>
      <c r="I26" s="33">
        <f t="shared" si="1"/>
        <v>3.7599999999999998E-4</v>
      </c>
      <c r="J26" s="33">
        <f t="shared" si="3"/>
        <v>3.7599999999999998E-4</v>
      </c>
    </row>
    <row r="27" spans="1:38" s="2" customFormat="1" ht="23.25">
      <c r="A27" s="16">
        <v>93</v>
      </c>
      <c r="B27" s="16" t="s">
        <v>344</v>
      </c>
      <c r="C27" s="16" t="s">
        <v>68</v>
      </c>
      <c r="D27" s="16" t="s">
        <v>67</v>
      </c>
      <c r="E27" s="16"/>
      <c r="F27" s="16" t="s">
        <v>332</v>
      </c>
      <c r="G27" s="16">
        <v>120</v>
      </c>
      <c r="H27" s="32">
        <f t="shared" si="0"/>
        <v>480</v>
      </c>
      <c r="I27" s="33">
        <f t="shared" si="1"/>
        <v>9.6000000000000002E-5</v>
      </c>
      <c r="J27" s="33">
        <f t="shared" si="3"/>
        <v>9.6000000000000002E-5</v>
      </c>
    </row>
    <row r="28" spans="1:38" s="2" customFormat="1" ht="23.25">
      <c r="A28" s="16">
        <v>93</v>
      </c>
      <c r="B28" s="16" t="s">
        <v>346</v>
      </c>
      <c r="C28" s="16" t="s">
        <v>68</v>
      </c>
      <c r="D28" s="16" t="s">
        <v>67</v>
      </c>
      <c r="E28" s="16"/>
      <c r="F28" s="16" t="s">
        <v>223</v>
      </c>
      <c r="G28" s="16">
        <v>200</v>
      </c>
      <c r="H28" s="32">
        <f t="shared" si="0"/>
        <v>800</v>
      </c>
      <c r="I28" s="33">
        <f t="shared" si="1"/>
        <v>1.6000000000000001E-4</v>
      </c>
      <c r="J28" s="33">
        <f t="shared" si="3"/>
        <v>1.6000000000000001E-4</v>
      </c>
    </row>
    <row r="29" spans="1:38" s="2" customFormat="1" ht="23.25">
      <c r="A29" s="16">
        <v>93</v>
      </c>
      <c r="B29" s="16" t="s">
        <v>365</v>
      </c>
      <c r="C29" s="16" t="s">
        <v>68</v>
      </c>
      <c r="D29" s="16" t="s">
        <v>67</v>
      </c>
      <c r="E29" s="16"/>
      <c r="F29" s="16" t="s">
        <v>222</v>
      </c>
      <c r="G29" s="16">
        <v>7500</v>
      </c>
      <c r="H29" s="32">
        <f t="shared" si="0"/>
        <v>30000</v>
      </c>
      <c r="I29" s="33">
        <f t="shared" si="1"/>
        <v>6.0000000000000001E-3</v>
      </c>
      <c r="J29" s="33">
        <f t="shared" si="3"/>
        <v>6.0000000000000001E-3</v>
      </c>
      <c r="M29" s="48"/>
    </row>
    <row r="30" spans="1:38" s="2" customFormat="1" ht="23.25">
      <c r="A30" s="16">
        <v>93</v>
      </c>
      <c r="B30" s="16" t="s">
        <v>352</v>
      </c>
      <c r="C30" s="16" t="s">
        <v>69</v>
      </c>
      <c r="D30" s="16" t="s">
        <v>67</v>
      </c>
      <c r="E30" s="16"/>
      <c r="F30" s="16" t="s">
        <v>221</v>
      </c>
      <c r="G30" s="16">
        <v>450</v>
      </c>
      <c r="H30" s="32">
        <f t="shared" si="0"/>
        <v>1800</v>
      </c>
      <c r="I30" s="33">
        <f t="shared" si="1"/>
        <v>3.6000000000000002E-4</v>
      </c>
      <c r="J30" s="33">
        <f t="shared" si="3"/>
        <v>3.6000000000000002E-4</v>
      </c>
      <c r="K30" s="48"/>
      <c r="L30" s="48"/>
      <c r="M30" s="48"/>
    </row>
    <row r="31" spans="1:38" s="2" customFormat="1" ht="23.25">
      <c r="A31" s="16">
        <v>93</v>
      </c>
      <c r="B31" s="16" t="s">
        <v>349</v>
      </c>
      <c r="C31" s="16" t="s">
        <v>68</v>
      </c>
      <c r="D31" s="16" t="s">
        <v>67</v>
      </c>
      <c r="E31" s="16"/>
      <c r="F31" s="16" t="s">
        <v>220</v>
      </c>
      <c r="G31" s="16">
        <v>240</v>
      </c>
      <c r="H31" s="32">
        <f t="shared" si="0"/>
        <v>960</v>
      </c>
      <c r="I31" s="33">
        <f t="shared" si="1"/>
        <v>1.92E-4</v>
      </c>
      <c r="J31" s="33">
        <f t="shared" si="3"/>
        <v>1.92E-4</v>
      </c>
    </row>
    <row r="32" spans="1:38" s="34" customFormat="1" ht="23.25">
      <c r="A32" s="16">
        <v>93</v>
      </c>
      <c r="B32" s="16" t="s">
        <v>361</v>
      </c>
      <c r="C32" s="16" t="s">
        <v>69</v>
      </c>
      <c r="D32" s="16" t="s">
        <v>67</v>
      </c>
      <c r="E32" s="16"/>
      <c r="F32" s="16" t="s">
        <v>219</v>
      </c>
      <c r="G32" s="16">
        <v>4330</v>
      </c>
      <c r="H32" s="32">
        <f t="shared" si="0"/>
        <v>17320</v>
      </c>
      <c r="I32" s="33">
        <f t="shared" si="1"/>
        <v>3.4640000000000001E-3</v>
      </c>
      <c r="J32" s="33">
        <f t="shared" si="3"/>
        <v>3.4640000000000001E-3</v>
      </c>
    </row>
    <row r="33" spans="1:38" s="2" customFormat="1" ht="23.25">
      <c r="A33" s="16">
        <v>93</v>
      </c>
      <c r="B33" s="16" t="s">
        <v>354</v>
      </c>
      <c r="C33" s="16" t="s">
        <v>68</v>
      </c>
      <c r="D33" s="16" t="s">
        <v>67</v>
      </c>
      <c r="E33" s="16"/>
      <c r="F33" s="16" t="s">
        <v>218</v>
      </c>
      <c r="G33" s="16">
        <v>530</v>
      </c>
      <c r="H33" s="32">
        <f t="shared" si="0"/>
        <v>2120</v>
      </c>
      <c r="I33" s="33">
        <f t="shared" si="1"/>
        <v>4.2400000000000001E-4</v>
      </c>
      <c r="J33" s="33">
        <f t="shared" si="3"/>
        <v>4.2400000000000001E-4</v>
      </c>
    </row>
    <row r="34" spans="1:38" s="34" customFormat="1" ht="23.25">
      <c r="A34" s="16">
        <v>93</v>
      </c>
      <c r="B34" s="16" t="s">
        <v>358</v>
      </c>
      <c r="C34" s="16" t="s">
        <v>68</v>
      </c>
      <c r="D34" s="16" t="s">
        <v>67</v>
      </c>
      <c r="E34" s="16"/>
      <c r="F34" s="16" t="s">
        <v>338</v>
      </c>
      <c r="G34" s="16">
        <v>2500</v>
      </c>
      <c r="H34" s="32">
        <f t="shared" si="0"/>
        <v>10000</v>
      </c>
      <c r="I34" s="33">
        <f t="shared" si="1"/>
        <v>2E-3</v>
      </c>
      <c r="J34" s="33">
        <f t="shared" si="3"/>
        <v>2E-3</v>
      </c>
      <c r="M34" s="49"/>
    </row>
    <row r="35" spans="1:38" s="2" customFormat="1" ht="23.25">
      <c r="A35" s="16">
        <v>93</v>
      </c>
      <c r="B35" s="16" t="s">
        <v>351</v>
      </c>
      <c r="C35" s="16" t="s">
        <v>68</v>
      </c>
      <c r="D35" s="16" t="s">
        <v>67</v>
      </c>
      <c r="E35" s="16"/>
      <c r="F35" s="16" t="s">
        <v>334</v>
      </c>
      <c r="G35" s="16">
        <v>290</v>
      </c>
      <c r="H35" s="32">
        <f t="shared" si="0"/>
        <v>1160</v>
      </c>
      <c r="I35" s="33">
        <f t="shared" si="1"/>
        <v>2.32E-4</v>
      </c>
      <c r="J35" s="33">
        <f t="shared" si="3"/>
        <v>2.32E-4</v>
      </c>
    </row>
    <row r="36" spans="1:38" s="16" customFormat="1" ht="23.25">
      <c r="A36" s="16">
        <v>93</v>
      </c>
      <c r="B36" s="16" t="s">
        <v>356</v>
      </c>
      <c r="C36" s="16" t="s">
        <v>68</v>
      </c>
      <c r="D36" s="16" t="s">
        <v>67</v>
      </c>
      <c r="F36" s="16" t="s">
        <v>336</v>
      </c>
      <c r="G36" s="16">
        <v>1230</v>
      </c>
      <c r="H36" s="32">
        <f t="shared" si="0"/>
        <v>4920</v>
      </c>
      <c r="I36" s="33">
        <f t="shared" si="1"/>
        <v>9.8400000000000007E-4</v>
      </c>
      <c r="J36" s="33">
        <f t="shared" si="3"/>
        <v>9.8400000000000007E-4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s="16" customFormat="1" ht="23.25">
      <c r="A37" s="16">
        <v>93</v>
      </c>
      <c r="B37" s="16" t="s">
        <v>359</v>
      </c>
      <c r="C37" s="16" t="s">
        <v>68</v>
      </c>
      <c r="D37" s="16" t="s">
        <v>67</v>
      </c>
      <c r="F37" s="16" t="s">
        <v>279</v>
      </c>
      <c r="G37" s="16">
        <v>3030</v>
      </c>
      <c r="H37" s="32">
        <f t="shared" si="0"/>
        <v>12120</v>
      </c>
      <c r="I37" s="33">
        <f t="shared" si="1"/>
        <v>2.4239999999999999E-3</v>
      </c>
      <c r="J37" s="33">
        <f t="shared" si="3"/>
        <v>2.4239999999999999E-3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s="2" customFormat="1" ht="23.25">
      <c r="A38" s="16">
        <v>93</v>
      </c>
      <c r="B38" s="16" t="s">
        <v>76</v>
      </c>
      <c r="C38" s="16" t="s">
        <v>69</v>
      </c>
      <c r="D38" s="16" t="s">
        <v>67</v>
      </c>
      <c r="E38" s="16"/>
      <c r="F38" s="16" t="s">
        <v>175</v>
      </c>
      <c r="G38" s="16">
        <v>2600</v>
      </c>
      <c r="H38" s="32">
        <f t="shared" si="0"/>
        <v>10400</v>
      </c>
      <c r="I38" s="33">
        <f t="shared" si="1"/>
        <v>2.0799999999999998E-3</v>
      </c>
      <c r="J38" s="33">
        <f t="shared" si="3"/>
        <v>2.0799999999999998E-3</v>
      </c>
    </row>
    <row r="39" spans="1:38" s="16" customFormat="1" ht="23.25">
      <c r="A39" s="16">
        <v>93</v>
      </c>
      <c r="B39" s="16" t="s">
        <v>77</v>
      </c>
      <c r="C39" s="16" t="s">
        <v>68</v>
      </c>
      <c r="D39" s="16" t="s">
        <v>67</v>
      </c>
      <c r="F39" s="16" t="s">
        <v>176</v>
      </c>
      <c r="G39" s="16">
        <v>1090</v>
      </c>
      <c r="H39" s="32">
        <f t="shared" si="0"/>
        <v>4360</v>
      </c>
      <c r="I39" s="33">
        <f t="shared" si="1"/>
        <v>8.7200000000000005E-4</v>
      </c>
      <c r="J39" s="33">
        <f t="shared" si="3"/>
        <v>8.7200000000000005E-4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s="2" customFormat="1" ht="23.25">
      <c r="A40" s="16">
        <v>93</v>
      </c>
      <c r="B40" s="16" t="s">
        <v>78</v>
      </c>
      <c r="C40" s="16" t="s">
        <v>68</v>
      </c>
      <c r="D40" s="16" t="s">
        <v>67</v>
      </c>
      <c r="E40" s="16"/>
      <c r="F40" s="16" t="s">
        <v>177</v>
      </c>
      <c r="G40" s="16">
        <v>14200</v>
      </c>
      <c r="H40" s="32">
        <f t="shared" si="0"/>
        <v>56800</v>
      </c>
      <c r="I40" s="33">
        <f t="shared" si="1"/>
        <v>1.136E-2</v>
      </c>
      <c r="J40" s="33">
        <f t="shared" si="3"/>
        <v>1.136E-2</v>
      </c>
    </row>
    <row r="41" spans="1:38" s="2" customFormat="1" ht="23.25">
      <c r="A41" s="16">
        <v>93</v>
      </c>
      <c r="B41" s="16" t="s">
        <v>163</v>
      </c>
      <c r="C41" s="16" t="s">
        <v>68</v>
      </c>
      <c r="D41" s="16" t="s">
        <v>67</v>
      </c>
      <c r="E41" s="16"/>
      <c r="F41" s="16" t="s">
        <v>278</v>
      </c>
      <c r="G41" s="16">
        <v>5000</v>
      </c>
      <c r="H41" s="32">
        <f t="shared" si="0"/>
        <v>20000</v>
      </c>
      <c r="I41" s="33">
        <f t="shared" si="1"/>
        <v>4.0000000000000001E-3</v>
      </c>
      <c r="J41" s="33">
        <f t="shared" si="3"/>
        <v>4.0000000000000001E-3</v>
      </c>
    </row>
    <row r="42" spans="1:38" s="2" customFormat="1" ht="23.25">
      <c r="A42" s="16">
        <v>93</v>
      </c>
      <c r="B42" s="16" t="s">
        <v>363</v>
      </c>
      <c r="C42" s="16" t="s">
        <v>68</v>
      </c>
      <c r="D42" s="16" t="s">
        <v>67</v>
      </c>
      <c r="E42" s="16"/>
      <c r="F42" s="16" t="s">
        <v>178</v>
      </c>
      <c r="G42" s="16">
        <v>6900</v>
      </c>
      <c r="H42" s="32">
        <f t="shared" si="0"/>
        <v>27600</v>
      </c>
      <c r="I42" s="33">
        <f t="shared" si="1"/>
        <v>5.5199999999999997E-3</v>
      </c>
      <c r="J42" s="33">
        <f t="shared" si="3"/>
        <v>5.5199999999999997E-3</v>
      </c>
    </row>
    <row r="43" spans="1:38" s="2" customFormat="1" ht="23.25">
      <c r="A43" s="16">
        <v>93</v>
      </c>
      <c r="B43" s="16" t="s">
        <v>79</v>
      </c>
      <c r="C43" s="16" t="s">
        <v>68</v>
      </c>
      <c r="D43" s="16" t="s">
        <v>67</v>
      </c>
      <c r="E43" s="16"/>
      <c r="F43" s="16" t="s">
        <v>179</v>
      </c>
      <c r="G43" s="16">
        <v>1000</v>
      </c>
      <c r="H43" s="32">
        <f t="shared" si="0"/>
        <v>4000</v>
      </c>
      <c r="I43" s="33">
        <f t="shared" si="1"/>
        <v>8.0000000000000004E-4</v>
      </c>
      <c r="J43" s="33">
        <f t="shared" si="3"/>
        <v>8.0000000000000004E-4</v>
      </c>
    </row>
    <row r="44" spans="1:38" s="2" customFormat="1" ht="23.25">
      <c r="A44" s="16">
        <v>93</v>
      </c>
      <c r="B44" s="16" t="s">
        <v>350</v>
      </c>
      <c r="C44" s="16" t="s">
        <v>68</v>
      </c>
      <c r="D44" s="16" t="s">
        <v>67</v>
      </c>
      <c r="E44" s="16"/>
      <c r="F44" s="16" t="s">
        <v>333</v>
      </c>
      <c r="G44" s="16">
        <v>290</v>
      </c>
      <c r="H44" s="32">
        <f t="shared" si="0"/>
        <v>1160</v>
      </c>
      <c r="I44" s="33">
        <f t="shared" si="1"/>
        <v>2.32E-4</v>
      </c>
      <c r="J44" s="33">
        <f t="shared" si="3"/>
        <v>2.32E-4</v>
      </c>
    </row>
    <row r="45" spans="1:38" s="16" customFormat="1" ht="23.25">
      <c r="A45" s="16">
        <v>93</v>
      </c>
      <c r="B45" s="16" t="s">
        <v>80</v>
      </c>
      <c r="C45" s="16" t="s">
        <v>68</v>
      </c>
      <c r="D45" s="16" t="s">
        <v>67</v>
      </c>
      <c r="F45" s="16" t="s">
        <v>180</v>
      </c>
      <c r="G45" s="16">
        <v>3750</v>
      </c>
      <c r="H45" s="32">
        <f t="shared" si="0"/>
        <v>15000</v>
      </c>
      <c r="I45" s="33">
        <f t="shared" si="1"/>
        <v>3.0000000000000001E-3</v>
      </c>
      <c r="J45" s="33">
        <f t="shared" si="3"/>
        <v>3.0000000000000001E-3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s="16" customFormat="1" ht="23.25">
      <c r="A46" s="16">
        <v>93</v>
      </c>
      <c r="B46" s="16" t="s">
        <v>81</v>
      </c>
      <c r="C46" s="16" t="s">
        <v>68</v>
      </c>
      <c r="D46" s="16" t="s">
        <v>67</v>
      </c>
      <c r="F46" s="16" t="s">
        <v>181</v>
      </c>
      <c r="G46" s="16">
        <v>1300</v>
      </c>
      <c r="H46" s="32">
        <f t="shared" si="0"/>
        <v>5200</v>
      </c>
      <c r="I46" s="33">
        <f t="shared" si="1"/>
        <v>1.0399999999999999E-3</v>
      </c>
      <c r="J46" s="33">
        <f t="shared" si="3"/>
        <v>1.0399999999999999E-3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s="2" customFormat="1" ht="23.25">
      <c r="A47" s="16">
        <v>93</v>
      </c>
      <c r="B47" s="16" t="s">
        <v>82</v>
      </c>
      <c r="C47" s="16" t="s">
        <v>69</v>
      </c>
      <c r="D47" s="16" t="s">
        <v>67</v>
      </c>
      <c r="E47" s="16"/>
      <c r="F47" s="16" t="s">
        <v>182</v>
      </c>
      <c r="G47" s="16">
        <v>130</v>
      </c>
      <c r="H47" s="32">
        <f t="shared" si="0"/>
        <v>520</v>
      </c>
      <c r="I47" s="33">
        <f t="shared" si="1"/>
        <v>1.0399999999999999E-4</v>
      </c>
      <c r="J47" s="33">
        <f t="shared" si="3"/>
        <v>1.0399999999999999E-4</v>
      </c>
    </row>
    <row r="48" spans="1:38" s="2" customFormat="1" ht="23.25">
      <c r="A48" s="16">
        <v>93</v>
      </c>
      <c r="B48" s="16" t="s">
        <v>360</v>
      </c>
      <c r="C48" s="16" t="s">
        <v>68</v>
      </c>
      <c r="D48" s="16" t="s">
        <v>67</v>
      </c>
      <c r="E48" s="16"/>
      <c r="F48" s="16" t="s">
        <v>217</v>
      </c>
      <c r="G48" s="16">
        <v>3330</v>
      </c>
      <c r="H48" s="32">
        <v>13320</v>
      </c>
      <c r="I48" s="33">
        <v>2.6640000000000001E-3</v>
      </c>
      <c r="J48" s="33">
        <v>2.6640000000000001E-3</v>
      </c>
    </row>
    <row r="49" spans="1:38" s="2" customFormat="1" ht="23.25">
      <c r="A49" s="16">
        <v>99</v>
      </c>
      <c r="B49" s="16" t="s">
        <v>161</v>
      </c>
      <c r="C49" s="16" t="s">
        <v>282</v>
      </c>
      <c r="D49" s="16" t="s">
        <v>67</v>
      </c>
      <c r="E49" s="30"/>
      <c r="F49" s="16" t="s">
        <v>276</v>
      </c>
      <c r="G49" s="31">
        <v>5000</v>
      </c>
      <c r="H49" s="32">
        <v>20000</v>
      </c>
      <c r="I49" s="33">
        <v>4.0000000000000001E-3</v>
      </c>
      <c r="J49" s="33">
        <v>4.0000000000000001E-3</v>
      </c>
    </row>
    <row r="50" spans="1:38" s="16" customFormat="1" ht="23.25">
      <c r="A50" s="16">
        <v>99</v>
      </c>
      <c r="B50" s="16" t="s">
        <v>160</v>
      </c>
      <c r="C50" s="16" t="s">
        <v>281</v>
      </c>
      <c r="D50" s="16" t="s">
        <v>67</v>
      </c>
      <c r="E50" s="30"/>
      <c r="F50" s="16" t="s">
        <v>275</v>
      </c>
      <c r="G50" s="31">
        <v>1000</v>
      </c>
      <c r="H50" s="32">
        <v>4000</v>
      </c>
      <c r="I50" s="33">
        <v>8.0000000000000004E-4</v>
      </c>
      <c r="J50" s="33">
        <v>8.0000000000000004E-4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s="2" customFormat="1" ht="23.25">
      <c r="A51" s="16">
        <v>99</v>
      </c>
      <c r="B51" s="16" t="s">
        <v>159</v>
      </c>
      <c r="C51" s="16" t="s">
        <v>282</v>
      </c>
      <c r="D51" s="16" t="s">
        <v>67</v>
      </c>
      <c r="E51" s="30"/>
      <c r="F51" s="16" t="s">
        <v>274</v>
      </c>
      <c r="G51" s="31">
        <v>800</v>
      </c>
      <c r="H51" s="32">
        <v>3200</v>
      </c>
      <c r="I51" s="33">
        <v>6.4000000000000005E-4</v>
      </c>
      <c r="J51" s="33">
        <v>6.4000000000000005E-4</v>
      </c>
    </row>
    <row r="52" spans="1:38" s="16" customFormat="1" ht="23.25">
      <c r="A52" s="16">
        <v>99</v>
      </c>
      <c r="B52" s="16" t="s">
        <v>158</v>
      </c>
      <c r="C52" s="16" t="s">
        <v>281</v>
      </c>
      <c r="D52" s="16" t="s">
        <v>67</v>
      </c>
      <c r="E52" s="30"/>
      <c r="F52" s="16" t="s">
        <v>273</v>
      </c>
      <c r="G52" s="31">
        <v>2100</v>
      </c>
      <c r="H52" s="32">
        <v>8400</v>
      </c>
      <c r="I52" s="33">
        <v>1.6800000000000001E-3</v>
      </c>
      <c r="J52" s="33">
        <v>1.6800000000000001E-3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s="2" customFormat="1" ht="23.25">
      <c r="A53" s="16">
        <v>99</v>
      </c>
      <c r="B53" s="16" t="s">
        <v>155</v>
      </c>
      <c r="C53" s="16" t="s">
        <v>281</v>
      </c>
      <c r="D53" s="16" t="s">
        <v>67</v>
      </c>
      <c r="E53" s="30"/>
      <c r="F53" s="16" t="s">
        <v>270</v>
      </c>
      <c r="G53" s="31">
        <v>5000</v>
      </c>
      <c r="H53" s="32">
        <v>20000</v>
      </c>
      <c r="I53" s="33">
        <v>4.0000000000000001E-3</v>
      </c>
      <c r="J53" s="33">
        <v>4.0000000000000001E-3</v>
      </c>
    </row>
    <row r="54" spans="1:38" s="2" customFormat="1" ht="23.25">
      <c r="A54" s="16">
        <v>99</v>
      </c>
      <c r="B54" s="16" t="s">
        <v>153</v>
      </c>
      <c r="C54" s="16" t="s">
        <v>281</v>
      </c>
      <c r="D54" s="16" t="s">
        <v>67</v>
      </c>
      <c r="E54" s="30"/>
      <c r="F54" s="16" t="s">
        <v>268</v>
      </c>
      <c r="G54" s="31">
        <v>2100</v>
      </c>
      <c r="H54" s="32">
        <v>8400</v>
      </c>
      <c r="I54" s="33">
        <v>1.6800000000000001E-3</v>
      </c>
      <c r="J54" s="33">
        <v>1.6800000000000001E-3</v>
      </c>
    </row>
    <row r="55" spans="1:38" s="2" customFormat="1" ht="23.25">
      <c r="A55" s="16">
        <v>99</v>
      </c>
      <c r="B55" s="16" t="s">
        <v>152</v>
      </c>
      <c r="C55" s="16" t="s">
        <v>281</v>
      </c>
      <c r="D55" s="16" t="s">
        <v>67</v>
      </c>
      <c r="E55" s="30"/>
      <c r="F55" s="16" t="s">
        <v>267</v>
      </c>
      <c r="G55" s="31">
        <v>27200</v>
      </c>
      <c r="H55" s="32">
        <v>108800</v>
      </c>
      <c r="I55" s="33">
        <v>2.1760000000000002E-2</v>
      </c>
      <c r="J55" s="33">
        <v>2.1760000000000002E-2</v>
      </c>
    </row>
    <row r="56" spans="1:38" s="16" customFormat="1" ht="23.25">
      <c r="A56" s="16">
        <v>99</v>
      </c>
      <c r="B56" s="16" t="s">
        <v>120</v>
      </c>
      <c r="C56" s="16" t="s">
        <v>164</v>
      </c>
      <c r="D56" s="16" t="s">
        <v>67</v>
      </c>
      <c r="E56" s="30"/>
      <c r="F56" s="16" t="s">
        <v>234</v>
      </c>
      <c r="G56" s="31">
        <v>10000</v>
      </c>
      <c r="H56" s="32">
        <v>40000</v>
      </c>
      <c r="I56" s="33">
        <v>8.0000000000000002E-3</v>
      </c>
      <c r="J56" s="33">
        <v>8.0000000000000002E-3</v>
      </c>
    </row>
    <row r="57" spans="1:38" s="2" customFormat="1" ht="23.25">
      <c r="A57" s="16">
        <v>99</v>
      </c>
      <c r="B57" s="16" t="s">
        <v>101</v>
      </c>
      <c r="C57" s="16" t="s">
        <v>166</v>
      </c>
      <c r="D57" s="16" t="s">
        <v>67</v>
      </c>
      <c r="E57" s="30"/>
      <c r="F57" s="16" t="s">
        <v>201</v>
      </c>
      <c r="G57" s="31">
        <v>12000</v>
      </c>
      <c r="H57" s="32">
        <v>48000</v>
      </c>
      <c r="I57" s="33">
        <v>9.5999999999999992E-3</v>
      </c>
      <c r="J57" s="33">
        <v>9.5999999999999992E-3</v>
      </c>
    </row>
    <row r="58" spans="1:38" s="2" customFormat="1" ht="23.25">
      <c r="A58" s="16">
        <v>99</v>
      </c>
      <c r="B58" s="16" t="s">
        <v>326</v>
      </c>
      <c r="C58" s="16" t="s">
        <v>68</v>
      </c>
      <c r="D58" s="16" t="s">
        <v>67</v>
      </c>
      <c r="E58" s="30"/>
      <c r="F58" s="16" t="s">
        <v>320</v>
      </c>
      <c r="G58" s="31">
        <v>1000</v>
      </c>
      <c r="H58" s="32">
        <v>4000</v>
      </c>
      <c r="I58" s="33">
        <v>8.0000000000000004E-4</v>
      </c>
      <c r="J58" s="33">
        <v>8.0000000000000004E-4</v>
      </c>
    </row>
    <row r="59" spans="1:38" s="16" customFormat="1" ht="23.25">
      <c r="A59" s="16">
        <v>85</v>
      </c>
      <c r="B59" s="16" t="s">
        <v>398</v>
      </c>
      <c r="C59" s="16" t="s">
        <v>68</v>
      </c>
      <c r="D59" s="16" t="s">
        <v>67</v>
      </c>
      <c r="E59" s="30"/>
      <c r="F59" s="16" t="s">
        <v>399</v>
      </c>
      <c r="G59" s="31">
        <v>12500</v>
      </c>
      <c r="H59" s="32">
        <v>50000</v>
      </c>
      <c r="I59" s="33">
        <v>0.01</v>
      </c>
      <c r="J59" s="33">
        <v>0.01</v>
      </c>
    </row>
    <row r="60" spans="1:38" s="16" customFormat="1" ht="23.25">
      <c r="A60" s="16">
        <v>85</v>
      </c>
      <c r="B60" s="16" t="s">
        <v>401</v>
      </c>
      <c r="C60" s="16" t="s">
        <v>68</v>
      </c>
      <c r="D60" s="16" t="s">
        <v>67</v>
      </c>
      <c r="E60" s="30"/>
      <c r="F60" s="16" t="s">
        <v>400</v>
      </c>
      <c r="G60" s="31">
        <v>12500</v>
      </c>
      <c r="H60" s="32">
        <v>50000</v>
      </c>
      <c r="I60" s="33">
        <v>0.01</v>
      </c>
      <c r="J60" s="33">
        <v>0.01</v>
      </c>
    </row>
    <row r="61" spans="1:38" s="16" customFormat="1" ht="23.25">
      <c r="A61" s="16">
        <v>85</v>
      </c>
      <c r="B61" s="16" t="s">
        <v>403</v>
      </c>
      <c r="C61" s="16" t="s">
        <v>68</v>
      </c>
      <c r="D61" s="16" t="s">
        <v>67</v>
      </c>
      <c r="E61" s="30"/>
      <c r="F61" s="16" t="s">
        <v>402</v>
      </c>
      <c r="G61" s="31">
        <v>12500</v>
      </c>
      <c r="H61" s="32">
        <v>50000</v>
      </c>
      <c r="I61" s="33">
        <v>0.01</v>
      </c>
      <c r="J61" s="33">
        <v>0.01</v>
      </c>
    </row>
    <row r="62" spans="1:38" s="16" customFormat="1" ht="23.25">
      <c r="A62" s="16">
        <v>85</v>
      </c>
      <c r="B62" s="16" t="s">
        <v>404</v>
      </c>
      <c r="C62" s="16" t="s">
        <v>68</v>
      </c>
      <c r="D62" s="16" t="s">
        <v>67</v>
      </c>
      <c r="E62" s="30"/>
      <c r="F62" s="16" t="s">
        <v>405</v>
      </c>
      <c r="G62" s="31">
        <v>12500</v>
      </c>
      <c r="H62" s="32">
        <v>50000</v>
      </c>
      <c r="I62" s="33">
        <v>0.01</v>
      </c>
      <c r="J62" s="33">
        <v>0.01</v>
      </c>
    </row>
    <row r="63" spans="1:38" s="16" customFormat="1" ht="23.25">
      <c r="A63" s="16">
        <v>93</v>
      </c>
      <c r="B63" s="16" t="s">
        <v>407</v>
      </c>
      <c r="C63" s="16" t="s">
        <v>68</v>
      </c>
      <c r="D63" s="16" t="s">
        <v>67</v>
      </c>
      <c r="E63" s="30"/>
      <c r="F63" s="16" t="s">
        <v>406</v>
      </c>
      <c r="G63" s="31">
        <v>2500</v>
      </c>
      <c r="H63" s="32">
        <v>10000</v>
      </c>
      <c r="I63" s="33">
        <v>2E-3</v>
      </c>
      <c r="J63" s="33">
        <v>2E-3</v>
      </c>
    </row>
    <row r="64" spans="1:38" s="2" customFormat="1" ht="23.25">
      <c r="A64" s="16">
        <v>99</v>
      </c>
      <c r="B64" s="16" t="s">
        <v>117</v>
      </c>
      <c r="C64" s="16" t="s">
        <v>164</v>
      </c>
      <c r="D64" s="16" t="s">
        <v>67</v>
      </c>
      <c r="E64" s="30"/>
      <c r="F64" s="16" t="s">
        <v>231</v>
      </c>
      <c r="G64" s="31">
        <v>19600</v>
      </c>
      <c r="H64" s="32">
        <v>78400</v>
      </c>
      <c r="I64" s="33">
        <v>1.5679999999999999E-2</v>
      </c>
      <c r="J64" s="33">
        <v>1.5679999999999999E-2</v>
      </c>
    </row>
    <row r="65" spans="1:38" s="2" customFormat="1" ht="23.25">
      <c r="A65" s="16">
        <v>99</v>
      </c>
      <c r="B65" s="16" t="s">
        <v>132</v>
      </c>
      <c r="C65" s="16" t="s">
        <v>68</v>
      </c>
      <c r="D65" s="16" t="s">
        <v>67</v>
      </c>
      <c r="E65" s="30"/>
      <c r="F65" s="16" t="s">
        <v>247</v>
      </c>
      <c r="G65" s="31">
        <v>250</v>
      </c>
      <c r="H65" s="32">
        <v>1000</v>
      </c>
      <c r="I65" s="33">
        <v>2.0000000000000001E-4</v>
      </c>
      <c r="J65" s="33">
        <v>2.0000000000000001E-4</v>
      </c>
    </row>
    <row r="66" spans="1:38" s="16" customFormat="1" ht="23.25">
      <c r="A66" s="16">
        <v>99</v>
      </c>
      <c r="B66" s="16" t="s">
        <v>131</v>
      </c>
      <c r="C66" s="16" t="s">
        <v>164</v>
      </c>
      <c r="D66" s="16" t="s">
        <v>67</v>
      </c>
      <c r="E66" s="30"/>
      <c r="F66" s="16" t="s">
        <v>246</v>
      </c>
      <c r="G66" s="31">
        <v>2000</v>
      </c>
      <c r="H66" s="32">
        <v>8000</v>
      </c>
      <c r="I66" s="33">
        <v>1.6000000000000001E-3</v>
      </c>
      <c r="J66" s="33">
        <v>1.6000000000000001E-3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s="2" customFormat="1" ht="23.25">
      <c r="A67" s="16">
        <v>99</v>
      </c>
      <c r="B67" s="16" t="s">
        <v>130</v>
      </c>
      <c r="C67" s="16" t="s">
        <v>282</v>
      </c>
      <c r="D67" s="16" t="s">
        <v>67</v>
      </c>
      <c r="E67" s="30"/>
      <c r="F67" s="16" t="s">
        <v>245</v>
      </c>
      <c r="G67" s="31">
        <v>11200</v>
      </c>
      <c r="H67" s="32">
        <v>44800</v>
      </c>
      <c r="I67" s="33">
        <v>8.9599999999999992E-3</v>
      </c>
      <c r="J67" s="33">
        <v>8.9599999999999992E-3</v>
      </c>
    </row>
    <row r="68" spans="1:38" s="2" customFormat="1" ht="23.25">
      <c r="A68" s="16">
        <v>99</v>
      </c>
      <c r="B68" s="16" t="s">
        <v>94</v>
      </c>
      <c r="C68" s="16" t="s">
        <v>68</v>
      </c>
      <c r="D68" s="16" t="s">
        <v>67</v>
      </c>
      <c r="E68" s="30"/>
      <c r="F68" s="16" t="s">
        <v>194</v>
      </c>
      <c r="G68" s="31">
        <v>100</v>
      </c>
      <c r="H68" s="32">
        <v>400</v>
      </c>
      <c r="I68" s="33">
        <v>8.0000000000000007E-5</v>
      </c>
      <c r="J68" s="33">
        <v>8.0000000000000007E-5</v>
      </c>
    </row>
    <row r="69" spans="1:38" s="2" customFormat="1" ht="23.25">
      <c r="A69" s="16">
        <v>99</v>
      </c>
      <c r="B69" s="16" t="s">
        <v>93</v>
      </c>
      <c r="C69" s="16" t="s">
        <v>68</v>
      </c>
      <c r="D69" s="16" t="s">
        <v>67</v>
      </c>
      <c r="E69" s="30"/>
      <c r="F69" s="16" t="s">
        <v>193</v>
      </c>
      <c r="G69" s="31">
        <v>100</v>
      </c>
      <c r="H69" s="32">
        <v>400</v>
      </c>
      <c r="I69" s="33">
        <v>8.0000000000000007E-5</v>
      </c>
      <c r="J69" s="33">
        <v>8.0000000000000007E-5</v>
      </c>
    </row>
    <row r="70" spans="1:38" s="2" customFormat="1" ht="23.25">
      <c r="A70" s="16">
        <v>99</v>
      </c>
      <c r="B70" s="16" t="s">
        <v>125</v>
      </c>
      <c r="C70" s="16" t="s">
        <v>282</v>
      </c>
      <c r="D70" s="16" t="s">
        <v>67</v>
      </c>
      <c r="E70" s="30"/>
      <c r="F70" s="16" t="s">
        <v>240</v>
      </c>
      <c r="G70" s="31">
        <v>1000</v>
      </c>
      <c r="H70" s="32">
        <v>4000</v>
      </c>
      <c r="I70" s="33">
        <v>8.0000000000000004E-4</v>
      </c>
      <c r="J70" s="33">
        <v>8.0000000000000004E-4</v>
      </c>
    </row>
    <row r="71" spans="1:38" s="2" customFormat="1" ht="23.25">
      <c r="A71" s="16">
        <v>99</v>
      </c>
      <c r="B71" s="16" t="s">
        <v>124</v>
      </c>
      <c r="C71" s="16" t="s">
        <v>164</v>
      </c>
      <c r="D71" s="16" t="s">
        <v>67</v>
      </c>
      <c r="E71" s="30"/>
      <c r="F71" s="16" t="s">
        <v>239</v>
      </c>
      <c r="G71" s="31">
        <v>8800</v>
      </c>
      <c r="H71" s="32">
        <v>35200</v>
      </c>
      <c r="I71" s="33">
        <v>7.0400000000000003E-3</v>
      </c>
      <c r="J71" s="33">
        <v>7.0400000000000003E-3</v>
      </c>
    </row>
    <row r="72" spans="1:38" s="16" customFormat="1" ht="23.25">
      <c r="A72" s="16">
        <v>99</v>
      </c>
      <c r="B72" s="16" t="s">
        <v>114</v>
      </c>
      <c r="C72" s="16" t="s">
        <v>164</v>
      </c>
      <c r="D72" s="16" t="s">
        <v>67</v>
      </c>
      <c r="E72" s="30"/>
      <c r="F72" s="16" t="s">
        <v>215</v>
      </c>
      <c r="G72" s="31">
        <v>30000</v>
      </c>
      <c r="H72" s="32">
        <v>120000</v>
      </c>
      <c r="I72" s="33">
        <v>2.4E-2</v>
      </c>
      <c r="J72" s="33">
        <v>2.4E-2</v>
      </c>
      <c r="K72" s="2"/>
      <c r="L72" s="2"/>
      <c r="M72" s="2"/>
      <c r="N72" s="2"/>
      <c r="O72" s="2"/>
      <c r="P72" s="43"/>
      <c r="Q72" s="5"/>
      <c r="R72" s="50"/>
      <c r="S72" s="50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s="37" customFormat="1" ht="23.25">
      <c r="A73" s="16">
        <v>85</v>
      </c>
      <c r="B73" s="16" t="s">
        <v>41</v>
      </c>
      <c r="C73" s="16" t="s">
        <v>69</v>
      </c>
      <c r="D73" s="16" t="s">
        <v>67</v>
      </c>
      <c r="E73" s="30"/>
      <c r="F73" s="16" t="s">
        <v>66</v>
      </c>
      <c r="G73" s="36">
        <v>2000</v>
      </c>
      <c r="H73" s="32">
        <v>8000</v>
      </c>
      <c r="I73" s="33">
        <v>1.6000000000000001E-3</v>
      </c>
      <c r="J73" s="33">
        <v>1.6000000000000001E-3</v>
      </c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</row>
    <row r="74" spans="1:38" s="42" customFormat="1" ht="23.25">
      <c r="A74" s="38">
        <v>99</v>
      </c>
      <c r="B74" s="38" t="s">
        <v>372</v>
      </c>
      <c r="C74" s="38" t="s">
        <v>69</v>
      </c>
      <c r="D74" s="38" t="s">
        <v>67</v>
      </c>
      <c r="E74" s="38"/>
      <c r="F74" s="38" t="s">
        <v>239</v>
      </c>
      <c r="G74" s="38">
        <v>8800</v>
      </c>
      <c r="H74" s="40">
        <v>35200</v>
      </c>
      <c r="I74" s="41">
        <v>7.0400000000000003E-3</v>
      </c>
      <c r="J74" s="41">
        <v>7.0400000000000003E-3</v>
      </c>
    </row>
    <row r="75" spans="1:38" s="61" customFormat="1" ht="23.25">
      <c r="A75" s="53">
        <v>99</v>
      </c>
      <c r="B75" s="53" t="s">
        <v>370</v>
      </c>
      <c r="C75" s="53" t="s">
        <v>68</v>
      </c>
      <c r="D75" s="53" t="s">
        <v>67</v>
      </c>
      <c r="E75" s="54"/>
      <c r="F75" s="53" t="s">
        <v>384</v>
      </c>
      <c r="G75" s="55">
        <v>1000</v>
      </c>
      <c r="H75" s="59">
        <v>4000</v>
      </c>
      <c r="I75" s="60">
        <v>8.0000000000000004E-4</v>
      </c>
      <c r="J75" s="60">
        <v>8.0000000000000004E-4</v>
      </c>
    </row>
    <row r="76" spans="1:38" s="58" customFormat="1" ht="23.25">
      <c r="A76" s="53">
        <v>99</v>
      </c>
      <c r="B76" s="53" t="s">
        <v>327</v>
      </c>
      <c r="C76" s="53" t="s">
        <v>68</v>
      </c>
      <c r="D76" s="53" t="s">
        <v>67</v>
      </c>
      <c r="E76" s="54"/>
      <c r="F76" s="53" t="s">
        <v>317</v>
      </c>
      <c r="G76" s="62">
        <v>100</v>
      </c>
      <c r="H76" s="59">
        <v>400</v>
      </c>
      <c r="I76" s="60">
        <v>8.0000000000000007E-5</v>
      </c>
      <c r="J76" s="60">
        <v>8.0000000000000007E-5</v>
      </c>
      <c r="K76" s="63"/>
      <c r="L76" s="63"/>
      <c r="M76" s="63"/>
    </row>
    <row r="77" spans="1:38" s="37" customFormat="1" ht="23.25">
      <c r="A77" s="16">
        <v>93</v>
      </c>
      <c r="B77" s="16" t="s">
        <v>366</v>
      </c>
      <c r="C77" s="16" t="s">
        <v>68</v>
      </c>
      <c r="D77" s="16" t="s">
        <v>67</v>
      </c>
      <c r="E77" s="16"/>
      <c r="F77" s="16" t="s">
        <v>53</v>
      </c>
      <c r="G77" s="16">
        <v>8500</v>
      </c>
      <c r="H77" s="32">
        <v>34000</v>
      </c>
      <c r="I77" s="33">
        <v>6.7999999999999996E-3</v>
      </c>
      <c r="J77" s="33">
        <v>6.7999999999999996E-3</v>
      </c>
      <c r="K77" s="51"/>
      <c r="L77" s="51"/>
      <c r="M77" s="52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</row>
    <row r="78" spans="1:38" s="37" customFormat="1" ht="23.25">
      <c r="A78" s="16">
        <v>93</v>
      </c>
      <c r="B78" s="16" t="s">
        <v>355</v>
      </c>
      <c r="C78" s="16" t="s">
        <v>68</v>
      </c>
      <c r="D78" s="16" t="s">
        <v>67</v>
      </c>
      <c r="E78" s="16"/>
      <c r="F78" s="16" t="s">
        <v>335</v>
      </c>
      <c r="G78" s="16">
        <v>750</v>
      </c>
      <c r="H78" s="32">
        <v>3000</v>
      </c>
      <c r="I78" s="33">
        <v>5.9999999999999995E-4</v>
      </c>
      <c r="J78" s="33">
        <v>5.9999999999999995E-4</v>
      </c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</row>
    <row r="79" spans="1:38" s="37" customFormat="1" ht="23.25">
      <c r="A79" s="16">
        <v>93</v>
      </c>
      <c r="B79" s="16" t="s">
        <v>32</v>
      </c>
      <c r="C79" s="16" t="s">
        <v>68</v>
      </c>
      <c r="D79" s="16" t="s">
        <v>67</v>
      </c>
      <c r="E79" s="16"/>
      <c r="F79" s="16" t="s">
        <v>57</v>
      </c>
      <c r="G79" s="16">
        <v>2500</v>
      </c>
      <c r="H79" s="32">
        <v>10000</v>
      </c>
      <c r="I79" s="33">
        <v>2E-3</v>
      </c>
      <c r="J79" s="33">
        <v>2E-3</v>
      </c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</row>
    <row r="80" spans="1:38" s="37" customFormat="1" ht="23.25">
      <c r="A80" s="16">
        <v>99</v>
      </c>
      <c r="B80" s="16" t="s">
        <v>423</v>
      </c>
      <c r="C80" s="16" t="s">
        <v>68</v>
      </c>
      <c r="D80" s="16" t="s">
        <v>67</v>
      </c>
      <c r="E80" s="16"/>
      <c r="F80" s="16" t="s">
        <v>422</v>
      </c>
      <c r="G80" s="16">
        <v>2500</v>
      </c>
      <c r="H80" s="32">
        <f>G80*4</f>
        <v>10000</v>
      </c>
      <c r="I80" s="33">
        <f>G80/1500000</f>
        <v>1.6666666666666668E-3</v>
      </c>
      <c r="J80" s="33">
        <f>+H80/6000000</f>
        <v>1.6666666666666668E-3</v>
      </c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</row>
    <row r="81" spans="1:38" s="37" customFormat="1" ht="23.25">
      <c r="A81" s="16">
        <v>85</v>
      </c>
      <c r="B81" s="16" t="s">
        <v>29</v>
      </c>
      <c r="C81" s="16" t="s">
        <v>68</v>
      </c>
      <c r="D81" s="16" t="s">
        <v>67</v>
      </c>
      <c r="E81" s="30"/>
      <c r="F81" s="16" t="s">
        <v>54</v>
      </c>
      <c r="G81" s="36">
        <v>400</v>
      </c>
      <c r="H81" s="32">
        <v>1600</v>
      </c>
      <c r="I81" s="33">
        <v>3.2000000000000003E-4</v>
      </c>
      <c r="J81" s="33">
        <v>3.2000000000000003E-4</v>
      </c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</row>
    <row r="82" spans="1:38" s="37" customFormat="1" ht="23.25">
      <c r="A82" s="16">
        <v>93</v>
      </c>
      <c r="B82" s="16" t="s">
        <v>362</v>
      </c>
      <c r="C82" s="16" t="s">
        <v>68</v>
      </c>
      <c r="D82" s="16" t="s">
        <v>67</v>
      </c>
      <c r="E82" s="16"/>
      <c r="F82" s="16" t="s">
        <v>339</v>
      </c>
      <c r="G82" s="16">
        <v>5000</v>
      </c>
      <c r="H82" s="32">
        <v>20000</v>
      </c>
      <c r="I82" s="33">
        <v>4.0000000000000001E-3</v>
      </c>
      <c r="J82" s="33">
        <v>4.0000000000000001E-3</v>
      </c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</row>
    <row r="83" spans="1:38" s="37" customFormat="1" ht="23.25">
      <c r="A83" s="16">
        <v>93</v>
      </c>
      <c r="B83" s="16" t="s">
        <v>28</v>
      </c>
      <c r="C83" s="16" t="s">
        <v>68</v>
      </c>
      <c r="D83" s="16" t="s">
        <v>67</v>
      </c>
      <c r="E83" s="16"/>
      <c r="F83" s="16" t="s">
        <v>52</v>
      </c>
      <c r="G83" s="16">
        <v>8750</v>
      </c>
      <c r="H83" s="32">
        <v>35000</v>
      </c>
      <c r="I83" s="33">
        <v>7.0000000000000001E-3</v>
      </c>
      <c r="J83" s="33">
        <v>7.0000000000000001E-3</v>
      </c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</row>
    <row r="84" spans="1:38" s="37" customFormat="1" ht="23.25">
      <c r="A84" s="16">
        <v>93</v>
      </c>
      <c r="B84" s="16" t="s">
        <v>31</v>
      </c>
      <c r="C84" s="16" t="s">
        <v>68</v>
      </c>
      <c r="D84" s="16" t="s">
        <v>67</v>
      </c>
      <c r="E84" s="16"/>
      <c r="F84" s="16" t="s">
        <v>56</v>
      </c>
      <c r="G84" s="16">
        <v>5000</v>
      </c>
      <c r="H84" s="32">
        <v>20000</v>
      </c>
      <c r="I84" s="33">
        <v>4.0000000000000001E-3</v>
      </c>
      <c r="J84" s="33">
        <v>4.0000000000000001E-3</v>
      </c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</row>
    <row r="85" spans="1:38" s="37" customFormat="1" ht="23.25">
      <c r="A85" s="38">
        <v>93</v>
      </c>
      <c r="B85" s="38" t="s">
        <v>364</v>
      </c>
      <c r="C85" s="38" t="s">
        <v>68</v>
      </c>
      <c r="D85" s="38" t="s">
        <v>67</v>
      </c>
      <c r="E85" s="38"/>
      <c r="F85" s="38" t="s">
        <v>340</v>
      </c>
      <c r="G85" s="38">
        <v>7500</v>
      </c>
      <c r="H85" s="40">
        <v>30000</v>
      </c>
      <c r="I85" s="41">
        <v>6.0000000000000001E-3</v>
      </c>
      <c r="J85" s="41">
        <v>6.0000000000000001E-3</v>
      </c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</row>
    <row r="86" spans="1:38" s="37" customFormat="1" ht="23.25">
      <c r="A86" s="38">
        <v>93</v>
      </c>
      <c r="B86" s="38" t="s">
        <v>357</v>
      </c>
      <c r="C86" s="38" t="s">
        <v>68</v>
      </c>
      <c r="D86" s="38" t="s">
        <v>67</v>
      </c>
      <c r="E86" s="38"/>
      <c r="F86" s="38" t="s">
        <v>337</v>
      </c>
      <c r="G86" s="38">
        <v>2370</v>
      </c>
      <c r="H86" s="40">
        <v>9480</v>
      </c>
      <c r="I86" s="41">
        <v>1.8959999999999999E-3</v>
      </c>
      <c r="J86" s="41">
        <v>1.8959999999999999E-3</v>
      </c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</row>
    <row r="87" spans="1:38" s="58" customFormat="1" ht="23.25">
      <c r="A87" s="53">
        <v>99</v>
      </c>
      <c r="B87" s="53" t="s">
        <v>324</v>
      </c>
      <c r="C87" s="53" t="s">
        <v>68</v>
      </c>
      <c r="D87" s="53" t="s">
        <v>67</v>
      </c>
      <c r="E87" s="54"/>
      <c r="F87" s="53" t="s">
        <v>323</v>
      </c>
      <c r="G87" s="55">
        <v>50000</v>
      </c>
      <c r="H87" s="56">
        <v>200000</v>
      </c>
      <c r="I87" s="57">
        <v>0.04</v>
      </c>
      <c r="J87" s="57">
        <v>0.04</v>
      </c>
    </row>
    <row r="88" spans="1:38" s="58" customFormat="1" ht="23.25">
      <c r="A88" s="53">
        <v>99</v>
      </c>
      <c r="B88" s="53" t="s">
        <v>328</v>
      </c>
      <c r="C88" s="53" t="s">
        <v>68</v>
      </c>
      <c r="D88" s="53" t="s">
        <v>67</v>
      </c>
      <c r="E88" s="54"/>
      <c r="F88" s="53" t="s">
        <v>321</v>
      </c>
      <c r="G88" s="55">
        <v>70000</v>
      </c>
      <c r="H88" s="56">
        <v>280000</v>
      </c>
      <c r="I88" s="57">
        <v>5.6000000000000001E-2</v>
      </c>
      <c r="J88" s="57">
        <v>5.6000000000000001E-2</v>
      </c>
    </row>
    <row r="89" spans="1:38" s="58" customFormat="1" ht="23.25">
      <c r="A89" s="53">
        <v>99</v>
      </c>
      <c r="B89" s="53" t="s">
        <v>325</v>
      </c>
      <c r="C89" s="53" t="s">
        <v>68</v>
      </c>
      <c r="D89" s="53" t="s">
        <v>67</v>
      </c>
      <c r="E89" s="54"/>
      <c r="F89" s="53" t="s">
        <v>322</v>
      </c>
      <c r="G89" s="55">
        <v>45000</v>
      </c>
      <c r="H89" s="56">
        <v>180000</v>
      </c>
      <c r="I89" s="57">
        <v>3.5999999999999997E-2</v>
      </c>
      <c r="J89" s="57">
        <v>3.5999999999999997E-2</v>
      </c>
    </row>
    <row r="90" spans="1:38" s="58" customFormat="1" ht="23.25">
      <c r="A90" s="53">
        <v>99</v>
      </c>
      <c r="B90" s="53" t="s">
        <v>382</v>
      </c>
      <c r="C90" s="53" t="s">
        <v>68</v>
      </c>
      <c r="D90" s="53" t="s">
        <v>67</v>
      </c>
      <c r="E90" s="54"/>
      <c r="F90" s="53" t="s">
        <v>379</v>
      </c>
      <c r="G90" s="55">
        <v>50000</v>
      </c>
      <c r="H90" s="59">
        <v>200000</v>
      </c>
      <c r="I90" s="60">
        <v>0.04</v>
      </c>
      <c r="J90" s="60">
        <v>0.04</v>
      </c>
    </row>
    <row r="91" spans="1:38" s="58" customFormat="1" ht="23.25">
      <c r="A91" s="53">
        <v>99</v>
      </c>
      <c r="B91" s="53" t="s">
        <v>383</v>
      </c>
      <c r="C91" s="53" t="s">
        <v>68</v>
      </c>
      <c r="D91" s="53" t="s">
        <v>67</v>
      </c>
      <c r="E91" s="54"/>
      <c r="F91" s="53" t="s">
        <v>380</v>
      </c>
      <c r="G91" s="55">
        <v>60000</v>
      </c>
      <c r="H91" s="59">
        <v>240000</v>
      </c>
      <c r="I91" s="60">
        <v>4.8000000000000001E-2</v>
      </c>
      <c r="J91" s="60">
        <v>4.8000000000000001E-2</v>
      </c>
    </row>
    <row r="92" spans="1:38" s="69" customFormat="1" ht="23.25">
      <c r="A92" s="64">
        <v>99</v>
      </c>
      <c r="B92" s="64" t="s">
        <v>387</v>
      </c>
      <c r="C92" s="64" t="s">
        <v>69</v>
      </c>
      <c r="D92" s="64" t="s">
        <v>67</v>
      </c>
      <c r="E92" s="65"/>
      <c r="F92" s="64" t="s">
        <v>381</v>
      </c>
      <c r="G92" s="66">
        <v>50000</v>
      </c>
      <c r="H92" s="67">
        <v>200000</v>
      </c>
      <c r="I92" s="68">
        <v>0.04</v>
      </c>
      <c r="J92" s="68">
        <v>0.04</v>
      </c>
    </row>
    <row r="93" spans="1:38" s="64" customFormat="1" ht="23.25">
      <c r="A93" s="64">
        <v>85</v>
      </c>
      <c r="B93" s="64" t="s">
        <v>319</v>
      </c>
      <c r="C93" s="64" t="s">
        <v>69</v>
      </c>
      <c r="D93" s="64" t="s">
        <v>67</v>
      </c>
      <c r="E93" s="65"/>
      <c r="F93" s="64" t="s">
        <v>318</v>
      </c>
      <c r="G93" s="70">
        <v>2000</v>
      </c>
      <c r="H93" s="67">
        <v>8000</v>
      </c>
      <c r="I93" s="68">
        <v>1.6000000000000001E-3</v>
      </c>
      <c r="J93" s="68">
        <v>1.6000000000000001E-3</v>
      </c>
      <c r="P93" s="71"/>
      <c r="Q93" s="72"/>
      <c r="R93" s="73"/>
      <c r="S93" s="73"/>
    </row>
    <row r="94" spans="1:38" s="64" customFormat="1" ht="23.25">
      <c r="A94" s="64">
        <v>99</v>
      </c>
      <c r="B94" s="69" t="s">
        <v>385</v>
      </c>
      <c r="C94" s="64" t="s">
        <v>69</v>
      </c>
      <c r="D94" s="64" t="s">
        <v>67</v>
      </c>
      <c r="E94" s="65"/>
      <c r="F94" s="64" t="s">
        <v>374</v>
      </c>
      <c r="G94" s="66">
        <v>52500</v>
      </c>
      <c r="H94" s="67">
        <v>210000</v>
      </c>
      <c r="I94" s="68">
        <v>4.2000000000000003E-2</v>
      </c>
      <c r="J94" s="68">
        <v>4.2000000000000003E-2</v>
      </c>
      <c r="P94" s="71"/>
      <c r="Q94" s="72"/>
      <c r="R94" s="73"/>
      <c r="S94" s="73"/>
    </row>
    <row r="95" spans="1:38" s="64" customFormat="1" ht="23.25">
      <c r="A95" s="64">
        <v>99</v>
      </c>
      <c r="B95" s="64" t="s">
        <v>386</v>
      </c>
      <c r="C95" s="64" t="s">
        <v>69</v>
      </c>
      <c r="D95" s="64" t="s">
        <v>67</v>
      </c>
      <c r="E95" s="65"/>
      <c r="F95" s="64" t="s">
        <v>375</v>
      </c>
      <c r="G95" s="66">
        <v>55500</v>
      </c>
      <c r="H95" s="67">
        <v>222000</v>
      </c>
      <c r="I95" s="68">
        <v>4.4400000000000002E-2</v>
      </c>
      <c r="J95" s="68">
        <v>4.4400000000000002E-2</v>
      </c>
      <c r="P95" s="71"/>
      <c r="Q95" s="72"/>
      <c r="R95" s="74"/>
      <c r="S95" s="74"/>
    </row>
    <row r="96" spans="1:38" s="64" customFormat="1" ht="23.25">
      <c r="A96" s="64">
        <v>99</v>
      </c>
      <c r="B96" s="64" t="s">
        <v>388</v>
      </c>
      <c r="C96" s="64" t="s">
        <v>69</v>
      </c>
      <c r="D96" s="64" t="s">
        <v>67</v>
      </c>
      <c r="E96" s="65"/>
      <c r="F96" s="64" t="s">
        <v>376</v>
      </c>
      <c r="G96" s="66">
        <v>46500</v>
      </c>
      <c r="H96" s="67">
        <v>186000</v>
      </c>
      <c r="I96" s="68">
        <v>3.7199999999999997E-2</v>
      </c>
      <c r="J96" s="68">
        <v>3.7199999999999997E-2</v>
      </c>
      <c r="P96" s="71"/>
      <c r="Q96" s="72"/>
      <c r="R96" s="74"/>
      <c r="S96" s="74"/>
    </row>
    <row r="97" spans="1:19" s="64" customFormat="1" ht="23.25">
      <c r="A97" s="64">
        <v>99</v>
      </c>
      <c r="B97" s="64" t="s">
        <v>389</v>
      </c>
      <c r="C97" s="64" t="s">
        <v>69</v>
      </c>
      <c r="D97" s="64" t="s">
        <v>67</v>
      </c>
      <c r="E97" s="65"/>
      <c r="F97" s="64" t="s">
        <v>377</v>
      </c>
      <c r="G97" s="66">
        <v>45000</v>
      </c>
      <c r="H97" s="67">
        <v>180000</v>
      </c>
      <c r="I97" s="68">
        <v>3.5999999999999997E-2</v>
      </c>
      <c r="J97" s="68">
        <v>3.5999999999999997E-2</v>
      </c>
      <c r="P97" s="71"/>
      <c r="Q97" s="72"/>
      <c r="R97" s="74"/>
      <c r="S97" s="74"/>
    </row>
    <row r="98" spans="1:19" s="64" customFormat="1" ht="23.25">
      <c r="A98" s="64">
        <v>99</v>
      </c>
      <c r="B98" s="64" t="s">
        <v>390</v>
      </c>
      <c r="C98" s="64" t="s">
        <v>69</v>
      </c>
      <c r="D98" s="64" t="s">
        <v>67</v>
      </c>
      <c r="E98" s="65"/>
      <c r="F98" s="64" t="s">
        <v>378</v>
      </c>
      <c r="G98" s="66">
        <v>52500</v>
      </c>
      <c r="H98" s="67">
        <v>210000</v>
      </c>
      <c r="I98" s="68">
        <v>4.2000000000000003E-2</v>
      </c>
      <c r="J98" s="68">
        <v>4.2000000000000003E-2</v>
      </c>
      <c r="P98" s="71"/>
      <c r="Q98" s="72"/>
      <c r="R98" s="74"/>
      <c r="S98" s="74"/>
    </row>
    <row r="99" spans="1:19" s="79" customFormat="1" ht="24" thickBot="1">
      <c r="A99" s="79">
        <v>99</v>
      </c>
      <c r="B99" s="79" t="s">
        <v>373</v>
      </c>
      <c r="C99" s="79" t="s">
        <v>69</v>
      </c>
      <c r="D99" s="79" t="s">
        <v>67</v>
      </c>
      <c r="F99" s="79" t="s">
        <v>331</v>
      </c>
      <c r="G99" s="79">
        <v>45000</v>
      </c>
      <c r="H99" s="80">
        <v>180000</v>
      </c>
      <c r="I99" s="81">
        <v>3.5999999999999997E-2</v>
      </c>
      <c r="J99" s="81">
        <v>3.5999999999999997E-2</v>
      </c>
      <c r="P99" s="82"/>
      <c r="Q99" s="83"/>
      <c r="R99" s="84"/>
      <c r="S99" s="84"/>
    </row>
    <row r="100" spans="1:19" s="85" customFormat="1" ht="19.5" thickTop="1">
      <c r="G100" s="86">
        <f>SUM(G11:G99)</f>
        <v>993320</v>
      </c>
      <c r="H100" s="87">
        <f>SUM(H11:H99)</f>
        <v>3973280</v>
      </c>
      <c r="I100" s="88">
        <f>SUM(I11:I99)</f>
        <v>0.79432266666666684</v>
      </c>
      <c r="J100" s="88">
        <f>SUM(J11:J99)</f>
        <v>0.79432266666666684</v>
      </c>
    </row>
    <row r="101" spans="1:19" s="85" customFormat="1" ht="18.75">
      <c r="B101" s="89" t="s">
        <v>413</v>
      </c>
      <c r="C101" s="89" t="s">
        <v>414</v>
      </c>
      <c r="D101" s="90"/>
    </row>
    <row r="102" spans="1:19" s="85" customFormat="1" ht="18.75">
      <c r="B102" s="91" t="s">
        <v>411</v>
      </c>
      <c r="C102" s="90">
        <f>GETPIVOTDATA("Country of Account",$B$105,"Country of Account","CA")+GETPIVOTDATA("Country of Account",$B$105,"Country of Account","US")</f>
        <v>68</v>
      </c>
      <c r="D102" s="92">
        <f>C102/C104</f>
        <v>0.77272727272727271</v>
      </c>
    </row>
    <row r="103" spans="1:19" s="85" customFormat="1" ht="18.75">
      <c r="B103" s="91" t="s">
        <v>69</v>
      </c>
      <c r="C103" s="90">
        <f>GETPIVOTDATA("Country of Account",$B$105,"Country of Account","CH")</f>
        <v>20</v>
      </c>
      <c r="D103" s="92">
        <f>C103/C104</f>
        <v>0.22727272727272727</v>
      </c>
    </row>
    <row r="104" spans="1:19" s="85" customFormat="1" ht="18.75">
      <c r="B104" s="91" t="s">
        <v>412</v>
      </c>
      <c r="C104" s="90">
        <f>SUM(C102:C103)</f>
        <v>88</v>
      </c>
      <c r="D104" s="90"/>
    </row>
    <row r="105" spans="1:19" s="93" customFormat="1" ht="11.25">
      <c r="B105" s="94" t="s">
        <v>408</v>
      </c>
      <c r="C105" s="93" t="s">
        <v>410</v>
      </c>
    </row>
    <row r="106" spans="1:19" s="93" customFormat="1" ht="11.25">
      <c r="B106" s="95" t="s">
        <v>165</v>
      </c>
      <c r="C106" s="93">
        <v>1</v>
      </c>
    </row>
    <row r="107" spans="1:19" s="93" customFormat="1" ht="11.25">
      <c r="B107" s="95" t="s">
        <v>69</v>
      </c>
      <c r="C107" s="93">
        <v>20</v>
      </c>
    </row>
    <row r="108" spans="1:19" s="93" customFormat="1" ht="11.25">
      <c r="B108" s="95" t="s">
        <v>68</v>
      </c>
      <c r="C108" s="93">
        <v>67</v>
      </c>
    </row>
    <row r="109" spans="1:19" s="93" customFormat="1" ht="11.25">
      <c r="B109" s="95" t="s">
        <v>409</v>
      </c>
      <c r="C109" s="93">
        <v>88</v>
      </c>
    </row>
    <row r="111" spans="1:19" ht="16.5" thickBot="1"/>
    <row r="112" spans="1:19" s="2" customFormat="1" ht="42.75">
      <c r="B112" s="24" t="s">
        <v>310</v>
      </c>
      <c r="C112" s="24" t="s">
        <v>299</v>
      </c>
      <c r="D112" s="25" t="s">
        <v>308</v>
      </c>
      <c r="E112" s="26" t="s">
        <v>302</v>
      </c>
      <c r="F112" s="27" t="s">
        <v>300</v>
      </c>
      <c r="G112" s="28" t="s">
        <v>312</v>
      </c>
      <c r="H112" s="28" t="s">
        <v>313</v>
      </c>
      <c r="I112" s="28" t="s">
        <v>314</v>
      </c>
      <c r="J112" s="29" t="s">
        <v>315</v>
      </c>
    </row>
    <row r="113" spans="2:10" s="16" customFormat="1" ht="23.25">
      <c r="B113" s="75" t="s">
        <v>311</v>
      </c>
      <c r="C113" s="38" t="s">
        <v>309</v>
      </c>
      <c r="D113" s="76" t="s">
        <v>329</v>
      </c>
      <c r="E113" s="77">
        <v>40000</v>
      </c>
      <c r="F113" s="76" t="s">
        <v>307</v>
      </c>
      <c r="G113" s="76">
        <v>0</v>
      </c>
      <c r="H113" s="76">
        <v>50</v>
      </c>
      <c r="I113" s="76">
        <v>50</v>
      </c>
      <c r="J113" s="76">
        <v>100</v>
      </c>
    </row>
    <row r="114" spans="2:10" s="16" customFormat="1" ht="23.25">
      <c r="B114" s="75" t="s">
        <v>306</v>
      </c>
      <c r="C114" s="38" t="s">
        <v>316</v>
      </c>
      <c r="D114" s="76" t="s">
        <v>329</v>
      </c>
      <c r="E114" s="77">
        <v>30000</v>
      </c>
      <c r="F114" s="76" t="s">
        <v>307</v>
      </c>
      <c r="G114" s="76">
        <v>0</v>
      </c>
      <c r="H114" s="76">
        <v>30</v>
      </c>
      <c r="I114" s="76">
        <v>30</v>
      </c>
      <c r="J114" s="76">
        <v>60</v>
      </c>
    </row>
    <row r="115" spans="2:10" s="16" customFormat="1" ht="23.25">
      <c r="B115" s="75" t="s">
        <v>330</v>
      </c>
      <c r="C115" s="38" t="s">
        <v>301</v>
      </c>
      <c r="D115" s="76" t="s">
        <v>329</v>
      </c>
      <c r="E115" s="77">
        <v>113875</v>
      </c>
      <c r="F115" s="76" t="s">
        <v>307</v>
      </c>
      <c r="G115" s="76">
        <v>0</v>
      </c>
      <c r="H115" s="76">
        <v>10</v>
      </c>
      <c r="I115" s="76">
        <v>26</v>
      </c>
      <c r="J115" s="76">
        <v>36</v>
      </c>
    </row>
    <row r="116" spans="2:10" s="16" customFormat="1" ht="23.25">
      <c r="B116" s="75" t="s">
        <v>392</v>
      </c>
      <c r="C116" s="38" t="s">
        <v>391</v>
      </c>
      <c r="D116" s="76" t="s">
        <v>329</v>
      </c>
      <c r="E116" s="77">
        <v>10375</v>
      </c>
      <c r="F116" s="76" t="s">
        <v>307</v>
      </c>
      <c r="G116" s="76">
        <v>0</v>
      </c>
      <c r="H116" s="76">
        <v>4</v>
      </c>
      <c r="I116" s="76">
        <v>2</v>
      </c>
      <c r="J116" s="76">
        <v>9</v>
      </c>
    </row>
    <row r="117" spans="2:10" s="16" customFormat="1" ht="23.25">
      <c r="B117" s="75" t="s">
        <v>394</v>
      </c>
      <c r="C117" s="38" t="s">
        <v>393</v>
      </c>
      <c r="D117" s="76" t="s">
        <v>329</v>
      </c>
      <c r="E117" s="77">
        <v>5075</v>
      </c>
      <c r="F117" s="38" t="s">
        <v>307</v>
      </c>
      <c r="G117" s="38">
        <v>0</v>
      </c>
      <c r="H117" s="38">
        <v>7</v>
      </c>
      <c r="I117" s="38">
        <v>7</v>
      </c>
      <c r="J117" s="38">
        <v>14</v>
      </c>
    </row>
    <row r="118" spans="2:10" s="16" customFormat="1" ht="23.25">
      <c r="B118" s="75" t="s">
        <v>395</v>
      </c>
      <c r="C118" s="38" t="s">
        <v>371</v>
      </c>
      <c r="D118" s="76" t="s">
        <v>329</v>
      </c>
      <c r="E118" s="77">
        <v>200000</v>
      </c>
      <c r="F118" s="38" t="s">
        <v>307</v>
      </c>
      <c r="G118" s="38">
        <v>0</v>
      </c>
      <c r="H118" s="38">
        <v>31</v>
      </c>
      <c r="I118" s="38">
        <v>21</v>
      </c>
      <c r="J118" s="38">
        <v>52</v>
      </c>
    </row>
    <row r="119" spans="2:10" s="101" customFormat="1" ht="24" thickBot="1">
      <c r="B119" s="97" t="s">
        <v>397</v>
      </c>
      <c r="C119" s="98" t="s">
        <v>396</v>
      </c>
      <c r="D119" s="99" t="s">
        <v>329</v>
      </c>
      <c r="E119" s="100">
        <v>5000</v>
      </c>
      <c r="F119" s="98" t="s">
        <v>307</v>
      </c>
      <c r="G119" s="99">
        <v>0</v>
      </c>
      <c r="H119" s="99">
        <v>7</v>
      </c>
      <c r="I119" s="99">
        <v>0</v>
      </c>
      <c r="J119" s="99">
        <v>7</v>
      </c>
    </row>
    <row r="120" spans="2:10" s="78" customFormat="1" ht="24" thickTop="1">
      <c r="B120" s="75" t="s">
        <v>412</v>
      </c>
      <c r="E120" s="96">
        <f>SUM(E113:E119)</f>
        <v>404325</v>
      </c>
    </row>
    <row r="123" spans="2:10" s="85" customFormat="1" ht="18.75">
      <c r="C123" s="85" t="s">
        <v>416</v>
      </c>
      <c r="D123" s="85" t="s">
        <v>417</v>
      </c>
    </row>
    <row r="124" spans="2:10" s="85" customFormat="1" ht="18.75">
      <c r="B124" s="85" t="s">
        <v>415</v>
      </c>
      <c r="C124" s="102">
        <f>G100+E120</f>
        <v>1397645</v>
      </c>
      <c r="D124" s="103">
        <f>C124*4</f>
        <v>5590580</v>
      </c>
    </row>
  </sheetData>
  <autoFilter ref="A10:J99" xr:uid="{08130F80-CAA3-4023-AE5D-84E3EC9B1E29}"/>
  <dataValidations count="2">
    <dataValidation allowBlank="1" showInputMessage="1" showErrorMessage="1" promptTitle="Underwriting Syndicate" prompt="Enter name of Non-Managing Underwriting Syndicate member" sqref="B50" xr:uid="{FA7B22F2-754C-49B2-B24F-F40677B25E3B}"/>
    <dataValidation allowBlank="1" showInputMessage="1" showErrorMessage="1" promptTitle="Selling Group Member" prompt="Enter name of Selling Group Member" sqref="B51:B52 B91" xr:uid="{51A0DF73-0071-4F6C-BCAA-4BF09DCC8D44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8768E724B59B42BD62C01A662D37B5" ma:contentTypeVersion="10" ma:contentTypeDescription="Create a new document." ma:contentTypeScope="" ma:versionID="ac65613a121887bb7eb6c1780e9ff2ae">
  <xsd:schema xmlns:xsd="http://www.w3.org/2001/XMLSchema" xmlns:xs="http://www.w3.org/2001/XMLSchema" xmlns:p="http://schemas.microsoft.com/office/2006/metadata/properties" xmlns:ns3="e7801a6e-f365-48e1-94f6-491799b2baba" xmlns:ns4="1194601e-28c7-4a7a-9560-e184117f1a34" targetNamespace="http://schemas.microsoft.com/office/2006/metadata/properties" ma:root="true" ma:fieldsID="18d0b2b7e186f72766b0f1c3f4730ec0" ns3:_="" ns4:_="">
    <xsd:import namespace="e7801a6e-f365-48e1-94f6-491799b2baba"/>
    <xsd:import namespace="1194601e-28c7-4a7a-9560-e184117f1a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801a6e-f365-48e1-94f6-491799b2ba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94601e-28c7-4a7a-9560-e184117f1a3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801a6e-f365-48e1-94f6-491799b2baba" xsi:nil="true"/>
  </documentManagement>
</p:properties>
</file>

<file path=customXml/itemProps1.xml><?xml version="1.0" encoding="utf-8"?>
<ds:datastoreItem xmlns:ds="http://schemas.openxmlformats.org/officeDocument/2006/customXml" ds:itemID="{E27D363C-5230-4543-8C6B-6A29ACDBC3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801a6e-f365-48e1-94f6-491799b2baba"/>
    <ds:schemaRef ds:uri="1194601e-28c7-4a7a-9560-e184117f1a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4B71F3-5CA7-4D66-8FAF-73556309E1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37AB3C-7792-48C4-A026-FDA702101A79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  <ds:schemaRef ds:uri="1194601e-28c7-4a7a-9560-e184117f1a34"/>
    <ds:schemaRef ds:uri="e7801a6e-f365-48e1-94f6-491799b2bab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Allocations</vt:lpstr>
      <vt:lpstr>Confirmed Indication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Caroline Strong</dc:creator>
  <cp:keywords/>
  <dc:description/>
  <cp:lastModifiedBy>David Ada-Winter</cp:lastModifiedBy>
  <cp:revision/>
  <dcterms:created xsi:type="dcterms:W3CDTF">2022-12-07T21:58:44Z</dcterms:created>
  <dcterms:modified xsi:type="dcterms:W3CDTF">2024-09-25T21:10:21Z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0x0101002D8768E724B59B42BD62C01A662D37B5</vt:lpwstr>
  </property>
  <property fmtid="{D5CDD505-2E9C-101B-9397-08002B2CF9AE}" pid="3" name="MSIP_Label_88c53105-2268-48cc-bbbd-15c277f43ddd_Enabled">
    <vt:lpwstr>true</vt:lpwstr>
  </property>
  <property fmtid="{D5CDD505-2E9C-101B-9397-08002B2CF9AE}" pid="4" name="MSIP_Label_88c53105-2268-48cc-bbbd-15c277f43ddd_SetDate">
    <vt:lpwstr>2022-12-12T18:00:44Z</vt:lpwstr>
  </property>
  <property fmtid="{D5CDD505-2E9C-101B-9397-08002B2CF9AE}" pid="5" name="MSIP_Label_88c53105-2268-48cc-bbbd-15c277f43ddd_Method">
    <vt:lpwstr>Standard</vt:lpwstr>
  </property>
  <property fmtid="{D5CDD505-2E9C-101B-9397-08002B2CF9AE}" pid="6" name="MSIP_Label_88c53105-2268-48cc-bbbd-15c277f43ddd_Name">
    <vt:lpwstr>Public</vt:lpwstr>
  </property>
  <property fmtid="{D5CDD505-2E9C-101B-9397-08002B2CF9AE}" pid="7" name="MSIP_Label_88c53105-2268-48cc-bbbd-15c277f43ddd_SiteId">
    <vt:lpwstr>d0b75e95-684a-45e3-8d2d-53fa2a6a513f</vt:lpwstr>
  </property>
  <property fmtid="{D5CDD505-2E9C-101B-9397-08002B2CF9AE}" pid="8" name="MSIP_Label_88c53105-2268-48cc-bbbd-15c277f43ddd_ActionId">
    <vt:lpwstr>3b9d93cc-93c7-43f2-bf7c-759266c01322</vt:lpwstr>
  </property>
  <property fmtid="{D5CDD505-2E9C-101B-9397-08002B2CF9AE}" pid="9" name="MSIP_Label_88c53105-2268-48cc-bbbd-15c277f43ddd_ContentBits">
    <vt:lpwstr>0</vt:lpwstr>
  </property>
  <property fmtid="{D5CDD505-2E9C-101B-9397-08002B2CF9AE}" pid="10" name="{A44787D4-0540-4523-9961-78E4036D8C6D}">
    <vt:lpwstr>{D9E908DF-2183-4DB6-A9D9-F6DF16212DAE}</vt:lpwstr>
  </property>
</Properties>
</file>