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<sst xmlns="http://schemas.openxmlformats.org/spreadsheetml/2006/main" count="1987" uniqueCount="344">
  <si>
    <t xml:space="preserve">id</t>
  </si>
  <si>
    <t xml:space="preserve">article</t>
  </si>
  <si>
    <t xml:space="preserve">name</t>
  </si>
  <si>
    <t xml:space="preserve">type</t>
  </si>
  <si>
    <t xml:space="preserve">typeUse</t>
  </si>
  <si>
    <t xml:space="preserve">description</t>
  </si>
  <si>
    <t xml:space="preserve">quantity</t>
  </si>
  <si>
    <t xml:space="preserve">amount</t>
  </si>
  <si>
    <t xml:space="preserve">amountAll</t>
  </si>
  <si>
    <t xml:space="preserve">unit</t>
  </si>
  <si>
    <t xml:space="preserve">thickness</t>
  </si>
  <si>
    <t xml:space="preserve">cost</t>
  </si>
  <si>
    <t xml:space="preserve">price1</t>
  </si>
  <si>
    <t xml:space="preserve">price2</t>
  </si>
  <si>
    <t xml:space="preserve">price3</t>
  </si>
  <si>
    <t xml:space="preserve">price4</t>
  </si>
  <si>
    <t xml:space="preserve">price5</t>
  </si>
  <si>
    <t xml:space="preserve">x</t>
  </si>
  <si>
    <t xml:space="preserve">y</t>
  </si>
  <si>
    <t xml:space="preserve">created</t>
  </si>
  <si>
    <t xml:space="preserve">createdAt</t>
  </si>
  <si>
    <t xml:space="preserve">updatedAt</t>
  </si>
  <si>
    <t xml:space="preserve">0001</t>
  </si>
  <si>
    <t xml:space="preserve">Кольоровий друк А3+</t>
  </si>
  <si>
    <t xml:space="preserve">Друк</t>
  </si>
  <si>
    <t xml:space="preserve">Кольоровий</t>
  </si>
  <si>
    <t xml:space="preserve">Шт</t>
  </si>
  <si>
    <t xml:space="preserve">0</t>
  </si>
  <si>
    <t xml:space="preserve">5</t>
  </si>
  <si>
    <t xml:space="preserve">2024-11-11T09:58:35.000Z</t>
  </si>
  <si>
    <t xml:space="preserve">2025-01-15T22:48:18.000Z</t>
  </si>
  <si>
    <t xml:space="preserve">0003</t>
  </si>
  <si>
    <t xml:space="preserve">Чорно-білий друк А4</t>
  </si>
  <si>
    <t xml:space="preserve">Чорнобілий</t>
  </si>
  <si>
    <t xml:space="preserve">2.5</t>
  </si>
  <si>
    <t xml:space="preserve">0006</t>
  </si>
  <si>
    <t xml:space="preserve">Широкоформатний друк</t>
  </si>
  <si>
    <t xml:space="preserve">Широкоформат</t>
  </si>
  <si>
    <t xml:space="preserve">м2</t>
  </si>
  <si>
    <t xml:space="preserve">Офісний папір</t>
  </si>
  <si>
    <t xml:space="preserve">Папір</t>
  </si>
  <si>
    <t xml:space="preserve">Тонкий</t>
  </si>
  <si>
    <t xml:space="preserve">90</t>
  </si>
  <si>
    <t xml:space="preserve">297</t>
  </si>
  <si>
    <t xml:space="preserve">420</t>
  </si>
  <si>
    <t xml:space="preserve">2025-01-16T03:52:11.000Z</t>
  </si>
  <si>
    <t xml:space="preserve">0002</t>
  </si>
  <si>
    <t xml:space="preserve">Color Copy (DNS), Munken</t>
  </si>
  <si>
    <t xml:space="preserve">140</t>
  </si>
  <si>
    <t xml:space="preserve">Крейдований</t>
  </si>
  <si>
    <t xml:space="preserve">128</t>
  </si>
  <si>
    <t xml:space="preserve">0004</t>
  </si>
  <si>
    <t xml:space="preserve">Arena</t>
  </si>
  <si>
    <t xml:space="preserve">120</t>
  </si>
  <si>
    <t xml:space="preserve">0005</t>
  </si>
  <si>
    <t xml:space="preserve">Artelibris</t>
  </si>
  <si>
    <t xml:space="preserve">Astroprint</t>
  </si>
  <si>
    <t xml:space="preserve">0007</t>
  </si>
  <si>
    <t xml:space="preserve">Boheme</t>
  </si>
  <si>
    <t xml:space="preserve">0008</t>
  </si>
  <si>
    <t xml:space="preserve">Chagall</t>
  </si>
  <si>
    <t xml:space="preserve">130</t>
  </si>
  <si>
    <t xml:space="preserve">0009</t>
  </si>
  <si>
    <t xml:space="preserve">Cocktail</t>
  </si>
  <si>
    <t xml:space="preserve">0010</t>
  </si>
  <si>
    <t xml:space="preserve">Constellation</t>
  </si>
  <si>
    <t xml:space="preserve">0011</t>
  </si>
  <si>
    <t xml:space="preserve">Creative board</t>
  </si>
  <si>
    <t xml:space="preserve">0012</t>
  </si>
  <si>
    <t xml:space="preserve">Dali</t>
  </si>
  <si>
    <t xml:space="preserve">0013</t>
  </si>
  <si>
    <t xml:space="preserve">Flora</t>
  </si>
  <si>
    <t xml:space="preserve">100</t>
  </si>
  <si>
    <t xml:space="preserve">0014</t>
  </si>
  <si>
    <t xml:space="preserve">GSK EW</t>
  </si>
  <si>
    <t xml:space="preserve">0015</t>
  </si>
  <si>
    <t xml:space="preserve">Iceblink fine toile </t>
  </si>
  <si>
    <t xml:space="preserve">0016</t>
  </si>
  <si>
    <t xml:space="preserve">Imitlin</t>
  </si>
  <si>
    <t xml:space="preserve">0017</t>
  </si>
  <si>
    <t xml:space="preserve">Ispira</t>
  </si>
  <si>
    <t xml:space="preserve">0018</t>
  </si>
  <si>
    <t xml:space="preserve">Malmero</t>
  </si>
  <si>
    <t xml:space="preserve">0019</t>
  </si>
  <si>
    <t xml:space="preserve">Materica</t>
  </si>
  <si>
    <t xml:space="preserve">0020</t>
  </si>
  <si>
    <t xml:space="preserve">Natural Evolution</t>
  </si>
  <si>
    <t xml:space="preserve">0021</t>
  </si>
  <si>
    <t xml:space="preserve">Nettuno</t>
  </si>
  <si>
    <t xml:space="preserve">120-140</t>
  </si>
  <si>
    <t xml:space="preserve">0022</t>
  </si>
  <si>
    <t xml:space="preserve">Pergamenata</t>
  </si>
  <si>
    <t xml:space="preserve">115</t>
  </si>
  <si>
    <t xml:space="preserve">0023</t>
  </si>
  <si>
    <t xml:space="preserve">Plike</t>
  </si>
  <si>
    <t xml:space="preserve">0024</t>
  </si>
  <si>
    <t xml:space="preserve">Security lune</t>
  </si>
  <si>
    <t xml:space="preserve">0025</t>
  </si>
  <si>
    <t xml:space="preserve">Sirio</t>
  </si>
  <si>
    <t xml:space="preserve">0026</t>
  </si>
  <si>
    <t xml:space="preserve">Sirio pearl</t>
  </si>
  <si>
    <t xml:space="preserve">125</t>
  </si>
  <si>
    <t xml:space="preserve">0027</t>
  </si>
  <si>
    <t xml:space="preserve">SplendorGel</t>
  </si>
  <si>
    <t xml:space="preserve">100-140</t>
  </si>
  <si>
    <t xml:space="preserve">0028</t>
  </si>
  <si>
    <t xml:space="preserve">Stardream</t>
  </si>
  <si>
    <t xml:space="preserve">0029</t>
  </si>
  <si>
    <t xml:space="preserve">Tintoretto</t>
  </si>
  <si>
    <t xml:space="preserve">95-140</t>
  </si>
  <si>
    <t xml:space="preserve">0030</t>
  </si>
  <si>
    <t xml:space="preserve">Woodstock</t>
  </si>
  <si>
    <t xml:space="preserve">80-110</t>
  </si>
  <si>
    <t xml:space="preserve">0031</t>
  </si>
  <si>
    <t xml:space="preserve">Середній</t>
  </si>
  <si>
    <t xml:space="preserve">145-240</t>
  </si>
  <si>
    <t xml:space="preserve">0032</t>
  </si>
  <si>
    <t xml:space="preserve">150-200</t>
  </si>
  <si>
    <t xml:space="preserve">0033</t>
  </si>
  <si>
    <t xml:space="preserve">140-200</t>
  </si>
  <si>
    <t xml:space="preserve">0034</t>
  </si>
  <si>
    <t xml:space="preserve">230</t>
  </si>
  <si>
    <t xml:space="preserve">0035</t>
  </si>
  <si>
    <t xml:space="preserve">240</t>
  </si>
  <si>
    <t xml:space="preserve">0036</t>
  </si>
  <si>
    <t xml:space="preserve">160-200</t>
  </si>
  <si>
    <t xml:space="preserve">0037</t>
  </si>
  <si>
    <t xml:space="preserve">0040</t>
  </si>
  <si>
    <t xml:space="preserve">Icelite</t>
  </si>
  <si>
    <t xml:space="preserve">180</t>
  </si>
  <si>
    <t xml:space="preserve">0041</t>
  </si>
  <si>
    <t xml:space="preserve">165</t>
  </si>
  <si>
    <t xml:space="preserve">0042</t>
  </si>
  <si>
    <t xml:space="preserve">215</t>
  </si>
  <si>
    <t xml:space="preserve">0043</t>
  </si>
  <si>
    <t xml:space="preserve">0044</t>
  </si>
  <si>
    <t xml:space="preserve">210</t>
  </si>
  <si>
    <t xml:space="preserve">0045</t>
  </si>
  <si>
    <t xml:space="preserve">0046</t>
  </si>
  <si>
    <t xml:space="preserve">160-230</t>
  </si>
  <si>
    <t xml:space="preserve">296</t>
  </si>
  <si>
    <t xml:space="preserve">419</t>
  </si>
  <si>
    <t xml:space="preserve">2023-11-11T09:58:35.000Z</t>
  </si>
  <si>
    <t xml:space="preserve">0047</t>
  </si>
  <si>
    <t xml:space="preserve">0098</t>
  </si>
  <si>
    <t xml:space="preserve">Color Copy (DNS)</t>
  </si>
  <si>
    <t xml:space="preserve">298</t>
  </si>
  <si>
    <t xml:space="preserve">421</t>
  </si>
  <si>
    <t xml:space="preserve">0049</t>
  </si>
  <si>
    <t xml:space="preserve">Munken</t>
  </si>
  <si>
    <t xml:space="preserve">Цупкий</t>
  </si>
  <si>
    <t xml:space="preserve">BIO А3</t>
  </si>
  <si>
    <t xml:space="preserve">300</t>
  </si>
  <si>
    <t xml:space="preserve">0050</t>
  </si>
  <si>
    <t xml:space="preserve">250-350</t>
  </si>
  <si>
    <t xml:space="preserve">0051</t>
  </si>
  <si>
    <t xml:space="preserve">0052</t>
  </si>
  <si>
    <t xml:space="preserve">280</t>
  </si>
  <si>
    <t xml:space="preserve">0053</t>
  </si>
  <si>
    <t xml:space="preserve">320</t>
  </si>
  <si>
    <t xml:space="preserve">0054</t>
  </si>
  <si>
    <t xml:space="preserve">260</t>
  </si>
  <si>
    <t xml:space="preserve">0055</t>
  </si>
  <si>
    <t xml:space="preserve">290</t>
  </si>
  <si>
    <t xml:space="preserve">0056</t>
  </si>
  <si>
    <t xml:space="preserve">280-350</t>
  </si>
  <si>
    <t xml:space="preserve">0057</t>
  </si>
  <si>
    <t xml:space="preserve">270-350</t>
  </si>
  <si>
    <t xml:space="preserve">0058</t>
  </si>
  <si>
    <t xml:space="preserve">285</t>
  </si>
  <si>
    <t xml:space="preserve">0059</t>
  </si>
  <si>
    <t xml:space="preserve">350</t>
  </si>
  <si>
    <t xml:space="preserve">0060</t>
  </si>
  <si>
    <t xml:space="preserve">Formosa</t>
  </si>
  <si>
    <t xml:space="preserve">250</t>
  </si>
  <si>
    <t xml:space="preserve">0061</t>
  </si>
  <si>
    <t xml:space="preserve">Iceblink</t>
  </si>
  <si>
    <t xml:space="preserve">300-350</t>
  </si>
  <si>
    <t xml:space="preserve">0062</t>
  </si>
  <si>
    <t xml:space="preserve">250-335</t>
  </si>
  <si>
    <t xml:space="preserve">0063</t>
  </si>
  <si>
    <t xml:space="preserve">0064</t>
  </si>
  <si>
    <t xml:space="preserve">360</t>
  </si>
  <si>
    <t xml:space="preserve">0065</t>
  </si>
  <si>
    <t xml:space="preserve">250-300</t>
  </si>
  <si>
    <t xml:space="preserve">0066</t>
  </si>
  <si>
    <t xml:space="preserve">0067</t>
  </si>
  <si>
    <t xml:space="preserve">0068</t>
  </si>
  <si>
    <t xml:space="preserve">0069</t>
  </si>
  <si>
    <t xml:space="preserve">330</t>
  </si>
  <si>
    <t xml:space="preserve">0070</t>
  </si>
  <si>
    <t xml:space="preserve">0071</t>
  </si>
  <si>
    <t xml:space="preserve">0072</t>
  </si>
  <si>
    <t xml:space="preserve">Sirio tela</t>
  </si>
  <si>
    <t xml:space="preserve">0073</t>
  </si>
  <si>
    <t xml:space="preserve">Slide white</t>
  </si>
  <si>
    <t xml:space="preserve">0074</t>
  </si>
  <si>
    <t xml:space="preserve">So…silk</t>
  </si>
  <si>
    <t xml:space="preserve">0075</t>
  </si>
  <si>
    <t xml:space="preserve">270-330</t>
  </si>
  <si>
    <t xml:space="preserve">0076</t>
  </si>
  <si>
    <t xml:space="preserve">0077</t>
  </si>
  <si>
    <t xml:space="preserve">0078</t>
  </si>
  <si>
    <t xml:space="preserve">Wild</t>
  </si>
  <si>
    <t xml:space="preserve">0079</t>
  </si>
  <si>
    <t xml:space="preserve">0080</t>
  </si>
  <si>
    <t xml:space="preserve">Папір білий</t>
  </si>
  <si>
    <t xml:space="preserve">Плівка</t>
  </si>
  <si>
    <t xml:space="preserve">Наліпки</t>
  </si>
  <si>
    <t xml:space="preserve">70</t>
  </si>
  <si>
    <t xml:space="preserve">0081</t>
  </si>
  <si>
    <t xml:space="preserve">Папір Glo</t>
  </si>
  <si>
    <t xml:space="preserve">0082</t>
  </si>
  <si>
    <t xml:space="preserve">Папір крафтовий Eden</t>
  </si>
  <si>
    <t xml:space="preserve">0083</t>
  </si>
  <si>
    <t xml:space="preserve">Винний папір Martele</t>
  </si>
  <si>
    <t xml:space="preserve">0084</t>
  </si>
  <si>
    <t xml:space="preserve">Папір StarLight</t>
  </si>
  <si>
    <t xml:space="preserve">0085</t>
  </si>
  <si>
    <t xml:space="preserve">Плівка біла глянцева UPM Raflatac PolyLaser</t>
  </si>
  <si>
    <t xml:space="preserve">0086</t>
  </si>
  <si>
    <t xml:space="preserve">Плівка біла матова UPM Raflatac PolyLaser</t>
  </si>
  <si>
    <t xml:space="preserve">0087</t>
  </si>
  <si>
    <t xml:space="preserve">Плівка прозора глянцева UPM Raflatac PolyLaser</t>
  </si>
  <si>
    <t xml:space="preserve">0088</t>
  </si>
  <si>
    <t xml:space="preserve">Плівка напівпрозора матова UPM Raflatac PolyLaser</t>
  </si>
  <si>
    <t xml:space="preserve">0089</t>
  </si>
  <si>
    <t xml:space="preserve">З глянцевим ламінуванням</t>
  </si>
  <si>
    <t xml:space="preserve">Ламінування</t>
  </si>
  <si>
    <t xml:space="preserve">А3</t>
  </si>
  <si>
    <t xml:space="preserve">0090</t>
  </si>
  <si>
    <t xml:space="preserve">З матовим ламінуванням</t>
  </si>
  <si>
    <t xml:space="preserve">0091</t>
  </si>
  <si>
    <t xml:space="preserve">З ламінуванням Soft Touch</t>
  </si>
  <si>
    <t xml:space="preserve">80</t>
  </si>
  <si>
    <t xml:space="preserve">0092</t>
  </si>
  <si>
    <t xml:space="preserve">30</t>
  </si>
  <si>
    <t xml:space="preserve">0093</t>
  </si>
  <si>
    <t xml:space="preserve">0094</t>
  </si>
  <si>
    <t xml:space="preserve">0095</t>
  </si>
  <si>
    <t xml:space="preserve">0096</t>
  </si>
  <si>
    <t xml:space="preserve">0097</t>
  </si>
  <si>
    <t xml:space="preserve">Матовий плакатний фотопапір</t>
  </si>
  <si>
    <t xml:space="preserve">Папір Широкоформат</t>
  </si>
  <si>
    <t xml:space="preserve">PaperWide</t>
  </si>
  <si>
    <t xml:space="preserve">М2</t>
  </si>
  <si>
    <t xml:space="preserve">200</t>
  </si>
  <si>
    <t xml:space="preserve">0099</t>
  </si>
  <si>
    <t xml:space="preserve">Фотопапір Сатін</t>
  </si>
  <si>
    <t xml:space="preserve">270</t>
  </si>
  <si>
    <t xml:space="preserve">500</t>
  </si>
  <si>
    <t xml:space="preserve">450</t>
  </si>
  <si>
    <t xml:space="preserve">440</t>
  </si>
  <si>
    <t xml:space="preserve">400</t>
  </si>
  <si>
    <t xml:space="preserve">0100</t>
  </si>
  <si>
    <t xml:space="preserve">0101</t>
  </si>
  <si>
    <t xml:space="preserve">Холст</t>
  </si>
  <si>
    <t xml:space="preserve">3200</t>
  </si>
  <si>
    <t xml:space="preserve">2880</t>
  </si>
  <si>
    <t xml:space="preserve">2600</t>
  </si>
  <si>
    <t xml:space="preserve">2500</t>
  </si>
  <si>
    <t xml:space="preserve">2400</t>
  </si>
  <si>
    <t xml:space="preserve">Згинання</t>
  </si>
  <si>
    <t xml:space="preserve">Постпресс</t>
  </si>
  <si>
    <t xml:space="preserve">4</t>
  </si>
  <si>
    <t xml:space="preserve">2</t>
  </si>
  <si>
    <t xml:space="preserve">1.5</t>
  </si>
  <si>
    <t xml:space="preserve">1</t>
  </si>
  <si>
    <t xml:space="preserve">0.5</t>
  </si>
  <si>
    <t xml:space="preserve">Скруглення кутів</t>
  </si>
  <si>
    <t xml:space="preserve">0.25</t>
  </si>
  <si>
    <t xml:space="preserve">0.2</t>
  </si>
  <si>
    <t xml:space="preserve">0.15</t>
  </si>
  <si>
    <t xml:space="preserve">0.1</t>
  </si>
  <si>
    <t xml:space="preserve">0.05</t>
  </si>
  <si>
    <t xml:space="preserve">Cвердління отворів</t>
  </si>
  <si>
    <t xml:space="preserve">0.4</t>
  </si>
  <si>
    <t xml:space="preserve">0.3</t>
  </si>
  <si>
    <t xml:space="preserve">З плотерною надсічкою на надрукованих аркушах</t>
  </si>
  <si>
    <t xml:space="preserve">Висічка</t>
  </si>
  <si>
    <t xml:space="preserve">20</t>
  </si>
  <si>
    <t xml:space="preserve">З плотерною порізкою стікерпаків</t>
  </si>
  <si>
    <t xml:space="preserve">З плотерною порізкою окремими виробами</t>
  </si>
  <si>
    <t xml:space="preserve">50</t>
  </si>
  <si>
    <t xml:space="preserve">Фото на документи </t>
  </si>
  <si>
    <t xml:space="preserve">ФотоПослуга</t>
  </si>
  <si>
    <t xml:space="preserve">Фото на документи (бланк)</t>
  </si>
  <si>
    <t xml:space="preserve">60</t>
  </si>
  <si>
    <t xml:space="preserve">PhotoBOOm Satin</t>
  </si>
  <si>
    <t xml:space="preserve">Фотопапір</t>
  </si>
  <si>
    <t xml:space="preserve">100 х 150 мм</t>
  </si>
  <si>
    <t xml:space="preserve">245</t>
  </si>
  <si>
    <t xml:space="preserve">150</t>
  </si>
  <si>
    <t xml:space="preserve">PhotoBOOm Premium Glossy</t>
  </si>
  <si>
    <t xml:space="preserve">Epson Premium Semigloss Photo</t>
  </si>
  <si>
    <t xml:space="preserve">16</t>
  </si>
  <si>
    <t xml:space="preserve">15</t>
  </si>
  <si>
    <t xml:space="preserve">Epson Premium Glossy</t>
  </si>
  <si>
    <t xml:space="preserve">А4</t>
  </si>
  <si>
    <t xml:space="preserve">28</t>
  </si>
  <si>
    <t xml:space="preserve">25</t>
  </si>
  <si>
    <t xml:space="preserve">33</t>
  </si>
  <si>
    <t xml:space="preserve">31</t>
  </si>
  <si>
    <t xml:space="preserve">40</t>
  </si>
  <si>
    <t xml:space="preserve">37</t>
  </si>
  <si>
    <t xml:space="preserve">35</t>
  </si>
  <si>
    <t xml:space="preserve">0200</t>
  </si>
  <si>
    <t xml:space="preserve">На скобу</t>
  </si>
  <si>
    <t xml:space="preserve">Перепліт</t>
  </si>
  <si>
    <t xml:space="preserve">А5</t>
  </si>
  <si>
    <t xml:space="preserve">&lt;120</t>
  </si>
  <si>
    <t xml:space="preserve">10</t>
  </si>
  <si>
    <t xml:space="preserve">7</t>
  </si>
  <si>
    <t xml:space="preserve">3</t>
  </si>
  <si>
    <t xml:space="preserve">148</t>
  </si>
  <si>
    <t xml:space="preserve">2024-11-17T01:23:03.000Z</t>
  </si>
  <si>
    <t xml:space="preserve">2024-11-17T01:23:06.000Z</t>
  </si>
  <si>
    <t xml:space="preserve">0201</t>
  </si>
  <si>
    <t xml:space="preserve">&gt;120</t>
  </si>
  <si>
    <t xml:space="preserve">12</t>
  </si>
  <si>
    <t xml:space="preserve">8</t>
  </si>
  <si>
    <t xml:space="preserve">6</t>
  </si>
  <si>
    <t xml:space="preserve">На пластик</t>
  </si>
  <si>
    <t xml:space="preserve">45</t>
  </si>
  <si>
    <t xml:space="preserve">85</t>
  </si>
  <si>
    <t xml:space="preserve">75</t>
  </si>
  <si>
    <t xml:space="preserve">65</t>
  </si>
  <si>
    <t xml:space="preserve">57</t>
  </si>
  <si>
    <t xml:space="preserve">55</t>
  </si>
  <si>
    <t xml:space="preserve">110</t>
  </si>
  <si>
    <t xml:space="preserve">105</t>
  </si>
  <si>
    <t xml:space="preserve">95</t>
  </si>
  <si>
    <t xml:space="preserve">На пружину</t>
  </si>
  <si>
    <t xml:space="preserve">27</t>
  </si>
  <si>
    <t xml:space="preserve">Твердий перепліт</t>
  </si>
  <si>
    <t xml:space="preserve">47</t>
  </si>
  <si>
    <t xml:space="preserve">32</t>
  </si>
  <si>
    <t xml:space="preserve">170</t>
  </si>
  <si>
    <t xml:space="preserve">160</t>
  </si>
  <si>
    <t xml:space="preserve">Polaroid</t>
  </si>
  <si>
    <t xml:space="preserve">72</t>
  </si>
  <si>
    <t xml:space="preserve">86</t>
  </si>
  <si>
    <t xml:space="preserve">22</t>
  </si>
  <si>
    <t xml:space="preserve">130 x 180 мм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</si>
</sst>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vgust.ua/catalog/dizainerskii-karton/iceblink/iceblink-avorio-1s-fine-toile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53125" defaultRowHeight="15" zeroHeight="false" outlineLevelRow="0" outlineLevelCol="0"/>
  <cols>
    <col collapsed="false" customWidth="false" hidden="false" outlineLevel="0" max="2" min="1" style="1" width="8.45"/>
    <col collapsed="false" customWidth="true" hidden="false" outlineLevel="0" max="3" min="3" style="1" width="47.32"/>
    <col collapsed="false" customWidth="true" hidden="false" outlineLevel="0" max="4" min="4" style="1" width="18.56"/>
    <col collapsed="false" customWidth="false" hidden="false" outlineLevel="0" max="16384" min="5" style="1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" hidden="false" customHeight="false" outlineLevel="0" collapsed="false">
      <c r="B2" s="1" t="s">
        <v>22</v>
      </c>
      <c r="C2" s="1" t="s">
        <v>23</v>
      </c>
      <c r="D2" s="1" t="s">
        <v>24</v>
      </c>
      <c r="E2" s="1" t="s">
        <v>25</v>
      </c>
      <c r="G2" s="1" t="n">
        <v>0</v>
      </c>
      <c r="H2" s="1" t="n">
        <v>0</v>
      </c>
      <c r="I2" s="1" t="n">
        <v>0</v>
      </c>
      <c r="J2" s="1" t="s">
        <v>26</v>
      </c>
      <c r="K2" s="1" t="s">
        <v>27</v>
      </c>
      <c r="L2" s="1" t="s">
        <v>28</v>
      </c>
      <c r="M2" s="1" t="n">
        <v>50</v>
      </c>
      <c r="N2" s="1" t="n">
        <v>40</v>
      </c>
      <c r="O2" s="1" t="n">
        <v>30</v>
      </c>
      <c r="P2" s="1" t="n">
        <v>20</v>
      </c>
      <c r="Q2" s="1" t="n">
        <v>16</v>
      </c>
      <c r="R2" s="1" t="n">
        <v>310</v>
      </c>
      <c r="S2" s="1" t="n">
        <v>440</v>
      </c>
      <c r="U2" s="1" t="s">
        <v>29</v>
      </c>
      <c r="V2" s="1" t="s">
        <v>30</v>
      </c>
    </row>
    <row r="3" customFormat="false" ht="15" hidden="false" customHeight="false" outlineLevel="0" collapsed="false">
      <c r="B3" s="1" t="s">
        <v>31</v>
      </c>
      <c r="C3" s="1" t="s">
        <v>32</v>
      </c>
      <c r="D3" s="1" t="s">
        <v>24</v>
      </c>
      <c r="E3" s="1" t="s">
        <v>33</v>
      </c>
      <c r="G3" s="1" t="n">
        <v>0</v>
      </c>
      <c r="H3" s="1" t="n">
        <v>0</v>
      </c>
      <c r="I3" s="1" t="n">
        <v>0</v>
      </c>
      <c r="J3" s="1" t="s">
        <v>26</v>
      </c>
      <c r="K3" s="1" t="n">
        <v>0</v>
      </c>
      <c r="L3" s="1" t="n">
        <v>0.125</v>
      </c>
      <c r="M3" s="1" t="n">
        <v>4</v>
      </c>
      <c r="N3" s="1" t="n">
        <v>4</v>
      </c>
      <c r="O3" s="1" t="n">
        <v>3</v>
      </c>
      <c r="P3" s="1" t="n">
        <v>3</v>
      </c>
      <c r="Q3" s="1" t="s">
        <v>34</v>
      </c>
      <c r="R3" s="1" t="n">
        <v>210</v>
      </c>
      <c r="S3" s="1" t="n">
        <v>297</v>
      </c>
      <c r="U3" s="1" t="s">
        <v>29</v>
      </c>
      <c r="V3" s="1" t="s">
        <v>29</v>
      </c>
    </row>
    <row r="4" customFormat="false" ht="15" hidden="false" customHeight="false" outlineLevel="0" collapsed="false">
      <c r="B4" s="1" t="s">
        <v>35</v>
      </c>
      <c r="C4" s="1" t="s">
        <v>36</v>
      </c>
      <c r="D4" s="1" t="s">
        <v>24</v>
      </c>
      <c r="E4" s="1" t="s">
        <v>37</v>
      </c>
      <c r="G4" s="1" t="n">
        <v>0</v>
      </c>
      <c r="H4" s="1" t="n">
        <v>0</v>
      </c>
      <c r="I4" s="1" t="n">
        <v>0</v>
      </c>
      <c r="J4" s="1" t="s">
        <v>38</v>
      </c>
      <c r="K4" s="1" t="n">
        <v>0</v>
      </c>
      <c r="L4" s="1" t="n">
        <v>15</v>
      </c>
      <c r="M4" s="1" t="n">
        <v>400</v>
      </c>
      <c r="N4" s="1" t="n">
        <v>350</v>
      </c>
      <c r="O4" s="1" t="n">
        <v>320</v>
      </c>
      <c r="P4" s="1" t="n">
        <v>300</v>
      </c>
      <c r="Q4" s="1" t="n">
        <v>290</v>
      </c>
      <c r="R4" s="1" t="n">
        <v>1000</v>
      </c>
      <c r="S4" s="1" t="n">
        <v>1000</v>
      </c>
      <c r="U4" s="1" t="s">
        <v>29</v>
      </c>
      <c r="V4" s="1" t="s">
        <v>29</v>
      </c>
    </row>
    <row r="5" customFormat="false" ht="15" hidden="false" customHeight="false" outlineLevel="0" collapsed="false">
      <c r="B5" s="1" t="s">
        <v>22</v>
      </c>
      <c r="C5" s="1" t="s">
        <v>39</v>
      </c>
      <c r="D5" s="1" t="s">
        <v>40</v>
      </c>
      <c r="E5" s="1" t="s">
        <v>41</v>
      </c>
      <c r="G5" s="1" t="n">
        <v>0</v>
      </c>
      <c r="H5" s="1" t="n">
        <v>0</v>
      </c>
      <c r="I5" s="1" t="n">
        <v>0</v>
      </c>
      <c r="J5" s="1" t="s">
        <v>26</v>
      </c>
      <c r="K5" s="1" t="s">
        <v>42</v>
      </c>
      <c r="L5" s="1" t="s">
        <v>28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43</v>
      </c>
      <c r="S5" s="1" t="s">
        <v>44</v>
      </c>
      <c r="U5" s="1" t="s">
        <v>29</v>
      </c>
      <c r="V5" s="1" t="s">
        <v>45</v>
      </c>
    </row>
    <row r="6" customFormat="false" ht="15" hidden="false" customHeight="false" outlineLevel="0" collapsed="false">
      <c r="B6" s="1" t="s">
        <v>46</v>
      </c>
      <c r="C6" s="1" t="s">
        <v>47</v>
      </c>
      <c r="D6" s="1" t="s">
        <v>40</v>
      </c>
      <c r="E6" s="1" t="s">
        <v>41</v>
      </c>
      <c r="G6" s="1" t="n">
        <v>0</v>
      </c>
      <c r="H6" s="1" t="n">
        <v>0</v>
      </c>
      <c r="I6" s="1" t="n">
        <v>0</v>
      </c>
      <c r="J6" s="1" t="s">
        <v>26</v>
      </c>
      <c r="K6" s="1" t="s">
        <v>48</v>
      </c>
      <c r="L6" s="1" t="s">
        <v>28</v>
      </c>
      <c r="M6" s="1" t="n">
        <f aca="false">L6*3.5</f>
        <v>17.5</v>
      </c>
      <c r="N6" s="1" t="n">
        <f aca="false">L6*3</f>
        <v>15</v>
      </c>
      <c r="O6" s="1" t="n">
        <f aca="false">L6*2.5</f>
        <v>12.5</v>
      </c>
      <c r="P6" s="1" t="n">
        <f aca="false">L6*2</f>
        <v>10</v>
      </c>
      <c r="Q6" s="1" t="n">
        <f aca="false">L6*1.8</f>
        <v>9</v>
      </c>
      <c r="R6" s="1" t="s">
        <v>43</v>
      </c>
      <c r="S6" s="1" t="s">
        <v>44</v>
      </c>
      <c r="U6" s="1" t="s">
        <v>29</v>
      </c>
      <c r="V6" s="1" t="s">
        <v>29</v>
      </c>
    </row>
    <row r="7" customFormat="false" ht="15" hidden="false" customHeight="false" outlineLevel="0" collapsed="false">
      <c r="B7" s="1" t="s">
        <v>31</v>
      </c>
      <c r="C7" s="1" t="s">
        <v>49</v>
      </c>
      <c r="D7" s="1" t="s">
        <v>40</v>
      </c>
      <c r="E7" s="1" t="s">
        <v>41</v>
      </c>
      <c r="G7" s="1" t="n">
        <v>0</v>
      </c>
      <c r="H7" s="1" t="n">
        <v>0</v>
      </c>
      <c r="I7" s="1" t="n">
        <v>0</v>
      </c>
      <c r="J7" s="1" t="s">
        <v>26</v>
      </c>
      <c r="K7" s="1" t="s">
        <v>50</v>
      </c>
      <c r="L7" s="1" t="s">
        <v>28</v>
      </c>
      <c r="M7" s="1" t="n">
        <f aca="false">L7*2.5</f>
        <v>12.5</v>
      </c>
      <c r="N7" s="1" t="n">
        <f aca="false">L7*2.3</f>
        <v>11.5</v>
      </c>
      <c r="O7" s="1" t="n">
        <f aca="false">L7*2</f>
        <v>10</v>
      </c>
      <c r="P7" s="1" t="n">
        <f aca="false">L7*1.9</f>
        <v>9.5</v>
      </c>
      <c r="Q7" s="1" t="n">
        <f aca="false">L7*1.8</f>
        <v>9</v>
      </c>
      <c r="R7" s="1" t="s">
        <v>43</v>
      </c>
      <c r="S7" s="1" t="s">
        <v>44</v>
      </c>
      <c r="U7" s="1" t="s">
        <v>29</v>
      </c>
      <c r="V7" s="1" t="s">
        <v>29</v>
      </c>
    </row>
    <row r="8" customFormat="false" ht="15" hidden="false" customHeight="false" outlineLevel="0" collapsed="false">
      <c r="B8" s="1" t="s">
        <v>51</v>
      </c>
      <c r="C8" s="1" t="s">
        <v>52</v>
      </c>
      <c r="D8" s="1" t="s">
        <v>40</v>
      </c>
      <c r="E8" s="1" t="s">
        <v>41</v>
      </c>
      <c r="G8" s="1" t="n">
        <v>0</v>
      </c>
      <c r="H8" s="1" t="n">
        <v>0</v>
      </c>
      <c r="I8" s="1" t="n">
        <v>0</v>
      </c>
      <c r="J8" s="1" t="s">
        <v>26</v>
      </c>
      <c r="K8" s="1" t="s">
        <v>53</v>
      </c>
      <c r="L8" s="1" t="n">
        <v>7.5</v>
      </c>
      <c r="M8" s="1" t="n">
        <f aca="false">L8*3.5</f>
        <v>26.25</v>
      </c>
      <c r="N8" s="1" t="n">
        <f aca="false">L8*3</f>
        <v>22.5</v>
      </c>
      <c r="O8" s="1" t="n">
        <f aca="false">L8*2.5</f>
        <v>18.75</v>
      </c>
      <c r="P8" s="1" t="n">
        <f aca="false">L8*2</f>
        <v>15</v>
      </c>
      <c r="Q8" s="1" t="n">
        <f aca="false">L8*1.8</f>
        <v>13.5</v>
      </c>
      <c r="R8" s="1" t="s">
        <v>43</v>
      </c>
      <c r="S8" s="1" t="s">
        <v>44</v>
      </c>
      <c r="U8" s="1" t="s">
        <v>29</v>
      </c>
      <c r="V8" s="1" t="s">
        <v>29</v>
      </c>
    </row>
    <row r="9" customFormat="false" ht="15" hidden="false" customHeight="false" outlineLevel="0" collapsed="false">
      <c r="B9" s="1" t="s">
        <v>54</v>
      </c>
      <c r="C9" s="1" t="s">
        <v>55</v>
      </c>
      <c r="D9" s="1" t="s">
        <v>40</v>
      </c>
      <c r="E9" s="1" t="s">
        <v>41</v>
      </c>
      <c r="G9" s="1" t="n">
        <v>0</v>
      </c>
      <c r="H9" s="1" t="n">
        <v>0</v>
      </c>
      <c r="I9" s="1" t="n">
        <v>0</v>
      </c>
      <c r="J9" s="1" t="s">
        <v>26</v>
      </c>
      <c r="K9" s="1" t="s">
        <v>53</v>
      </c>
      <c r="L9" s="1" t="n">
        <f aca="false">60/4</f>
        <v>15</v>
      </c>
      <c r="M9" s="1" t="n">
        <f aca="false">L9*3.5</f>
        <v>52.5</v>
      </c>
      <c r="N9" s="1" t="n">
        <f aca="false">L9*3</f>
        <v>45</v>
      </c>
      <c r="O9" s="1" t="n">
        <f aca="false">L9*2.5</f>
        <v>37.5</v>
      </c>
      <c r="P9" s="1" t="n">
        <f aca="false">L9*2</f>
        <v>30</v>
      </c>
      <c r="Q9" s="1" t="n">
        <f aca="false">L9*1.8</f>
        <v>27</v>
      </c>
      <c r="R9" s="1" t="s">
        <v>43</v>
      </c>
      <c r="S9" s="1" t="s">
        <v>44</v>
      </c>
      <c r="U9" s="1" t="s">
        <v>29</v>
      </c>
      <c r="V9" s="1" t="s">
        <v>29</v>
      </c>
    </row>
    <row r="10" customFormat="false" ht="15" hidden="false" customHeight="false" outlineLevel="0" collapsed="false">
      <c r="B10" s="1" t="s">
        <v>35</v>
      </c>
      <c r="C10" s="1" t="s">
        <v>56</v>
      </c>
      <c r="D10" s="1" t="s">
        <v>40</v>
      </c>
      <c r="E10" s="1" t="s">
        <v>41</v>
      </c>
      <c r="G10" s="1" t="n">
        <v>0</v>
      </c>
      <c r="H10" s="1" t="n">
        <v>0</v>
      </c>
      <c r="I10" s="1" t="n">
        <v>0</v>
      </c>
      <c r="J10" s="1" t="s">
        <v>26</v>
      </c>
      <c r="K10" s="1" t="s">
        <v>53</v>
      </c>
      <c r="L10" s="1" t="n">
        <f aca="false">90/4</f>
        <v>22.5</v>
      </c>
      <c r="M10" s="1" t="n">
        <f aca="false">L10*3.5</f>
        <v>78.75</v>
      </c>
      <c r="N10" s="1" t="n">
        <f aca="false">L10*3</f>
        <v>67.5</v>
      </c>
      <c r="O10" s="1" t="n">
        <f aca="false">L10*2.5</f>
        <v>56.25</v>
      </c>
      <c r="P10" s="1" t="n">
        <f aca="false">L10*2</f>
        <v>45</v>
      </c>
      <c r="Q10" s="1" t="n">
        <f aca="false">L10*1.8</f>
        <v>40.5</v>
      </c>
      <c r="R10" s="1" t="s">
        <v>43</v>
      </c>
      <c r="S10" s="1" t="s">
        <v>44</v>
      </c>
      <c r="U10" s="1" t="s">
        <v>29</v>
      </c>
      <c r="V10" s="1" t="s">
        <v>29</v>
      </c>
    </row>
    <row r="11" customFormat="false" ht="15" hidden="false" customHeight="false" outlineLevel="0" collapsed="false">
      <c r="B11" s="1" t="s">
        <v>57</v>
      </c>
      <c r="C11" s="1" t="s">
        <v>58</v>
      </c>
      <c r="D11" s="1" t="s">
        <v>40</v>
      </c>
      <c r="E11" s="1" t="s">
        <v>41</v>
      </c>
      <c r="G11" s="1" t="n">
        <v>0</v>
      </c>
      <c r="H11" s="1" t="n">
        <v>0</v>
      </c>
      <c r="I11" s="1" t="n">
        <v>0</v>
      </c>
      <c r="J11" s="1" t="s">
        <v>26</v>
      </c>
      <c r="K11" s="1" t="s">
        <v>53</v>
      </c>
      <c r="L11" s="1" t="n">
        <f aca="false">153/4</f>
        <v>38.25</v>
      </c>
      <c r="M11" s="1" t="n">
        <f aca="false">L11*3.5</f>
        <v>133.875</v>
      </c>
      <c r="N11" s="1" t="n">
        <f aca="false">L11*3</f>
        <v>114.75</v>
      </c>
      <c r="O11" s="1" t="n">
        <f aca="false">L11*2.5</f>
        <v>95.625</v>
      </c>
      <c r="P11" s="1" t="n">
        <f aca="false">L11*2</f>
        <v>76.5</v>
      </c>
      <c r="Q11" s="1" t="n">
        <f aca="false">L11*1.8</f>
        <v>68.85</v>
      </c>
      <c r="R11" s="1" t="s">
        <v>43</v>
      </c>
      <c r="S11" s="1" t="s">
        <v>44</v>
      </c>
      <c r="U11" s="1" t="s">
        <v>29</v>
      </c>
      <c r="V11" s="1" t="s">
        <v>29</v>
      </c>
    </row>
    <row r="12" customFormat="false" ht="15" hidden="false" customHeight="false" outlineLevel="0" collapsed="false">
      <c r="B12" s="1" t="s">
        <v>59</v>
      </c>
      <c r="C12" s="1" t="s">
        <v>60</v>
      </c>
      <c r="D12" s="1" t="s">
        <v>40</v>
      </c>
      <c r="E12" s="1" t="s">
        <v>41</v>
      </c>
      <c r="G12" s="1" t="n">
        <v>0</v>
      </c>
      <c r="H12" s="1" t="n">
        <v>0</v>
      </c>
      <c r="I12" s="1" t="n">
        <v>0</v>
      </c>
      <c r="J12" s="1" t="s">
        <v>26</v>
      </c>
      <c r="K12" s="1" t="s">
        <v>61</v>
      </c>
      <c r="L12" s="1" t="n">
        <v>15</v>
      </c>
      <c r="M12" s="1" t="n">
        <f aca="false">L12*3.5</f>
        <v>52.5</v>
      </c>
      <c r="N12" s="1" t="n">
        <f aca="false">L12*3</f>
        <v>45</v>
      </c>
      <c r="O12" s="1" t="n">
        <f aca="false">L12*2.5</f>
        <v>37.5</v>
      </c>
      <c r="P12" s="1" t="n">
        <f aca="false">L12*2</f>
        <v>30</v>
      </c>
      <c r="Q12" s="1" t="n">
        <f aca="false">L12*1.8</f>
        <v>27</v>
      </c>
      <c r="R12" s="1" t="s">
        <v>43</v>
      </c>
      <c r="S12" s="1" t="s">
        <v>44</v>
      </c>
      <c r="U12" s="1" t="s">
        <v>29</v>
      </c>
      <c r="V12" s="1" t="s">
        <v>29</v>
      </c>
    </row>
    <row r="13" customFormat="false" ht="15" hidden="false" customHeight="false" outlineLevel="0" collapsed="false">
      <c r="B13" s="1" t="s">
        <v>62</v>
      </c>
      <c r="C13" s="1" t="s">
        <v>63</v>
      </c>
      <c r="D13" s="1" t="s">
        <v>40</v>
      </c>
      <c r="E13" s="1" t="s">
        <v>41</v>
      </c>
      <c r="G13" s="1" t="n">
        <v>0</v>
      </c>
      <c r="H13" s="1" t="n">
        <v>0</v>
      </c>
      <c r="I13" s="1" t="n">
        <v>0</v>
      </c>
      <c r="J13" s="1" t="s">
        <v>26</v>
      </c>
      <c r="K13" s="1" t="s">
        <v>53</v>
      </c>
      <c r="L13" s="1" t="n">
        <f aca="false">88/4</f>
        <v>22</v>
      </c>
      <c r="M13" s="1" t="n">
        <f aca="false">L13*3.5</f>
        <v>77</v>
      </c>
      <c r="N13" s="1" t="n">
        <f aca="false">L13*3</f>
        <v>66</v>
      </c>
      <c r="O13" s="1" t="n">
        <f aca="false">L13*2.5</f>
        <v>55</v>
      </c>
      <c r="P13" s="1" t="n">
        <f aca="false">L13*2</f>
        <v>44</v>
      </c>
      <c r="Q13" s="1" t="n">
        <f aca="false">L13*1.8</f>
        <v>39.6</v>
      </c>
      <c r="R13" s="1" t="s">
        <v>43</v>
      </c>
      <c r="S13" s="1" t="s">
        <v>44</v>
      </c>
      <c r="U13" s="1" t="s">
        <v>29</v>
      </c>
      <c r="V13" s="1" t="s">
        <v>29</v>
      </c>
    </row>
    <row r="14" customFormat="false" ht="15" hidden="false" customHeight="false" outlineLevel="0" collapsed="false">
      <c r="B14" s="1" t="s">
        <v>64</v>
      </c>
      <c r="C14" s="1" t="s">
        <v>65</v>
      </c>
      <c r="D14" s="1" t="s">
        <v>40</v>
      </c>
      <c r="E14" s="1" t="s">
        <v>41</v>
      </c>
      <c r="G14" s="1" t="n">
        <v>0</v>
      </c>
      <c r="H14" s="1" t="n">
        <v>0</v>
      </c>
      <c r="I14" s="1" t="n">
        <v>0</v>
      </c>
      <c r="J14" s="1" t="s">
        <v>26</v>
      </c>
      <c r="K14" s="1" t="s">
        <v>61</v>
      </c>
      <c r="L14" s="1" t="n">
        <f aca="false">122/4</f>
        <v>30.5</v>
      </c>
      <c r="M14" s="1" t="n">
        <f aca="false">L14*3.5</f>
        <v>106.75</v>
      </c>
      <c r="N14" s="1" t="n">
        <f aca="false">L14*3</f>
        <v>91.5</v>
      </c>
      <c r="O14" s="1" t="n">
        <f aca="false">L14*2.5</f>
        <v>76.25</v>
      </c>
      <c r="P14" s="1" t="n">
        <f aca="false">L14*2</f>
        <v>61</v>
      </c>
      <c r="Q14" s="1" t="n">
        <f aca="false">L14*1.8</f>
        <v>54.9</v>
      </c>
      <c r="R14" s="1" t="s">
        <v>43</v>
      </c>
      <c r="S14" s="1" t="s">
        <v>44</v>
      </c>
      <c r="U14" s="1" t="s">
        <v>29</v>
      </c>
      <c r="V14" s="1" t="s">
        <v>29</v>
      </c>
    </row>
    <row r="15" customFormat="false" ht="15" hidden="false" customHeight="false" outlineLevel="0" collapsed="false">
      <c r="B15" s="1" t="s">
        <v>66</v>
      </c>
      <c r="C15" s="1" t="s">
        <v>67</v>
      </c>
      <c r="D15" s="1" t="s">
        <v>40</v>
      </c>
      <c r="E15" s="1" t="s">
        <v>41</v>
      </c>
      <c r="G15" s="1" t="n">
        <v>0</v>
      </c>
      <c r="H15" s="1" t="n">
        <v>0</v>
      </c>
      <c r="I15" s="1" t="n">
        <v>0</v>
      </c>
      <c r="J15" s="1" t="s">
        <v>26</v>
      </c>
      <c r="K15" s="1" t="s">
        <v>53</v>
      </c>
      <c r="L15" s="1" t="n">
        <f aca="false">32/4</f>
        <v>8</v>
      </c>
      <c r="M15" s="1" t="n">
        <f aca="false">L15*3.5</f>
        <v>28</v>
      </c>
      <c r="N15" s="1" t="n">
        <f aca="false">L15*3</f>
        <v>24</v>
      </c>
      <c r="O15" s="1" t="n">
        <f aca="false">L15*2.5</f>
        <v>20</v>
      </c>
      <c r="P15" s="1" t="n">
        <f aca="false">L15*2</f>
        <v>16</v>
      </c>
      <c r="Q15" s="1" t="n">
        <f aca="false">L15*1.8</f>
        <v>14.4</v>
      </c>
      <c r="R15" s="1" t="s">
        <v>43</v>
      </c>
      <c r="S15" s="1" t="s">
        <v>44</v>
      </c>
      <c r="U15" s="1" t="s">
        <v>29</v>
      </c>
      <c r="V15" s="1" t="s">
        <v>29</v>
      </c>
    </row>
    <row r="16" customFormat="false" ht="15" hidden="false" customHeight="false" outlineLevel="0" collapsed="false">
      <c r="B16" s="1" t="s">
        <v>68</v>
      </c>
      <c r="C16" s="1" t="s">
        <v>69</v>
      </c>
      <c r="D16" s="1" t="s">
        <v>40</v>
      </c>
      <c r="E16" s="1" t="s">
        <v>41</v>
      </c>
      <c r="G16" s="1" t="n">
        <v>0</v>
      </c>
      <c r="H16" s="1" t="n">
        <v>0</v>
      </c>
      <c r="I16" s="1" t="n">
        <v>0</v>
      </c>
      <c r="J16" s="1" t="s">
        <v>26</v>
      </c>
      <c r="K16" s="1" t="s">
        <v>53</v>
      </c>
      <c r="L16" s="1" t="n">
        <f aca="false">122/4</f>
        <v>30.5</v>
      </c>
      <c r="M16" s="1" t="n">
        <f aca="false">L16*3.5</f>
        <v>106.75</v>
      </c>
      <c r="N16" s="1" t="n">
        <f aca="false">L16*3</f>
        <v>91.5</v>
      </c>
      <c r="O16" s="1" t="n">
        <f aca="false">L16*2.5</f>
        <v>76.25</v>
      </c>
      <c r="P16" s="1" t="n">
        <f aca="false">L16*2</f>
        <v>61</v>
      </c>
      <c r="Q16" s="1" t="n">
        <f aca="false">L16*1.8</f>
        <v>54.9</v>
      </c>
      <c r="R16" s="1" t="s">
        <v>43</v>
      </c>
      <c r="S16" s="1" t="s">
        <v>44</v>
      </c>
      <c r="U16" s="1" t="s">
        <v>29</v>
      </c>
      <c r="V16" s="1" t="s">
        <v>29</v>
      </c>
    </row>
    <row r="17" customFormat="false" ht="15" hidden="false" customHeight="false" outlineLevel="0" collapsed="false">
      <c r="B17" s="1" t="s">
        <v>70</v>
      </c>
      <c r="C17" s="1" t="s">
        <v>71</v>
      </c>
      <c r="D17" s="1" t="s">
        <v>40</v>
      </c>
      <c r="E17" s="1" t="s">
        <v>41</v>
      </c>
      <c r="G17" s="1" t="n">
        <v>0</v>
      </c>
      <c r="H17" s="1" t="n">
        <v>0</v>
      </c>
      <c r="I17" s="1" t="n">
        <v>0</v>
      </c>
      <c r="J17" s="1" t="s">
        <v>26</v>
      </c>
      <c r="K17" s="1" t="s">
        <v>72</v>
      </c>
      <c r="L17" s="1" t="n">
        <f aca="false">42/4</f>
        <v>10.5</v>
      </c>
      <c r="M17" s="1" t="n">
        <f aca="false">L17*3.5</f>
        <v>36.75</v>
      </c>
      <c r="N17" s="1" t="n">
        <f aca="false">L17*3</f>
        <v>31.5</v>
      </c>
      <c r="O17" s="1" t="n">
        <f aca="false">L17*2.5</f>
        <v>26.25</v>
      </c>
      <c r="P17" s="1" t="n">
        <f aca="false">L17*2</f>
        <v>21</v>
      </c>
      <c r="Q17" s="1" t="n">
        <f aca="false">L17*1.8</f>
        <v>18.9</v>
      </c>
      <c r="R17" s="1" t="s">
        <v>43</v>
      </c>
      <c r="S17" s="1" t="s">
        <v>44</v>
      </c>
      <c r="U17" s="1" t="s">
        <v>29</v>
      </c>
      <c r="V17" s="1" t="s">
        <v>29</v>
      </c>
    </row>
    <row r="18" customFormat="false" ht="15" hidden="false" customHeight="false" outlineLevel="0" collapsed="false">
      <c r="B18" s="1" t="s">
        <v>73</v>
      </c>
      <c r="C18" s="1" t="s">
        <v>74</v>
      </c>
      <c r="D18" s="1" t="s">
        <v>40</v>
      </c>
      <c r="E18" s="1" t="s">
        <v>41</v>
      </c>
      <c r="G18" s="1" t="n">
        <v>0</v>
      </c>
      <c r="H18" s="1" t="n">
        <v>0</v>
      </c>
      <c r="I18" s="1" t="n">
        <v>0</v>
      </c>
      <c r="J18" s="1" t="s">
        <v>26</v>
      </c>
      <c r="K18" s="1" t="s">
        <v>72</v>
      </c>
      <c r="L18" s="1" t="n">
        <f aca="false">77/4</f>
        <v>19.25</v>
      </c>
      <c r="M18" s="1" t="n">
        <f aca="false">L18*3.5</f>
        <v>67.375</v>
      </c>
      <c r="N18" s="1" t="n">
        <f aca="false">L18*3</f>
        <v>57.75</v>
      </c>
      <c r="O18" s="1" t="n">
        <f aca="false">L18*2.5</f>
        <v>48.125</v>
      </c>
      <c r="P18" s="1" t="n">
        <f aca="false">L18*2</f>
        <v>38.5</v>
      </c>
      <c r="Q18" s="1" t="n">
        <f aca="false">L18*1.8</f>
        <v>34.65</v>
      </c>
      <c r="R18" s="1" t="s">
        <v>43</v>
      </c>
      <c r="S18" s="1" t="s">
        <v>44</v>
      </c>
      <c r="U18" s="1" t="s">
        <v>29</v>
      </c>
      <c r="V18" s="1" t="s">
        <v>29</v>
      </c>
    </row>
    <row r="19" customFormat="false" ht="15" hidden="false" customHeight="false" outlineLevel="0" collapsed="false">
      <c r="B19" s="1" t="s">
        <v>75</v>
      </c>
      <c r="C19" s="2" t="s">
        <v>76</v>
      </c>
      <c r="D19" s="1" t="s">
        <v>40</v>
      </c>
      <c r="E19" s="1" t="s">
        <v>41</v>
      </c>
      <c r="G19" s="1" t="n">
        <v>0</v>
      </c>
      <c r="H19" s="1" t="n">
        <v>0</v>
      </c>
      <c r="I19" s="1" t="n">
        <v>0</v>
      </c>
      <c r="J19" s="1" t="s">
        <v>26</v>
      </c>
      <c r="K19" s="1" t="s">
        <v>42</v>
      </c>
      <c r="L19" s="1" t="n">
        <f aca="false">28/4</f>
        <v>7</v>
      </c>
      <c r="M19" s="1" t="n">
        <f aca="false">L19*3.5</f>
        <v>24.5</v>
      </c>
      <c r="N19" s="1" t="n">
        <f aca="false">L19*3</f>
        <v>21</v>
      </c>
      <c r="O19" s="1" t="n">
        <f aca="false">L19*2.5</f>
        <v>17.5</v>
      </c>
      <c r="P19" s="1" t="n">
        <f aca="false">L19*2</f>
        <v>14</v>
      </c>
      <c r="Q19" s="1" t="n">
        <f aca="false">L19*1.8</f>
        <v>12.6</v>
      </c>
      <c r="R19" s="1" t="s">
        <v>43</v>
      </c>
      <c r="S19" s="1" t="s">
        <v>44</v>
      </c>
      <c r="U19" s="1" t="s">
        <v>29</v>
      </c>
      <c r="V19" s="1" t="s">
        <v>29</v>
      </c>
    </row>
    <row r="20" customFormat="false" ht="15" hidden="false" customHeight="false" outlineLevel="0" collapsed="false">
      <c r="B20" s="1" t="s">
        <v>77</v>
      </c>
      <c r="C20" s="1" t="s">
        <v>78</v>
      </c>
      <c r="D20" s="1" t="s">
        <v>40</v>
      </c>
      <c r="E20" s="1" t="s">
        <v>41</v>
      </c>
      <c r="G20" s="1" t="n">
        <v>0</v>
      </c>
      <c r="H20" s="1" t="n">
        <v>0</v>
      </c>
      <c r="I20" s="1" t="n">
        <v>0</v>
      </c>
      <c r="J20" s="1" t="s">
        <v>26</v>
      </c>
      <c r="K20" s="1" t="s">
        <v>53</v>
      </c>
      <c r="L20" s="1" t="n">
        <f aca="false">108/5/4</f>
        <v>5.4</v>
      </c>
      <c r="M20" s="1" t="n">
        <f aca="false">L20*3.5</f>
        <v>18.9</v>
      </c>
      <c r="N20" s="1" t="n">
        <f aca="false">L20*3</f>
        <v>16.2</v>
      </c>
      <c r="O20" s="1" t="n">
        <f aca="false">L20*2.5</f>
        <v>13.5</v>
      </c>
      <c r="P20" s="1" t="n">
        <f aca="false">L20*2</f>
        <v>10.8</v>
      </c>
      <c r="Q20" s="1" t="n">
        <f aca="false">L20*1.8</f>
        <v>9.72</v>
      </c>
      <c r="R20" s="1" t="s">
        <v>43</v>
      </c>
      <c r="S20" s="1" t="s">
        <v>44</v>
      </c>
      <c r="U20" s="1" t="s">
        <v>29</v>
      </c>
      <c r="V20" s="1" t="s">
        <v>29</v>
      </c>
    </row>
    <row r="21" customFormat="false" ht="15" hidden="false" customHeight="false" outlineLevel="0" collapsed="false">
      <c r="B21" s="1" t="s">
        <v>79</v>
      </c>
      <c r="C21" s="1" t="s">
        <v>80</v>
      </c>
      <c r="D21" s="1" t="s">
        <v>40</v>
      </c>
      <c r="E21" s="1" t="s">
        <v>41</v>
      </c>
      <c r="G21" s="1" t="n">
        <v>0</v>
      </c>
      <c r="H21" s="1" t="n">
        <v>0</v>
      </c>
      <c r="I21" s="1" t="n">
        <v>0</v>
      </c>
      <c r="J21" s="1" t="s">
        <v>26</v>
      </c>
      <c r="K21" s="1" t="s">
        <v>53</v>
      </c>
      <c r="L21" s="1" t="n">
        <f aca="false">107/4</f>
        <v>26.75</v>
      </c>
      <c r="M21" s="1" t="n">
        <f aca="false">L21*3.5</f>
        <v>93.625</v>
      </c>
      <c r="N21" s="1" t="n">
        <f aca="false">L21*3</f>
        <v>80.25</v>
      </c>
      <c r="O21" s="1" t="n">
        <f aca="false">L21*2.5</f>
        <v>66.875</v>
      </c>
      <c r="P21" s="1" t="n">
        <f aca="false">L21*2</f>
        <v>53.5</v>
      </c>
      <c r="Q21" s="1" t="n">
        <f aca="false">L21*1.8</f>
        <v>48.15</v>
      </c>
      <c r="R21" s="1" t="s">
        <v>43</v>
      </c>
      <c r="S21" s="1" t="s">
        <v>44</v>
      </c>
      <c r="U21" s="1" t="s">
        <v>29</v>
      </c>
      <c r="V21" s="1" t="s">
        <v>29</v>
      </c>
    </row>
    <row r="22" customFormat="false" ht="15" hidden="false" customHeight="false" outlineLevel="0" collapsed="false">
      <c r="B22" s="1" t="s">
        <v>81</v>
      </c>
      <c r="C22" s="1" t="s">
        <v>82</v>
      </c>
      <c r="D22" s="1" t="s">
        <v>40</v>
      </c>
      <c r="E22" s="1" t="s">
        <v>41</v>
      </c>
      <c r="G22" s="1" t="n">
        <v>0</v>
      </c>
      <c r="H22" s="1" t="n">
        <v>0</v>
      </c>
      <c r="I22" s="1" t="n">
        <v>0</v>
      </c>
      <c r="J22" s="1" t="s">
        <v>26</v>
      </c>
      <c r="K22" s="1" t="s">
        <v>53</v>
      </c>
      <c r="L22" s="1" t="n">
        <v>53</v>
      </c>
      <c r="M22" s="1" t="n">
        <f aca="false">L22*3.5</f>
        <v>185.5</v>
      </c>
      <c r="N22" s="1" t="n">
        <f aca="false">L22*3</f>
        <v>159</v>
      </c>
      <c r="O22" s="1" t="n">
        <f aca="false">L22*2.5</f>
        <v>132.5</v>
      </c>
      <c r="P22" s="1" t="n">
        <f aca="false">L22*2</f>
        <v>106</v>
      </c>
      <c r="Q22" s="1" t="n">
        <f aca="false">L22*1.8</f>
        <v>95.4</v>
      </c>
      <c r="R22" s="1" t="s">
        <v>43</v>
      </c>
      <c r="S22" s="1" t="s">
        <v>44</v>
      </c>
      <c r="U22" s="1" t="s">
        <v>29</v>
      </c>
      <c r="V22" s="1" t="s">
        <v>29</v>
      </c>
    </row>
    <row r="23" customFormat="false" ht="15" hidden="false" customHeight="false" outlineLevel="0" collapsed="false">
      <c r="B23" s="1" t="s">
        <v>83</v>
      </c>
      <c r="C23" s="1" t="s">
        <v>84</v>
      </c>
      <c r="D23" s="1" t="s">
        <v>40</v>
      </c>
      <c r="E23" s="1" t="s">
        <v>41</v>
      </c>
      <c r="G23" s="1" t="n">
        <v>0</v>
      </c>
      <c r="H23" s="1" t="n">
        <v>0</v>
      </c>
      <c r="I23" s="1" t="n">
        <v>0</v>
      </c>
      <c r="J23" s="1" t="s">
        <v>26</v>
      </c>
      <c r="K23" s="1" t="s">
        <v>53</v>
      </c>
      <c r="L23" s="1" t="n">
        <v>13</v>
      </c>
      <c r="M23" s="1" t="n">
        <f aca="false">L23*3.5</f>
        <v>45.5</v>
      </c>
      <c r="N23" s="1" t="n">
        <f aca="false">L23*3</f>
        <v>39</v>
      </c>
      <c r="O23" s="1" t="n">
        <f aca="false">L23*2.5</f>
        <v>32.5</v>
      </c>
      <c r="P23" s="1" t="n">
        <f aca="false">L23*2</f>
        <v>26</v>
      </c>
      <c r="Q23" s="1" t="n">
        <f aca="false">L23*1.8</f>
        <v>23.4</v>
      </c>
      <c r="R23" s="1" t="s">
        <v>43</v>
      </c>
      <c r="S23" s="1" t="s">
        <v>44</v>
      </c>
      <c r="U23" s="1" t="s">
        <v>29</v>
      </c>
      <c r="V23" s="1" t="s">
        <v>29</v>
      </c>
    </row>
    <row r="24" customFormat="false" ht="15" hidden="false" customHeight="false" outlineLevel="0" collapsed="false">
      <c r="B24" s="1" t="s">
        <v>85</v>
      </c>
      <c r="C24" s="1" t="s">
        <v>86</v>
      </c>
      <c r="D24" s="1" t="s">
        <v>40</v>
      </c>
      <c r="E24" s="1" t="s">
        <v>41</v>
      </c>
      <c r="G24" s="1" t="n">
        <v>0</v>
      </c>
      <c r="H24" s="1" t="n">
        <v>0</v>
      </c>
      <c r="I24" s="1" t="n">
        <v>0</v>
      </c>
      <c r="J24" s="1" t="s">
        <v>26</v>
      </c>
      <c r="K24" s="1" t="s">
        <v>53</v>
      </c>
      <c r="L24" s="1" t="n">
        <f aca="false">48/4</f>
        <v>12</v>
      </c>
      <c r="M24" s="1" t="n">
        <f aca="false">L24*3.5</f>
        <v>42</v>
      </c>
      <c r="N24" s="1" t="n">
        <f aca="false">L24*3</f>
        <v>36</v>
      </c>
      <c r="O24" s="1" t="n">
        <f aca="false">L24*2.5</f>
        <v>30</v>
      </c>
      <c r="P24" s="1" t="n">
        <f aca="false">L24*2</f>
        <v>24</v>
      </c>
      <c r="Q24" s="1" t="n">
        <f aca="false">L24*1.8</f>
        <v>21.6</v>
      </c>
      <c r="R24" s="1" t="s">
        <v>43</v>
      </c>
      <c r="S24" s="1" t="s">
        <v>44</v>
      </c>
      <c r="U24" s="1" t="s">
        <v>29</v>
      </c>
      <c r="V24" s="1" t="s">
        <v>29</v>
      </c>
    </row>
    <row r="25" customFormat="false" ht="15" hidden="false" customHeight="false" outlineLevel="0" collapsed="false">
      <c r="B25" s="1" t="s">
        <v>87</v>
      </c>
      <c r="C25" s="1" t="s">
        <v>88</v>
      </c>
      <c r="D25" s="1" t="s">
        <v>40</v>
      </c>
      <c r="E25" s="1" t="s">
        <v>41</v>
      </c>
      <c r="G25" s="1" t="n">
        <v>0</v>
      </c>
      <c r="H25" s="1" t="n">
        <v>0</v>
      </c>
      <c r="I25" s="1" t="n">
        <v>0</v>
      </c>
      <c r="J25" s="1" t="s">
        <v>26</v>
      </c>
      <c r="K25" s="1" t="s">
        <v>89</v>
      </c>
      <c r="L25" s="1" t="n">
        <f aca="false">60/4</f>
        <v>15</v>
      </c>
      <c r="M25" s="1" t="n">
        <f aca="false">L25*3.5</f>
        <v>52.5</v>
      </c>
      <c r="N25" s="1" t="n">
        <f aca="false">L25*3</f>
        <v>45</v>
      </c>
      <c r="O25" s="1" t="n">
        <f aca="false">L25*2.5</f>
        <v>37.5</v>
      </c>
      <c r="P25" s="1" t="n">
        <f aca="false">L25*2</f>
        <v>30</v>
      </c>
      <c r="Q25" s="1" t="n">
        <f aca="false">L25*1.8</f>
        <v>27</v>
      </c>
      <c r="R25" s="1" t="s">
        <v>43</v>
      </c>
      <c r="S25" s="1" t="s">
        <v>44</v>
      </c>
      <c r="U25" s="1" t="s">
        <v>29</v>
      </c>
      <c r="V25" s="1" t="s">
        <v>29</v>
      </c>
    </row>
    <row r="26" customFormat="false" ht="15" hidden="false" customHeight="false" outlineLevel="0" collapsed="false">
      <c r="B26" s="1" t="s">
        <v>90</v>
      </c>
      <c r="C26" s="1" t="s">
        <v>91</v>
      </c>
      <c r="D26" s="1" t="s">
        <v>40</v>
      </c>
      <c r="E26" s="1" t="s">
        <v>41</v>
      </c>
      <c r="G26" s="1" t="n">
        <v>0</v>
      </c>
      <c r="H26" s="1" t="n">
        <v>0</v>
      </c>
      <c r="I26" s="1" t="n">
        <v>0</v>
      </c>
      <c r="J26" s="1" t="s">
        <v>26</v>
      </c>
      <c r="K26" s="1" t="s">
        <v>92</v>
      </c>
      <c r="L26" s="1" t="n">
        <f aca="false">115/4</f>
        <v>28.75</v>
      </c>
      <c r="M26" s="1" t="n">
        <f aca="false">L26*3.5</f>
        <v>100.625</v>
      </c>
      <c r="N26" s="1" t="n">
        <f aca="false">L26*3</f>
        <v>86.25</v>
      </c>
      <c r="O26" s="1" t="n">
        <f aca="false">L26*2.5</f>
        <v>71.875</v>
      </c>
      <c r="P26" s="1" t="n">
        <f aca="false">L26*2</f>
        <v>57.5</v>
      </c>
      <c r="Q26" s="1" t="n">
        <f aca="false">L26*1.8</f>
        <v>51.75</v>
      </c>
      <c r="R26" s="1" t="s">
        <v>43</v>
      </c>
      <c r="S26" s="1" t="s">
        <v>44</v>
      </c>
      <c r="U26" s="1" t="s">
        <v>29</v>
      </c>
      <c r="V26" s="1" t="s">
        <v>29</v>
      </c>
    </row>
    <row r="27" customFormat="false" ht="15" hidden="false" customHeight="false" outlineLevel="0" collapsed="false">
      <c r="B27" s="1" t="s">
        <v>93</v>
      </c>
      <c r="C27" s="1" t="s">
        <v>94</v>
      </c>
      <c r="D27" s="1" t="s">
        <v>40</v>
      </c>
      <c r="E27" s="1" t="s">
        <v>41</v>
      </c>
      <c r="G27" s="1" t="n">
        <v>0</v>
      </c>
      <c r="H27" s="1" t="n">
        <v>0</v>
      </c>
      <c r="I27" s="1" t="n">
        <v>0</v>
      </c>
      <c r="J27" s="1" t="s">
        <v>26</v>
      </c>
      <c r="K27" s="1" t="s">
        <v>89</v>
      </c>
      <c r="L27" s="1" t="n">
        <f aca="false">105/4</f>
        <v>26.25</v>
      </c>
      <c r="M27" s="1" t="n">
        <f aca="false">L27*3.5</f>
        <v>91.875</v>
      </c>
      <c r="N27" s="1" t="n">
        <f aca="false">L27*3</f>
        <v>78.75</v>
      </c>
      <c r="O27" s="1" t="n">
        <f aca="false">L27*2.5</f>
        <v>65.625</v>
      </c>
      <c r="P27" s="1" t="n">
        <f aca="false">L27*2</f>
        <v>52.5</v>
      </c>
      <c r="Q27" s="1" t="n">
        <f aca="false">L27*1.8</f>
        <v>47.25</v>
      </c>
      <c r="R27" s="1" t="s">
        <v>43</v>
      </c>
      <c r="S27" s="1" t="s">
        <v>44</v>
      </c>
      <c r="U27" s="1" t="s">
        <v>29</v>
      </c>
      <c r="V27" s="1" t="s">
        <v>29</v>
      </c>
    </row>
    <row r="28" customFormat="false" ht="15" hidden="false" customHeight="false" outlineLevel="0" collapsed="false">
      <c r="B28" s="1" t="s">
        <v>95</v>
      </c>
      <c r="C28" s="1" t="s">
        <v>96</v>
      </c>
      <c r="D28" s="1" t="s">
        <v>40</v>
      </c>
      <c r="E28" s="1" t="s">
        <v>41</v>
      </c>
      <c r="G28" s="1" t="n">
        <v>0</v>
      </c>
      <c r="H28" s="1" t="n">
        <v>0</v>
      </c>
      <c r="I28" s="1" t="n">
        <v>0</v>
      </c>
      <c r="J28" s="1" t="s">
        <v>26</v>
      </c>
      <c r="K28" s="1" t="s">
        <v>42</v>
      </c>
      <c r="L28" s="1" t="n">
        <v>44</v>
      </c>
      <c r="M28" s="1" t="n">
        <f aca="false">L28*3.5</f>
        <v>154</v>
      </c>
      <c r="N28" s="1" t="n">
        <f aca="false">L28*3</f>
        <v>132</v>
      </c>
      <c r="O28" s="1" t="n">
        <f aca="false">L28*2.5</f>
        <v>110</v>
      </c>
      <c r="P28" s="1" t="n">
        <f aca="false">L28*2</f>
        <v>88</v>
      </c>
      <c r="Q28" s="1" t="n">
        <f aca="false">L28*1.8</f>
        <v>79.2</v>
      </c>
      <c r="R28" s="1" t="s">
        <v>43</v>
      </c>
      <c r="S28" s="1" t="s">
        <v>44</v>
      </c>
      <c r="U28" s="1" t="s">
        <v>29</v>
      </c>
      <c r="V28" s="1" t="s">
        <v>29</v>
      </c>
    </row>
    <row r="29" customFormat="false" ht="15" hidden="false" customHeight="false" outlineLevel="0" collapsed="false">
      <c r="B29" s="1" t="s">
        <v>97</v>
      </c>
      <c r="C29" s="1" t="s">
        <v>98</v>
      </c>
      <c r="D29" s="1" t="s">
        <v>40</v>
      </c>
      <c r="E29" s="1" t="s">
        <v>41</v>
      </c>
      <c r="G29" s="1" t="n">
        <v>0</v>
      </c>
      <c r="H29" s="1" t="n">
        <v>0</v>
      </c>
      <c r="I29" s="1" t="n">
        <v>0</v>
      </c>
      <c r="J29" s="1" t="s">
        <v>26</v>
      </c>
      <c r="K29" s="1" t="s">
        <v>92</v>
      </c>
      <c r="L29" s="1" t="n">
        <v>55</v>
      </c>
      <c r="M29" s="1" t="n">
        <f aca="false">L29*3.5</f>
        <v>192.5</v>
      </c>
      <c r="N29" s="1" t="n">
        <f aca="false">L29*3</f>
        <v>165</v>
      </c>
      <c r="O29" s="1" t="n">
        <f aca="false">L29*2.5</f>
        <v>137.5</v>
      </c>
      <c r="P29" s="1" t="n">
        <f aca="false">L29*2</f>
        <v>110</v>
      </c>
      <c r="Q29" s="1" t="n">
        <f aca="false">L29*1.8</f>
        <v>99</v>
      </c>
      <c r="R29" s="1" t="s">
        <v>43</v>
      </c>
      <c r="S29" s="1" t="s">
        <v>44</v>
      </c>
      <c r="U29" s="1" t="s">
        <v>29</v>
      </c>
      <c r="V29" s="1" t="s">
        <v>29</v>
      </c>
    </row>
    <row r="30" customFormat="false" ht="15" hidden="false" customHeight="false" outlineLevel="0" collapsed="false">
      <c r="B30" s="1" t="s">
        <v>99</v>
      </c>
      <c r="C30" s="1" t="s">
        <v>100</v>
      </c>
      <c r="D30" s="1" t="s">
        <v>40</v>
      </c>
      <c r="E30" s="1" t="s">
        <v>41</v>
      </c>
      <c r="G30" s="1" t="n">
        <v>0</v>
      </c>
      <c r="H30" s="1" t="n">
        <v>0</v>
      </c>
      <c r="I30" s="1" t="n">
        <v>0</v>
      </c>
      <c r="J30" s="1" t="s">
        <v>26</v>
      </c>
      <c r="K30" s="1" t="s">
        <v>101</v>
      </c>
      <c r="L30" s="1" t="n">
        <f aca="false">77/4</f>
        <v>19.25</v>
      </c>
      <c r="M30" s="1" t="n">
        <f aca="false">L30*3.5</f>
        <v>67.375</v>
      </c>
      <c r="N30" s="1" t="n">
        <f aca="false">L30*3</f>
        <v>57.75</v>
      </c>
      <c r="O30" s="1" t="n">
        <f aca="false">L30*2.5</f>
        <v>48.125</v>
      </c>
      <c r="P30" s="1" t="n">
        <f aca="false">L30*2</f>
        <v>38.5</v>
      </c>
      <c r="Q30" s="1" t="n">
        <f aca="false">L30*1.8</f>
        <v>34.65</v>
      </c>
      <c r="R30" s="1" t="s">
        <v>43</v>
      </c>
      <c r="S30" s="1" t="s">
        <v>44</v>
      </c>
      <c r="U30" s="1" t="s">
        <v>29</v>
      </c>
      <c r="V30" s="1" t="s">
        <v>29</v>
      </c>
    </row>
    <row r="31" customFormat="false" ht="15" hidden="false" customHeight="false" outlineLevel="0" collapsed="false">
      <c r="B31" s="1" t="s">
        <v>102</v>
      </c>
      <c r="C31" s="1" t="s">
        <v>103</v>
      </c>
      <c r="D31" s="1" t="s">
        <v>40</v>
      </c>
      <c r="E31" s="1" t="s">
        <v>41</v>
      </c>
      <c r="G31" s="1" t="n">
        <v>0</v>
      </c>
      <c r="H31" s="1" t="n">
        <v>0</v>
      </c>
      <c r="I31" s="1" t="n">
        <v>0</v>
      </c>
      <c r="J31" s="1" t="s">
        <v>26</v>
      </c>
      <c r="K31" s="1" t="s">
        <v>104</v>
      </c>
      <c r="L31" s="1" t="n">
        <f aca="false">33/4</f>
        <v>8.25</v>
      </c>
      <c r="M31" s="1" t="n">
        <f aca="false">L31*3.5</f>
        <v>28.875</v>
      </c>
      <c r="N31" s="1" t="n">
        <f aca="false">L31*3</f>
        <v>24.75</v>
      </c>
      <c r="O31" s="1" t="n">
        <f aca="false">L31*2.5</f>
        <v>20.625</v>
      </c>
      <c r="P31" s="1" t="n">
        <f aca="false">L31*2</f>
        <v>16.5</v>
      </c>
      <c r="Q31" s="1" t="n">
        <f aca="false">L31*1.8</f>
        <v>14.85</v>
      </c>
      <c r="R31" s="1" t="s">
        <v>43</v>
      </c>
      <c r="S31" s="1" t="s">
        <v>44</v>
      </c>
      <c r="U31" s="1" t="s">
        <v>29</v>
      </c>
      <c r="V31" s="1" t="s">
        <v>29</v>
      </c>
    </row>
    <row r="32" customFormat="false" ht="15" hidden="false" customHeight="false" outlineLevel="0" collapsed="false">
      <c r="B32" s="1" t="s">
        <v>105</v>
      </c>
      <c r="C32" s="1" t="s">
        <v>106</v>
      </c>
      <c r="D32" s="1" t="s">
        <v>40</v>
      </c>
      <c r="E32" s="1" t="s">
        <v>41</v>
      </c>
      <c r="G32" s="1" t="n">
        <v>0</v>
      </c>
      <c r="H32" s="1" t="n">
        <v>0</v>
      </c>
      <c r="I32" s="1" t="n">
        <v>0</v>
      </c>
      <c r="J32" s="1" t="s">
        <v>26</v>
      </c>
      <c r="K32" s="1" t="s">
        <v>53</v>
      </c>
      <c r="L32" s="1" t="n">
        <f aca="false">55/4</f>
        <v>13.75</v>
      </c>
      <c r="M32" s="1" t="n">
        <f aca="false">L32*3.5</f>
        <v>48.125</v>
      </c>
      <c r="N32" s="1" t="n">
        <f aca="false">L32*3</f>
        <v>41.25</v>
      </c>
      <c r="O32" s="1" t="n">
        <f aca="false">L32*2.5</f>
        <v>34.375</v>
      </c>
      <c r="P32" s="1" t="n">
        <f aca="false">L32*2</f>
        <v>27.5</v>
      </c>
      <c r="Q32" s="1" t="n">
        <f aca="false">L32*1.8</f>
        <v>24.75</v>
      </c>
      <c r="R32" s="1" t="s">
        <v>43</v>
      </c>
      <c r="S32" s="1" t="s">
        <v>44</v>
      </c>
      <c r="U32" s="1" t="s">
        <v>29</v>
      </c>
      <c r="V32" s="1" t="s">
        <v>29</v>
      </c>
    </row>
    <row r="33" customFormat="false" ht="15" hidden="false" customHeight="false" outlineLevel="0" collapsed="false">
      <c r="B33" s="1" t="s">
        <v>107</v>
      </c>
      <c r="C33" s="1" t="s">
        <v>108</v>
      </c>
      <c r="D33" s="1" t="s">
        <v>40</v>
      </c>
      <c r="E33" s="1" t="s">
        <v>41</v>
      </c>
      <c r="G33" s="1" t="n">
        <v>0</v>
      </c>
      <c r="H33" s="1" t="n">
        <v>0</v>
      </c>
      <c r="I33" s="1" t="n">
        <v>0</v>
      </c>
      <c r="J33" s="1" t="s">
        <v>26</v>
      </c>
      <c r="K33" s="1" t="s">
        <v>109</v>
      </c>
      <c r="L33" s="1" t="n">
        <f aca="false">37/4</f>
        <v>9.25</v>
      </c>
      <c r="M33" s="1" t="n">
        <f aca="false">L33*3.5</f>
        <v>32.375</v>
      </c>
      <c r="N33" s="1" t="n">
        <f aca="false">L33*3</f>
        <v>27.75</v>
      </c>
      <c r="O33" s="1" t="n">
        <f aca="false">L33*2.5</f>
        <v>23.125</v>
      </c>
      <c r="P33" s="1" t="n">
        <f aca="false">L33*2</f>
        <v>18.5</v>
      </c>
      <c r="Q33" s="1" t="n">
        <f aca="false">L33*1.8</f>
        <v>16.65</v>
      </c>
      <c r="R33" s="1" t="s">
        <v>43</v>
      </c>
      <c r="S33" s="1" t="s">
        <v>44</v>
      </c>
      <c r="U33" s="1" t="s">
        <v>29</v>
      </c>
      <c r="V33" s="1" t="s">
        <v>29</v>
      </c>
    </row>
    <row r="34" customFormat="false" ht="15" hidden="false" customHeight="false" outlineLevel="0" collapsed="false">
      <c r="B34" s="1" t="s">
        <v>110</v>
      </c>
      <c r="C34" s="1" t="s">
        <v>111</v>
      </c>
      <c r="D34" s="1" t="s">
        <v>40</v>
      </c>
      <c r="E34" s="1" t="s">
        <v>41</v>
      </c>
      <c r="G34" s="1" t="n">
        <v>0</v>
      </c>
      <c r="H34" s="1" t="n">
        <v>0</v>
      </c>
      <c r="I34" s="1" t="n">
        <v>0</v>
      </c>
      <c r="J34" s="1" t="s">
        <v>26</v>
      </c>
      <c r="K34" s="1" t="s">
        <v>112</v>
      </c>
      <c r="L34" s="1" t="n">
        <f aca="false">32/4</f>
        <v>8</v>
      </c>
      <c r="M34" s="1" t="n">
        <f aca="false">L34*3.5</f>
        <v>28</v>
      </c>
      <c r="N34" s="1" t="n">
        <f aca="false">L34*3</f>
        <v>24</v>
      </c>
      <c r="O34" s="1" t="n">
        <f aca="false">L34*2.5</f>
        <v>20</v>
      </c>
      <c r="P34" s="1" t="n">
        <f aca="false">L34*2</f>
        <v>16</v>
      </c>
      <c r="Q34" s="1" t="n">
        <f aca="false">L34*1.8</f>
        <v>14.4</v>
      </c>
      <c r="R34" s="1" t="s">
        <v>43</v>
      </c>
      <c r="S34" s="1" t="s">
        <v>44</v>
      </c>
      <c r="U34" s="1" t="s">
        <v>29</v>
      </c>
      <c r="V34" s="1" t="s">
        <v>29</v>
      </c>
    </row>
    <row r="35" customFormat="false" ht="15" hidden="false" customHeight="false" outlineLevel="0" collapsed="false">
      <c r="B35" s="1" t="s">
        <v>113</v>
      </c>
      <c r="C35" s="3" t="s">
        <v>47</v>
      </c>
      <c r="D35" s="1" t="s">
        <v>40</v>
      </c>
      <c r="E35" s="1" t="s">
        <v>114</v>
      </c>
      <c r="G35" s="1" t="n">
        <v>0</v>
      </c>
      <c r="H35" s="1" t="n">
        <v>0</v>
      </c>
      <c r="I35" s="1" t="n">
        <v>0</v>
      </c>
      <c r="J35" s="1" t="s">
        <v>26</v>
      </c>
      <c r="K35" s="1" t="s">
        <v>115</v>
      </c>
      <c r="L35" s="1" t="n">
        <f aca="false">1200/250</f>
        <v>4.8</v>
      </c>
      <c r="M35" s="1" t="n">
        <f aca="false">L35*3.5</f>
        <v>16.8</v>
      </c>
      <c r="N35" s="1" t="n">
        <f aca="false">L35*3</f>
        <v>14.4</v>
      </c>
      <c r="O35" s="1" t="n">
        <f aca="false">L35*2.5</f>
        <v>12</v>
      </c>
      <c r="P35" s="1" t="n">
        <f aca="false">L35*2</f>
        <v>9.6</v>
      </c>
      <c r="Q35" s="1" t="n">
        <f aca="false">L35*1.8</f>
        <v>8.64</v>
      </c>
      <c r="R35" s="1" t="s">
        <v>43</v>
      </c>
      <c r="S35" s="1" t="s">
        <v>44</v>
      </c>
      <c r="U35" s="1" t="s">
        <v>29</v>
      </c>
      <c r="V35" s="1" t="s">
        <v>29</v>
      </c>
    </row>
    <row r="36" customFormat="false" ht="15" hidden="false" customHeight="false" outlineLevel="0" collapsed="false">
      <c r="B36" s="1" t="s">
        <v>116</v>
      </c>
      <c r="C36" s="3" t="s">
        <v>49</v>
      </c>
      <c r="D36" s="1" t="s">
        <v>40</v>
      </c>
      <c r="E36" s="1" t="s">
        <v>114</v>
      </c>
      <c r="G36" s="1" t="n">
        <v>0</v>
      </c>
      <c r="H36" s="1" t="n">
        <v>0</v>
      </c>
      <c r="I36" s="1" t="n">
        <v>0</v>
      </c>
      <c r="J36" s="1" t="s">
        <v>26</v>
      </c>
      <c r="K36" s="1" t="s">
        <v>117</v>
      </c>
      <c r="L36" s="1" t="n">
        <v>4</v>
      </c>
      <c r="M36" s="1" t="n">
        <f aca="false">L36*3.5</f>
        <v>14</v>
      </c>
      <c r="N36" s="1" t="n">
        <f aca="false">L36*3</f>
        <v>12</v>
      </c>
      <c r="O36" s="1" t="n">
        <f aca="false">L36*2.5</f>
        <v>10</v>
      </c>
      <c r="P36" s="1" t="n">
        <f aca="false">L36*2</f>
        <v>8</v>
      </c>
      <c r="Q36" s="1" t="n">
        <f aca="false">L36*1.8</f>
        <v>7.2</v>
      </c>
      <c r="R36" s="1" t="s">
        <v>43</v>
      </c>
      <c r="S36" s="1" t="s">
        <v>44</v>
      </c>
      <c r="U36" s="1" t="s">
        <v>29</v>
      </c>
      <c r="V36" s="1" t="s">
        <v>29</v>
      </c>
    </row>
    <row r="37" customFormat="false" ht="15" hidden="false" customHeight="false" outlineLevel="0" collapsed="false">
      <c r="B37" s="1" t="s">
        <v>118</v>
      </c>
      <c r="C37" s="3" t="s">
        <v>52</v>
      </c>
      <c r="D37" s="1" t="s">
        <v>40</v>
      </c>
      <c r="E37" s="1" t="s">
        <v>114</v>
      </c>
      <c r="G37" s="1" t="n">
        <v>0</v>
      </c>
      <c r="H37" s="1" t="n">
        <v>0</v>
      </c>
      <c r="I37" s="1" t="n">
        <v>0</v>
      </c>
      <c r="J37" s="1" t="s">
        <v>26</v>
      </c>
      <c r="K37" s="1" t="s">
        <v>119</v>
      </c>
      <c r="L37" s="1" t="n">
        <f aca="false">50/4</f>
        <v>12.5</v>
      </c>
      <c r="M37" s="1" t="n">
        <f aca="false">L37*3.5</f>
        <v>43.75</v>
      </c>
      <c r="N37" s="1" t="n">
        <f aca="false">L37*3</f>
        <v>37.5</v>
      </c>
      <c r="O37" s="1" t="n">
        <f aca="false">L37*2.5</f>
        <v>31.25</v>
      </c>
      <c r="P37" s="1" t="n">
        <f aca="false">L37*2</f>
        <v>25</v>
      </c>
      <c r="Q37" s="1" t="n">
        <f aca="false">L37*1.8</f>
        <v>22.5</v>
      </c>
      <c r="R37" s="1" t="s">
        <v>43</v>
      </c>
      <c r="S37" s="1" t="s">
        <v>44</v>
      </c>
      <c r="U37" s="1" t="s">
        <v>29</v>
      </c>
      <c r="V37" s="1" t="s">
        <v>29</v>
      </c>
    </row>
    <row r="38" customFormat="false" ht="15" hidden="false" customHeight="false" outlineLevel="0" collapsed="false">
      <c r="B38" s="1" t="s">
        <v>120</v>
      </c>
      <c r="C38" s="3" t="s">
        <v>56</v>
      </c>
      <c r="D38" s="1" t="s">
        <v>40</v>
      </c>
      <c r="E38" s="1" t="s">
        <v>114</v>
      </c>
      <c r="G38" s="1" t="n">
        <v>0</v>
      </c>
      <c r="H38" s="1" t="n">
        <v>0</v>
      </c>
      <c r="I38" s="1" t="n">
        <v>0</v>
      </c>
      <c r="J38" s="1" t="s">
        <v>26</v>
      </c>
      <c r="K38" s="1" t="s">
        <v>121</v>
      </c>
      <c r="L38" s="1" t="n">
        <f aca="false">18/4</f>
        <v>4.5</v>
      </c>
      <c r="M38" s="1" t="n">
        <f aca="false">L38*3.5</f>
        <v>15.75</v>
      </c>
      <c r="N38" s="1" t="n">
        <f aca="false">L38*3</f>
        <v>13.5</v>
      </c>
      <c r="O38" s="1" t="n">
        <f aca="false">L38*2.5</f>
        <v>11.25</v>
      </c>
      <c r="P38" s="1" t="n">
        <f aca="false">L38*2</f>
        <v>9</v>
      </c>
      <c r="Q38" s="1" t="n">
        <f aca="false">L38*1.8</f>
        <v>8.1</v>
      </c>
      <c r="R38" s="1" t="s">
        <v>43</v>
      </c>
      <c r="S38" s="1" t="s">
        <v>44</v>
      </c>
      <c r="U38" s="1" t="s">
        <v>29</v>
      </c>
      <c r="V38" s="1" t="s">
        <v>29</v>
      </c>
    </row>
    <row r="39" customFormat="false" ht="15" hidden="false" customHeight="false" outlineLevel="0" collapsed="false">
      <c r="B39" s="1" t="s">
        <v>122</v>
      </c>
      <c r="C39" s="3" t="s">
        <v>65</v>
      </c>
      <c r="D39" s="1" t="s">
        <v>40</v>
      </c>
      <c r="E39" s="1" t="s">
        <v>114</v>
      </c>
      <c r="G39" s="1" t="n">
        <v>0</v>
      </c>
      <c r="H39" s="1" t="n">
        <v>0</v>
      </c>
      <c r="I39" s="1" t="n">
        <v>0</v>
      </c>
      <c r="J39" s="1" t="s">
        <v>26</v>
      </c>
      <c r="K39" s="1" t="s">
        <v>123</v>
      </c>
      <c r="L39" s="1" t="n">
        <f aca="false">56/4</f>
        <v>14</v>
      </c>
      <c r="M39" s="1" t="n">
        <f aca="false">L39*3.5</f>
        <v>49</v>
      </c>
      <c r="N39" s="1" t="n">
        <f aca="false">L39*3</f>
        <v>42</v>
      </c>
      <c r="O39" s="1" t="n">
        <f aca="false">L39*2.5</f>
        <v>35</v>
      </c>
      <c r="P39" s="1" t="n">
        <f aca="false">L39*2</f>
        <v>28</v>
      </c>
      <c r="Q39" s="1" t="n">
        <f aca="false">L39*1.8</f>
        <v>25.2</v>
      </c>
      <c r="R39" s="1" t="s">
        <v>43</v>
      </c>
      <c r="S39" s="1" t="s">
        <v>44</v>
      </c>
      <c r="U39" s="1" t="s">
        <v>29</v>
      </c>
      <c r="V39" s="1" t="s">
        <v>29</v>
      </c>
    </row>
    <row r="40" customFormat="false" ht="15" hidden="false" customHeight="false" outlineLevel="0" collapsed="false">
      <c r="B40" s="1" t="s">
        <v>124</v>
      </c>
      <c r="C40" s="3" t="s">
        <v>69</v>
      </c>
      <c r="D40" s="1" t="s">
        <v>40</v>
      </c>
      <c r="E40" s="1" t="s">
        <v>114</v>
      </c>
      <c r="G40" s="1" t="n">
        <v>0</v>
      </c>
      <c r="H40" s="1" t="n">
        <v>0</v>
      </c>
      <c r="I40" s="1" t="n">
        <v>0</v>
      </c>
      <c r="J40" s="1" t="s">
        <v>26</v>
      </c>
      <c r="K40" s="1" t="s">
        <v>125</v>
      </c>
      <c r="L40" s="1" t="n">
        <f aca="false">200/4</f>
        <v>50</v>
      </c>
      <c r="M40" s="1" t="n">
        <f aca="false">L40*3.5</f>
        <v>175</v>
      </c>
      <c r="N40" s="1" t="n">
        <f aca="false">L40*3</f>
        <v>150</v>
      </c>
      <c r="O40" s="1" t="n">
        <f aca="false">L40*2.5</f>
        <v>125</v>
      </c>
      <c r="P40" s="1" t="n">
        <f aca="false">L40*2</f>
        <v>100</v>
      </c>
      <c r="Q40" s="1" t="n">
        <f aca="false">L40*1.8</f>
        <v>90</v>
      </c>
      <c r="R40" s="1" t="s">
        <v>43</v>
      </c>
      <c r="S40" s="1" t="s">
        <v>44</v>
      </c>
      <c r="U40" s="1" t="s">
        <v>29</v>
      </c>
      <c r="V40" s="1" t="s">
        <v>29</v>
      </c>
    </row>
    <row r="41" customFormat="false" ht="15" hidden="false" customHeight="false" outlineLevel="0" collapsed="false">
      <c r="B41" s="1" t="s">
        <v>126</v>
      </c>
      <c r="C41" s="3" t="s">
        <v>71</v>
      </c>
      <c r="D41" s="1" t="s">
        <v>40</v>
      </c>
      <c r="E41" s="1" t="s">
        <v>114</v>
      </c>
      <c r="G41" s="1" t="n">
        <v>0</v>
      </c>
      <c r="H41" s="1" t="n">
        <v>0</v>
      </c>
      <c r="I41" s="1" t="n">
        <v>0</v>
      </c>
      <c r="J41" s="1" t="s">
        <v>26</v>
      </c>
      <c r="K41" s="1" t="s">
        <v>123</v>
      </c>
      <c r="L41" s="1" t="n">
        <v>25</v>
      </c>
      <c r="M41" s="1" t="n">
        <f aca="false">L41*3.5</f>
        <v>87.5</v>
      </c>
      <c r="N41" s="1" t="n">
        <f aca="false">L41*3</f>
        <v>75</v>
      </c>
      <c r="O41" s="1" t="n">
        <f aca="false">L41*2.5</f>
        <v>62.5</v>
      </c>
      <c r="P41" s="1" t="n">
        <f aca="false">L41*2</f>
        <v>50</v>
      </c>
      <c r="Q41" s="1" t="n">
        <f aca="false">L41*1.8</f>
        <v>45</v>
      </c>
      <c r="R41" s="1" t="s">
        <v>43</v>
      </c>
      <c r="S41" s="1" t="s">
        <v>44</v>
      </c>
      <c r="U41" s="1" t="s">
        <v>29</v>
      </c>
      <c r="V41" s="1" t="s">
        <v>29</v>
      </c>
    </row>
    <row r="42" customFormat="false" ht="15" hidden="false" customHeight="false" outlineLevel="0" collapsed="false">
      <c r="B42" s="1" t="s">
        <v>127</v>
      </c>
      <c r="C42" s="3" t="s">
        <v>128</v>
      </c>
      <c r="D42" s="1" t="s">
        <v>40</v>
      </c>
      <c r="E42" s="1" t="s">
        <v>114</v>
      </c>
      <c r="G42" s="1" t="n">
        <v>0</v>
      </c>
      <c r="H42" s="1" t="n">
        <v>0</v>
      </c>
      <c r="I42" s="1" t="n">
        <v>0</v>
      </c>
      <c r="J42" s="1" t="s">
        <v>26</v>
      </c>
      <c r="K42" s="1" t="s">
        <v>129</v>
      </c>
      <c r="L42" s="1" t="n">
        <f aca="false">52/4</f>
        <v>13</v>
      </c>
      <c r="M42" s="1" t="n">
        <f aca="false">L42*3.5</f>
        <v>45.5</v>
      </c>
      <c r="N42" s="1" t="n">
        <f aca="false">L42*3</f>
        <v>39</v>
      </c>
      <c r="O42" s="1" t="n">
        <f aca="false">L42*2.5</f>
        <v>32.5</v>
      </c>
      <c r="P42" s="1" t="n">
        <f aca="false">L42*2</f>
        <v>26</v>
      </c>
      <c r="Q42" s="1" t="n">
        <f aca="false">L42*1.8</f>
        <v>23.4</v>
      </c>
      <c r="R42" s="1" t="s">
        <v>43</v>
      </c>
      <c r="S42" s="1" t="s">
        <v>44</v>
      </c>
      <c r="U42" s="1" t="s">
        <v>29</v>
      </c>
      <c r="V42" s="1" t="s">
        <v>29</v>
      </c>
    </row>
    <row r="43" customFormat="false" ht="15" hidden="false" customHeight="false" outlineLevel="0" collapsed="false">
      <c r="B43" s="1" t="s">
        <v>130</v>
      </c>
      <c r="C43" s="3" t="s">
        <v>82</v>
      </c>
      <c r="D43" s="1" t="s">
        <v>40</v>
      </c>
      <c r="E43" s="1" t="s">
        <v>114</v>
      </c>
      <c r="G43" s="1" t="n">
        <v>0</v>
      </c>
      <c r="H43" s="1" t="n">
        <v>0</v>
      </c>
      <c r="I43" s="1" t="n">
        <v>0</v>
      </c>
      <c r="J43" s="1" t="s">
        <v>26</v>
      </c>
      <c r="K43" s="1" t="s">
        <v>131</v>
      </c>
      <c r="L43" s="1" t="n">
        <v>20</v>
      </c>
      <c r="M43" s="1" t="n">
        <f aca="false">L43*3.5</f>
        <v>70</v>
      </c>
      <c r="N43" s="1" t="n">
        <f aca="false">L43*3</f>
        <v>60</v>
      </c>
      <c r="O43" s="1" t="n">
        <f aca="false">L43*2.5</f>
        <v>50</v>
      </c>
      <c r="P43" s="1" t="n">
        <f aca="false">L43*2</f>
        <v>40</v>
      </c>
      <c r="Q43" s="1" t="n">
        <f aca="false">L43*1.8</f>
        <v>36</v>
      </c>
      <c r="R43" s="1" t="s">
        <v>43</v>
      </c>
      <c r="S43" s="1" t="s">
        <v>44</v>
      </c>
      <c r="U43" s="1" t="s">
        <v>29</v>
      </c>
      <c r="V43" s="1" t="s">
        <v>29</v>
      </c>
    </row>
    <row r="44" customFormat="false" ht="15" hidden="false" customHeight="false" outlineLevel="0" collapsed="false">
      <c r="B44" s="1" t="s">
        <v>132</v>
      </c>
      <c r="C44" s="3" t="s">
        <v>88</v>
      </c>
      <c r="D44" s="1" t="s">
        <v>40</v>
      </c>
      <c r="E44" s="1" t="s">
        <v>114</v>
      </c>
      <c r="G44" s="1" t="n">
        <v>0</v>
      </c>
      <c r="H44" s="1" t="n">
        <v>0</v>
      </c>
      <c r="I44" s="1" t="n">
        <v>0</v>
      </c>
      <c r="J44" s="1" t="s">
        <v>26</v>
      </c>
      <c r="K44" s="1" t="s">
        <v>133</v>
      </c>
      <c r="L44" s="1" t="n">
        <f aca="false">72/4</f>
        <v>18</v>
      </c>
      <c r="M44" s="1" t="n">
        <f aca="false">L44*3.5</f>
        <v>63</v>
      </c>
      <c r="N44" s="1" t="n">
        <f aca="false">L44*3</f>
        <v>54</v>
      </c>
      <c r="O44" s="1" t="n">
        <f aca="false">L44*2.5</f>
        <v>45</v>
      </c>
      <c r="P44" s="1" t="n">
        <f aca="false">L44*2</f>
        <v>36</v>
      </c>
      <c r="Q44" s="1" t="n">
        <f aca="false">L44*1.8</f>
        <v>32.4</v>
      </c>
      <c r="R44" s="1" t="s">
        <v>43</v>
      </c>
      <c r="S44" s="1" t="s">
        <v>44</v>
      </c>
      <c r="U44" s="1" t="s">
        <v>29</v>
      </c>
      <c r="V44" s="1" t="s">
        <v>29</v>
      </c>
    </row>
    <row r="45" customFormat="false" ht="15" hidden="false" customHeight="false" outlineLevel="0" collapsed="false">
      <c r="B45" s="1" t="s">
        <v>134</v>
      </c>
      <c r="C45" s="3" t="s">
        <v>91</v>
      </c>
      <c r="D45" s="1" t="s">
        <v>40</v>
      </c>
      <c r="E45" s="1" t="s">
        <v>114</v>
      </c>
      <c r="G45" s="1" t="n">
        <v>0</v>
      </c>
      <c r="H45" s="1" t="n">
        <v>0</v>
      </c>
      <c r="I45" s="1" t="n">
        <v>0</v>
      </c>
      <c r="J45" s="1" t="s">
        <v>26</v>
      </c>
      <c r="K45" s="1" t="s">
        <v>121</v>
      </c>
      <c r="L45" s="1" t="n">
        <f aca="false">194/4</f>
        <v>48.5</v>
      </c>
      <c r="M45" s="1" t="n">
        <f aca="false">L45*3.5</f>
        <v>169.75</v>
      </c>
      <c r="N45" s="1" t="n">
        <f aca="false">L45*3</f>
        <v>145.5</v>
      </c>
      <c r="O45" s="1" t="n">
        <f aca="false">L45*2.5</f>
        <v>121.25</v>
      </c>
      <c r="P45" s="1" t="n">
        <f aca="false">L45*2</f>
        <v>97</v>
      </c>
      <c r="Q45" s="1" t="n">
        <f aca="false">L45*1.8</f>
        <v>87.3</v>
      </c>
      <c r="R45" s="1" t="s">
        <v>43</v>
      </c>
      <c r="S45" s="1" t="s">
        <v>44</v>
      </c>
      <c r="U45" s="1" t="s">
        <v>29</v>
      </c>
      <c r="V45" s="1" t="s">
        <v>29</v>
      </c>
    </row>
    <row r="46" customFormat="false" ht="15" hidden="false" customHeight="false" outlineLevel="0" collapsed="false">
      <c r="B46" s="1" t="s">
        <v>135</v>
      </c>
      <c r="C46" s="3" t="s">
        <v>98</v>
      </c>
      <c r="D46" s="1" t="s">
        <v>40</v>
      </c>
      <c r="E46" s="1" t="s">
        <v>114</v>
      </c>
      <c r="G46" s="1" t="n">
        <v>0</v>
      </c>
      <c r="H46" s="1" t="n">
        <v>0</v>
      </c>
      <c r="I46" s="1" t="n">
        <v>0</v>
      </c>
      <c r="J46" s="1" t="s">
        <v>26</v>
      </c>
      <c r="K46" s="1" t="s">
        <v>136</v>
      </c>
      <c r="L46" s="1" t="n">
        <v>25</v>
      </c>
      <c r="M46" s="1" t="n">
        <f aca="false">L46*3.5</f>
        <v>87.5</v>
      </c>
      <c r="N46" s="1" t="n">
        <f aca="false">L46*3</f>
        <v>75</v>
      </c>
      <c r="O46" s="1" t="n">
        <f aca="false">L46*2.5</f>
        <v>62.5</v>
      </c>
      <c r="P46" s="1" t="n">
        <f aca="false">L46*2</f>
        <v>50</v>
      </c>
      <c r="Q46" s="1" t="n">
        <f aca="false">L46*1.8</f>
        <v>45</v>
      </c>
      <c r="R46" s="1" t="s">
        <v>43</v>
      </c>
      <c r="S46" s="1" t="s">
        <v>44</v>
      </c>
      <c r="U46" s="1" t="s">
        <v>29</v>
      </c>
      <c r="V46" s="1" t="s">
        <v>29</v>
      </c>
    </row>
    <row r="47" customFormat="false" ht="15" hidden="false" customHeight="false" outlineLevel="0" collapsed="false">
      <c r="B47" s="1" t="s">
        <v>137</v>
      </c>
      <c r="C47" s="3" t="s">
        <v>100</v>
      </c>
      <c r="D47" s="1" t="s">
        <v>40</v>
      </c>
      <c r="E47" s="1" t="s">
        <v>114</v>
      </c>
      <c r="G47" s="1" t="n">
        <v>0</v>
      </c>
      <c r="H47" s="1" t="n">
        <v>0</v>
      </c>
      <c r="I47" s="1" t="n">
        <v>0</v>
      </c>
      <c r="J47" s="1" t="s">
        <v>26</v>
      </c>
      <c r="K47" s="1" t="s">
        <v>121</v>
      </c>
      <c r="L47" s="1" t="n">
        <f aca="false">145/4</f>
        <v>36.25</v>
      </c>
      <c r="M47" s="1" t="n">
        <f aca="false">L47*3.5</f>
        <v>126.875</v>
      </c>
      <c r="N47" s="1" t="n">
        <f aca="false">L47*3</f>
        <v>108.75</v>
      </c>
      <c r="O47" s="1" t="n">
        <f aca="false">L47*2.5</f>
        <v>90.625</v>
      </c>
      <c r="P47" s="1" t="n">
        <f aca="false">L47*2</f>
        <v>72.5</v>
      </c>
      <c r="Q47" s="1" t="n">
        <f aca="false">L47*1.8</f>
        <v>65.25</v>
      </c>
      <c r="R47" s="1" t="s">
        <v>43</v>
      </c>
      <c r="S47" s="1" t="s">
        <v>44</v>
      </c>
      <c r="U47" s="1" t="s">
        <v>29</v>
      </c>
      <c r="V47" s="1" t="s">
        <v>29</v>
      </c>
    </row>
    <row r="48" customFormat="false" ht="15" hidden="false" customHeight="false" outlineLevel="0" collapsed="false">
      <c r="B48" s="1" t="s">
        <v>138</v>
      </c>
      <c r="C48" s="3" t="s">
        <v>103</v>
      </c>
      <c r="D48" s="1" t="s">
        <v>40</v>
      </c>
      <c r="E48" s="1" t="s">
        <v>114</v>
      </c>
      <c r="G48" s="1" t="n">
        <v>0</v>
      </c>
      <c r="H48" s="1" t="n">
        <v>0</v>
      </c>
      <c r="I48" s="1" t="n">
        <v>0</v>
      </c>
      <c r="J48" s="1" t="s">
        <v>26</v>
      </c>
      <c r="K48" s="1" t="s">
        <v>139</v>
      </c>
      <c r="L48" s="1" t="n">
        <f aca="false">51/4</f>
        <v>12.75</v>
      </c>
      <c r="M48" s="1" t="n">
        <f aca="false">L48*3.5</f>
        <v>44.625</v>
      </c>
      <c r="N48" s="1" t="n">
        <f aca="false">L48*3</f>
        <v>38.25</v>
      </c>
      <c r="O48" s="1" t="n">
        <f aca="false">L48*2.5</f>
        <v>31.875</v>
      </c>
      <c r="P48" s="1" t="n">
        <f aca="false">L48*2</f>
        <v>25.5</v>
      </c>
      <c r="Q48" s="1" t="n">
        <f aca="false">L48*1.8</f>
        <v>22.95</v>
      </c>
      <c r="R48" s="1" t="s">
        <v>43</v>
      </c>
      <c r="S48" s="1" t="s">
        <v>44</v>
      </c>
      <c r="U48" s="1" t="s">
        <v>29</v>
      </c>
      <c r="V48" s="1" t="s">
        <v>29</v>
      </c>
    </row>
    <row r="50" customFormat="false" ht="15" hidden="false" customHeight="false" outlineLevel="0" collapsed="false">
      <c r="B50" s="1" t="s">
        <v>138</v>
      </c>
      <c r="C50" s="3" t="s">
        <v>108</v>
      </c>
      <c r="D50" s="1" t="s">
        <v>40</v>
      </c>
      <c r="E50" s="1" t="s">
        <v>114</v>
      </c>
      <c r="G50" s="1" t="n">
        <v>-1</v>
      </c>
      <c r="H50" s="1" t="n">
        <v>-1</v>
      </c>
      <c r="I50" s="1" t="n">
        <v>-1</v>
      </c>
      <c r="J50" s="1" t="s">
        <v>26</v>
      </c>
      <c r="K50" s="1" t="n">
        <v>90</v>
      </c>
      <c r="L50" s="1" t="n">
        <f aca="false">35/4</f>
        <v>8.75</v>
      </c>
      <c r="M50" s="1" t="n">
        <f aca="false">L50*3.5</f>
        <v>30.625</v>
      </c>
      <c r="N50" s="1" t="n">
        <f aca="false">L50*3</f>
        <v>26.25</v>
      </c>
      <c r="O50" s="1" t="n">
        <f aca="false">L50*2.5</f>
        <v>21.875</v>
      </c>
      <c r="P50" s="1" t="n">
        <f aca="false">L50*2</f>
        <v>17.5</v>
      </c>
      <c r="Q50" s="1" t="n">
        <f aca="false">L50*1.8</f>
        <v>15.75</v>
      </c>
      <c r="R50" s="1" t="s">
        <v>140</v>
      </c>
      <c r="S50" s="1" t="s">
        <v>141</v>
      </c>
      <c r="U50" s="1" t="s">
        <v>142</v>
      </c>
      <c r="V50" s="1" t="s">
        <v>142</v>
      </c>
    </row>
    <row r="51" customFormat="false" ht="15" hidden="false" customHeight="false" outlineLevel="0" collapsed="false">
      <c r="B51" s="1" t="s">
        <v>143</v>
      </c>
      <c r="C51" s="3" t="s">
        <v>108</v>
      </c>
      <c r="D51" s="1" t="s">
        <v>40</v>
      </c>
      <c r="E51" s="1" t="s">
        <v>114</v>
      </c>
      <c r="G51" s="1" t="n">
        <v>0</v>
      </c>
      <c r="H51" s="1" t="n">
        <v>0</v>
      </c>
      <c r="I51" s="1" t="n">
        <v>0</v>
      </c>
      <c r="J51" s="1" t="s">
        <v>26</v>
      </c>
      <c r="K51" s="1" t="n">
        <v>140</v>
      </c>
      <c r="L51" s="1" t="n">
        <f aca="false">55/4</f>
        <v>13.75</v>
      </c>
      <c r="M51" s="1" t="n">
        <f aca="false">L51*3.5</f>
        <v>48.125</v>
      </c>
      <c r="N51" s="1" t="n">
        <f aca="false">L51*3</f>
        <v>41.25</v>
      </c>
      <c r="O51" s="1" t="n">
        <f aca="false">L51*2.5</f>
        <v>34.375</v>
      </c>
      <c r="P51" s="1" t="n">
        <f aca="false">L51*2</f>
        <v>27.5</v>
      </c>
      <c r="Q51" s="1" t="n">
        <f aca="false">L51*1.8</f>
        <v>24.75</v>
      </c>
      <c r="R51" s="1" t="s">
        <v>43</v>
      </c>
      <c r="S51" s="1" t="s">
        <v>44</v>
      </c>
      <c r="U51" s="1" t="s">
        <v>29</v>
      </c>
      <c r="V51" s="1" t="s">
        <v>29</v>
      </c>
    </row>
    <row r="52" customFormat="false" ht="15" hidden="false" customHeight="false" outlineLevel="0" collapsed="false">
      <c r="B52" s="1" t="s">
        <v>144</v>
      </c>
      <c r="C52" s="4" t="s">
        <v>145</v>
      </c>
      <c r="D52" s="1" t="s">
        <v>40</v>
      </c>
      <c r="E52" s="1" t="s">
        <v>114</v>
      </c>
      <c r="G52" s="1" t="n">
        <v>0</v>
      </c>
      <c r="H52" s="1" t="n">
        <v>0</v>
      </c>
      <c r="I52" s="1" t="n">
        <v>0</v>
      </c>
      <c r="J52" s="1" t="s">
        <v>26</v>
      </c>
      <c r="K52" s="1" t="n">
        <v>400</v>
      </c>
      <c r="L52" s="1" t="n">
        <v>15</v>
      </c>
      <c r="M52" s="1" t="n">
        <f aca="false">L52*3.5</f>
        <v>52.5</v>
      </c>
      <c r="N52" s="1" t="n">
        <f aca="false">L52*3</f>
        <v>45</v>
      </c>
      <c r="O52" s="1" t="n">
        <f aca="false">L52*2.5</f>
        <v>37.5</v>
      </c>
      <c r="P52" s="1" t="n">
        <f aca="false">L52*2</f>
        <v>30</v>
      </c>
      <c r="Q52" s="1" t="n">
        <f aca="false">L52*1.8</f>
        <v>27</v>
      </c>
      <c r="R52" s="1" t="s">
        <v>146</v>
      </c>
      <c r="S52" s="1" t="s">
        <v>147</v>
      </c>
    </row>
    <row r="53" customFormat="false" ht="15" hidden="false" customHeight="false" outlineLevel="0" collapsed="false">
      <c r="B53" s="1" t="s">
        <v>148</v>
      </c>
      <c r="C53" s="1" t="s">
        <v>149</v>
      </c>
      <c r="D53" s="1" t="s">
        <v>40</v>
      </c>
      <c r="E53" s="1" t="s">
        <v>150</v>
      </c>
      <c r="G53" s="1" t="n">
        <v>0</v>
      </c>
      <c r="H53" s="1" t="n">
        <v>0</v>
      </c>
      <c r="I53" s="1" t="n">
        <v>0</v>
      </c>
      <c r="J53" s="1" t="s">
        <v>26</v>
      </c>
      <c r="K53" s="1" t="n">
        <v>300</v>
      </c>
      <c r="L53" s="1" t="n">
        <v>8</v>
      </c>
      <c r="M53" s="1" t="n">
        <f aca="false">L53*3.5</f>
        <v>28</v>
      </c>
      <c r="N53" s="1" t="n">
        <f aca="false">L53*3</f>
        <v>24</v>
      </c>
      <c r="O53" s="1" t="n">
        <f aca="false">L53*2.5</f>
        <v>20</v>
      </c>
      <c r="P53" s="1" t="n">
        <f aca="false">L53*2</f>
        <v>16</v>
      </c>
      <c r="Q53" s="1" t="n">
        <f aca="false">L53*1.8</f>
        <v>14.4</v>
      </c>
      <c r="R53" s="1" t="s">
        <v>43</v>
      </c>
      <c r="S53" s="1" t="s">
        <v>44</v>
      </c>
      <c r="U53" s="1" t="s">
        <v>29</v>
      </c>
      <c r="V53" s="1" t="s">
        <v>29</v>
      </c>
    </row>
    <row r="54" customFormat="false" ht="15" hidden="false" customHeight="false" outlineLevel="0" collapsed="false">
      <c r="B54" s="1" t="s">
        <v>148</v>
      </c>
      <c r="C54" s="1" t="s">
        <v>151</v>
      </c>
      <c r="G54" s="1" t="n">
        <v>0</v>
      </c>
      <c r="H54" s="1" t="n">
        <v>0</v>
      </c>
      <c r="I54" s="1" t="n">
        <v>0</v>
      </c>
      <c r="J54" s="1" t="s">
        <v>26</v>
      </c>
      <c r="K54" s="1" t="s">
        <v>152</v>
      </c>
      <c r="L54" s="1" t="n">
        <v>5</v>
      </c>
      <c r="M54" s="1" t="n">
        <f aca="false">L54*3.5</f>
        <v>17.5</v>
      </c>
      <c r="N54" s="1" t="n">
        <f aca="false">L54*3</f>
        <v>15</v>
      </c>
      <c r="O54" s="1" t="n">
        <f aca="false">L54*2.5</f>
        <v>12.5</v>
      </c>
      <c r="P54" s="1" t="n">
        <f aca="false">L54*2</f>
        <v>10</v>
      </c>
      <c r="Q54" s="1" t="n">
        <f aca="false">L54*1.8</f>
        <v>9</v>
      </c>
      <c r="R54" s="1" t="s">
        <v>43</v>
      </c>
      <c r="S54" s="1" t="s">
        <v>44</v>
      </c>
      <c r="U54" s="1" t="s">
        <v>29</v>
      </c>
      <c r="V54" s="1" t="s">
        <v>29</v>
      </c>
    </row>
    <row r="55" customFormat="false" ht="15" hidden="false" customHeight="false" outlineLevel="0" collapsed="false">
      <c r="B55" s="1" t="s">
        <v>153</v>
      </c>
      <c r="C55" s="1" t="s">
        <v>49</v>
      </c>
      <c r="D55" s="1" t="s">
        <v>40</v>
      </c>
      <c r="E55" s="1" t="s">
        <v>150</v>
      </c>
      <c r="G55" s="1" t="n">
        <v>0</v>
      </c>
      <c r="H55" s="1" t="n">
        <v>0</v>
      </c>
      <c r="I55" s="1" t="n">
        <v>0</v>
      </c>
      <c r="J55" s="1" t="s">
        <v>26</v>
      </c>
      <c r="K55" s="1" t="s">
        <v>154</v>
      </c>
      <c r="L55" s="1" t="n">
        <v>5.6</v>
      </c>
      <c r="M55" s="1" t="n">
        <f aca="false">L55*3.5</f>
        <v>19.6</v>
      </c>
      <c r="N55" s="1" t="n">
        <f aca="false">L55*3</f>
        <v>16.8</v>
      </c>
      <c r="O55" s="1" t="n">
        <f aca="false">L55*2.5</f>
        <v>14</v>
      </c>
      <c r="P55" s="1" t="n">
        <f aca="false">L55*2</f>
        <v>11.2</v>
      </c>
      <c r="Q55" s="1" t="n">
        <f aca="false">L55*1.8</f>
        <v>10.08</v>
      </c>
      <c r="R55" s="1" t="s">
        <v>43</v>
      </c>
      <c r="S55" s="1" t="s">
        <v>44</v>
      </c>
      <c r="U55" s="1" t="s">
        <v>29</v>
      </c>
      <c r="V55" s="1" t="s">
        <v>29</v>
      </c>
    </row>
    <row r="56" customFormat="false" ht="15" hidden="false" customHeight="false" outlineLevel="0" collapsed="false">
      <c r="B56" s="1" t="s">
        <v>155</v>
      </c>
      <c r="C56" s="1" t="s">
        <v>52</v>
      </c>
      <c r="D56" s="1" t="s">
        <v>40</v>
      </c>
      <c r="E56" s="1" t="s">
        <v>150</v>
      </c>
      <c r="G56" s="1" t="n">
        <v>0</v>
      </c>
      <c r="H56" s="1" t="n">
        <v>0</v>
      </c>
      <c r="I56" s="1" t="n">
        <v>0</v>
      </c>
      <c r="J56" s="1" t="s">
        <v>26</v>
      </c>
      <c r="K56" s="1" t="s">
        <v>152</v>
      </c>
      <c r="L56" s="1" t="n">
        <f aca="false">66/4</f>
        <v>16.5</v>
      </c>
      <c r="M56" s="1" t="n">
        <f aca="false">L56*3.5</f>
        <v>57.75</v>
      </c>
      <c r="N56" s="1" t="n">
        <f aca="false">L56*3</f>
        <v>49.5</v>
      </c>
      <c r="O56" s="1" t="n">
        <f aca="false">L56*2.5</f>
        <v>41.25</v>
      </c>
      <c r="P56" s="1" t="n">
        <f aca="false">L56*2</f>
        <v>33</v>
      </c>
      <c r="Q56" s="1" t="n">
        <f aca="false">L56*1.8</f>
        <v>29.7</v>
      </c>
      <c r="R56" s="1" t="s">
        <v>43</v>
      </c>
      <c r="S56" s="1" t="s">
        <v>44</v>
      </c>
      <c r="U56" s="1" t="s">
        <v>29</v>
      </c>
      <c r="V56" s="1" t="s">
        <v>29</v>
      </c>
    </row>
    <row r="57" customFormat="false" ht="15" hidden="false" customHeight="false" outlineLevel="0" collapsed="false">
      <c r="B57" s="1" t="s">
        <v>156</v>
      </c>
      <c r="C57" s="1" t="s">
        <v>56</v>
      </c>
      <c r="D57" s="1" t="s">
        <v>40</v>
      </c>
      <c r="E57" s="1" t="s">
        <v>150</v>
      </c>
      <c r="G57" s="1" t="n">
        <v>0</v>
      </c>
      <c r="H57" s="1" t="n">
        <v>0</v>
      </c>
      <c r="I57" s="1" t="n">
        <v>0</v>
      </c>
      <c r="J57" s="1" t="s">
        <v>26</v>
      </c>
      <c r="K57" s="1" t="s">
        <v>157</v>
      </c>
      <c r="L57" s="1" t="n">
        <f aca="false">91/4</f>
        <v>22.75</v>
      </c>
      <c r="M57" s="1" t="n">
        <f aca="false">L57*3.5</f>
        <v>79.625</v>
      </c>
      <c r="N57" s="1" t="n">
        <f aca="false">L57*3</f>
        <v>68.25</v>
      </c>
      <c r="O57" s="1" t="n">
        <f aca="false">L57*2.5</f>
        <v>56.875</v>
      </c>
      <c r="P57" s="1" t="n">
        <f aca="false">L57*2</f>
        <v>45.5</v>
      </c>
      <c r="Q57" s="1" t="n">
        <f aca="false">L57*1.8</f>
        <v>40.95</v>
      </c>
      <c r="R57" s="1" t="s">
        <v>43</v>
      </c>
      <c r="S57" s="1" t="s">
        <v>44</v>
      </c>
      <c r="U57" s="1" t="s">
        <v>29</v>
      </c>
      <c r="V57" s="1" t="s">
        <v>29</v>
      </c>
    </row>
    <row r="58" customFormat="false" ht="15" hidden="false" customHeight="false" outlineLevel="0" collapsed="false">
      <c r="B58" s="1" t="s">
        <v>158</v>
      </c>
      <c r="C58" s="1" t="s">
        <v>58</v>
      </c>
      <c r="D58" s="1" t="s">
        <v>40</v>
      </c>
      <c r="E58" s="1" t="s">
        <v>150</v>
      </c>
      <c r="G58" s="1" t="n">
        <v>0</v>
      </c>
      <c r="H58" s="1" t="n">
        <v>0</v>
      </c>
      <c r="I58" s="1" t="n">
        <v>0</v>
      </c>
      <c r="J58" s="1" t="s">
        <v>26</v>
      </c>
      <c r="K58" s="1" t="s">
        <v>159</v>
      </c>
      <c r="L58" s="1" t="n">
        <f aca="false">128/4</f>
        <v>32</v>
      </c>
      <c r="M58" s="1" t="n">
        <f aca="false">L58*3.5</f>
        <v>112</v>
      </c>
      <c r="N58" s="1" t="n">
        <f aca="false">L58*3</f>
        <v>96</v>
      </c>
      <c r="O58" s="1" t="n">
        <f aca="false">L58*2.5</f>
        <v>80</v>
      </c>
      <c r="P58" s="1" t="n">
        <f aca="false">L58*2</f>
        <v>64</v>
      </c>
      <c r="Q58" s="1" t="n">
        <f aca="false">L58*1.8</f>
        <v>57.6</v>
      </c>
      <c r="R58" s="1" t="s">
        <v>43</v>
      </c>
      <c r="S58" s="1" t="s">
        <v>44</v>
      </c>
      <c r="U58" s="1" t="s">
        <v>29</v>
      </c>
      <c r="V58" s="1" t="s">
        <v>29</v>
      </c>
    </row>
    <row r="59" customFormat="false" ht="15" hidden="false" customHeight="false" outlineLevel="0" collapsed="false">
      <c r="B59" s="1" t="s">
        <v>160</v>
      </c>
      <c r="C59" s="1" t="s">
        <v>60</v>
      </c>
      <c r="D59" s="1" t="s">
        <v>40</v>
      </c>
      <c r="E59" s="1" t="s">
        <v>150</v>
      </c>
      <c r="G59" s="1" t="n">
        <v>0</v>
      </c>
      <c r="H59" s="1" t="n">
        <v>0</v>
      </c>
      <c r="I59" s="1" t="n">
        <v>0</v>
      </c>
      <c r="J59" s="1" t="s">
        <v>26</v>
      </c>
      <c r="K59" s="1" t="s">
        <v>161</v>
      </c>
      <c r="M59" s="1" t="n">
        <f aca="false">L59*3.5</f>
        <v>0</v>
      </c>
      <c r="N59" s="1" t="n">
        <f aca="false">L59*3</f>
        <v>0</v>
      </c>
      <c r="O59" s="1" t="n">
        <f aca="false">L59*2.5</f>
        <v>0</v>
      </c>
      <c r="P59" s="1" t="n">
        <f aca="false">L59*2</f>
        <v>0</v>
      </c>
      <c r="Q59" s="1" t="n">
        <f aca="false">L59*1.8</f>
        <v>0</v>
      </c>
      <c r="R59" s="1" t="s">
        <v>43</v>
      </c>
      <c r="S59" s="1" t="s">
        <v>44</v>
      </c>
      <c r="U59" s="1" t="s">
        <v>29</v>
      </c>
      <c r="V59" s="1" t="s">
        <v>29</v>
      </c>
    </row>
    <row r="60" customFormat="false" ht="15" hidden="false" customHeight="false" outlineLevel="0" collapsed="false">
      <c r="B60" s="1" t="s">
        <v>162</v>
      </c>
      <c r="C60" s="1" t="s">
        <v>63</v>
      </c>
      <c r="D60" s="1" t="s">
        <v>40</v>
      </c>
      <c r="E60" s="1" t="s">
        <v>150</v>
      </c>
      <c r="G60" s="1" t="n">
        <v>0</v>
      </c>
      <c r="H60" s="1" t="n">
        <v>0</v>
      </c>
      <c r="I60" s="1" t="n">
        <v>0</v>
      </c>
      <c r="J60" s="1" t="s">
        <v>26</v>
      </c>
      <c r="K60" s="1" t="s">
        <v>163</v>
      </c>
      <c r="L60" s="1" t="n">
        <v>214</v>
      </c>
      <c r="M60" s="1" t="n">
        <f aca="false">L60*3.5</f>
        <v>749</v>
      </c>
      <c r="N60" s="1" t="n">
        <f aca="false">L60*3</f>
        <v>642</v>
      </c>
      <c r="O60" s="1" t="n">
        <f aca="false">L60*2.5</f>
        <v>535</v>
      </c>
      <c r="P60" s="1" t="n">
        <f aca="false">L60*2</f>
        <v>428</v>
      </c>
      <c r="Q60" s="1" t="n">
        <f aca="false">L60*1.8</f>
        <v>385.2</v>
      </c>
      <c r="R60" s="1" t="s">
        <v>43</v>
      </c>
      <c r="S60" s="1" t="s">
        <v>44</v>
      </c>
      <c r="U60" s="1" t="s">
        <v>29</v>
      </c>
      <c r="V60" s="1" t="s">
        <v>29</v>
      </c>
    </row>
    <row r="61" customFormat="false" ht="15" hidden="false" customHeight="false" outlineLevel="0" collapsed="false">
      <c r="B61" s="1" t="s">
        <v>164</v>
      </c>
      <c r="C61" s="1" t="s">
        <v>65</v>
      </c>
      <c r="D61" s="1" t="s">
        <v>40</v>
      </c>
      <c r="E61" s="1" t="s">
        <v>150</v>
      </c>
      <c r="G61" s="1" t="n">
        <v>0</v>
      </c>
      <c r="H61" s="1" t="n">
        <v>0</v>
      </c>
      <c r="I61" s="1" t="n">
        <v>0</v>
      </c>
      <c r="J61" s="1" t="s">
        <v>26</v>
      </c>
      <c r="K61" s="1" t="s">
        <v>165</v>
      </c>
      <c r="L61" s="1" t="n">
        <v>121</v>
      </c>
      <c r="M61" s="1" t="n">
        <f aca="false">L61*3.5</f>
        <v>423.5</v>
      </c>
      <c r="N61" s="1" t="n">
        <f aca="false">L61*3</f>
        <v>363</v>
      </c>
      <c r="O61" s="1" t="n">
        <f aca="false">L61*2.5</f>
        <v>302.5</v>
      </c>
      <c r="P61" s="1" t="n">
        <f aca="false">L61*2</f>
        <v>242</v>
      </c>
      <c r="Q61" s="1" t="n">
        <f aca="false">L61*1.8</f>
        <v>217.8</v>
      </c>
      <c r="R61" s="1" t="s">
        <v>43</v>
      </c>
      <c r="S61" s="1" t="s">
        <v>44</v>
      </c>
      <c r="U61" s="1" t="s">
        <v>29</v>
      </c>
      <c r="V61" s="1" t="s">
        <v>29</v>
      </c>
    </row>
    <row r="62" customFormat="false" ht="15" hidden="false" customHeight="false" outlineLevel="0" collapsed="false">
      <c r="B62" s="1" t="s">
        <v>166</v>
      </c>
      <c r="C62" s="1" t="s">
        <v>67</v>
      </c>
      <c r="D62" s="1" t="s">
        <v>40</v>
      </c>
      <c r="E62" s="1" t="s">
        <v>150</v>
      </c>
      <c r="G62" s="1" t="n">
        <v>0</v>
      </c>
      <c r="H62" s="1" t="n">
        <v>0</v>
      </c>
      <c r="I62" s="1" t="n">
        <v>0</v>
      </c>
      <c r="J62" s="1" t="s">
        <v>26</v>
      </c>
      <c r="K62" s="1" t="s">
        <v>167</v>
      </c>
      <c r="L62" s="1" t="n">
        <f aca="false">72/4</f>
        <v>18</v>
      </c>
      <c r="M62" s="1" t="n">
        <f aca="false">L62*3.5</f>
        <v>63</v>
      </c>
      <c r="N62" s="1" t="n">
        <f aca="false">L62*3</f>
        <v>54</v>
      </c>
      <c r="O62" s="1" t="n">
        <f aca="false">L62*2.5</f>
        <v>45</v>
      </c>
      <c r="P62" s="1" t="n">
        <f aca="false">L62*2</f>
        <v>36</v>
      </c>
      <c r="Q62" s="1" t="n">
        <f aca="false">L62*1.8</f>
        <v>32.4</v>
      </c>
      <c r="R62" s="1" t="s">
        <v>43</v>
      </c>
      <c r="S62" s="1" t="s">
        <v>44</v>
      </c>
      <c r="U62" s="1" t="s">
        <v>29</v>
      </c>
      <c r="V62" s="1" t="s">
        <v>29</v>
      </c>
    </row>
    <row r="63" customFormat="false" ht="15" hidden="false" customHeight="false" outlineLevel="0" collapsed="false">
      <c r="B63" s="1" t="s">
        <v>168</v>
      </c>
      <c r="C63" s="1" t="s">
        <v>69</v>
      </c>
      <c r="D63" s="1" t="s">
        <v>40</v>
      </c>
      <c r="E63" s="1" t="s">
        <v>150</v>
      </c>
      <c r="G63" s="1" t="n">
        <v>0</v>
      </c>
      <c r="H63" s="1" t="n">
        <v>0</v>
      </c>
      <c r="I63" s="1" t="n">
        <v>0</v>
      </c>
      <c r="J63" s="1" t="s">
        <v>26</v>
      </c>
      <c r="K63" s="1" t="s">
        <v>169</v>
      </c>
      <c r="L63" s="1" t="n">
        <f aca="false">240/4</f>
        <v>60</v>
      </c>
      <c r="M63" s="1" t="n">
        <f aca="false">L63*3.5</f>
        <v>210</v>
      </c>
      <c r="N63" s="1" t="n">
        <f aca="false">L63*3</f>
        <v>180</v>
      </c>
      <c r="O63" s="1" t="n">
        <f aca="false">L63*2.5</f>
        <v>150</v>
      </c>
      <c r="P63" s="1" t="n">
        <f aca="false">L63*2</f>
        <v>120</v>
      </c>
      <c r="Q63" s="1" t="n">
        <f aca="false">L63*1.8</f>
        <v>108</v>
      </c>
      <c r="R63" s="1" t="s">
        <v>43</v>
      </c>
      <c r="S63" s="1" t="s">
        <v>44</v>
      </c>
      <c r="U63" s="1" t="s">
        <v>29</v>
      </c>
      <c r="V63" s="1" t="s">
        <v>29</v>
      </c>
    </row>
    <row r="64" customFormat="false" ht="15" hidden="false" customHeight="false" outlineLevel="0" collapsed="false">
      <c r="B64" s="1" t="s">
        <v>170</v>
      </c>
      <c r="C64" s="1" t="s">
        <v>71</v>
      </c>
      <c r="D64" s="1" t="s">
        <v>40</v>
      </c>
      <c r="E64" s="1" t="s">
        <v>150</v>
      </c>
      <c r="G64" s="1" t="n">
        <v>0</v>
      </c>
      <c r="H64" s="1" t="n">
        <v>0</v>
      </c>
      <c r="I64" s="1" t="n">
        <v>0</v>
      </c>
      <c r="J64" s="1" t="s">
        <v>26</v>
      </c>
      <c r="K64" s="1" t="s">
        <v>171</v>
      </c>
      <c r="L64" s="1" t="n">
        <f aca="false">146/4</f>
        <v>36.5</v>
      </c>
      <c r="M64" s="1" t="n">
        <f aca="false">L64*3.5</f>
        <v>127.75</v>
      </c>
      <c r="N64" s="1" t="n">
        <f aca="false">L64*3</f>
        <v>109.5</v>
      </c>
      <c r="O64" s="1" t="n">
        <f aca="false">L64*2.5</f>
        <v>91.25</v>
      </c>
      <c r="P64" s="1" t="n">
        <f aca="false">L64*2</f>
        <v>73</v>
      </c>
      <c r="Q64" s="1" t="n">
        <f aca="false">L64*1.8</f>
        <v>65.7</v>
      </c>
      <c r="R64" s="1" t="s">
        <v>43</v>
      </c>
      <c r="S64" s="1" t="s">
        <v>44</v>
      </c>
      <c r="U64" s="1" t="s">
        <v>29</v>
      </c>
      <c r="V64" s="1" t="s">
        <v>29</v>
      </c>
    </row>
    <row r="65" customFormat="false" ht="15" hidden="false" customHeight="false" outlineLevel="0" collapsed="false">
      <c r="B65" s="1" t="s">
        <v>172</v>
      </c>
      <c r="C65" s="1" t="s">
        <v>173</v>
      </c>
      <c r="D65" s="1" t="s">
        <v>40</v>
      </c>
      <c r="E65" s="1" t="s">
        <v>150</v>
      </c>
      <c r="G65" s="1" t="n">
        <v>0</v>
      </c>
      <c r="H65" s="1" t="n">
        <v>0</v>
      </c>
      <c r="I65" s="1" t="n">
        <v>0</v>
      </c>
      <c r="J65" s="1" t="s">
        <v>26</v>
      </c>
      <c r="K65" s="1" t="s">
        <v>174</v>
      </c>
      <c r="L65" s="1" t="n">
        <f aca="false">77/4</f>
        <v>19.25</v>
      </c>
      <c r="M65" s="1" t="n">
        <f aca="false">L65*3.5</f>
        <v>67.375</v>
      </c>
      <c r="N65" s="1" t="n">
        <f aca="false">L65*3</f>
        <v>57.75</v>
      </c>
      <c r="O65" s="1" t="n">
        <f aca="false">L65*2.5</f>
        <v>48.125</v>
      </c>
      <c r="P65" s="1" t="n">
        <f aca="false">L65*2</f>
        <v>38.5</v>
      </c>
      <c r="Q65" s="1" t="n">
        <f aca="false">L65*1.8</f>
        <v>34.65</v>
      </c>
      <c r="R65" s="1" t="s">
        <v>43</v>
      </c>
      <c r="S65" s="1" t="s">
        <v>44</v>
      </c>
      <c r="U65" s="1" t="s">
        <v>29</v>
      </c>
      <c r="V65" s="1" t="s">
        <v>29</v>
      </c>
    </row>
    <row r="66" customFormat="false" ht="15" hidden="false" customHeight="false" outlineLevel="0" collapsed="false">
      <c r="B66" s="1" t="s">
        <v>175</v>
      </c>
      <c r="C66" s="1" t="s">
        <v>176</v>
      </c>
      <c r="D66" s="1" t="s">
        <v>40</v>
      </c>
      <c r="E66" s="1" t="s">
        <v>150</v>
      </c>
      <c r="G66" s="1" t="n">
        <v>0</v>
      </c>
      <c r="H66" s="1" t="n">
        <v>0</v>
      </c>
      <c r="I66" s="1" t="n">
        <v>0</v>
      </c>
      <c r="J66" s="1" t="s">
        <v>26</v>
      </c>
      <c r="K66" s="1" t="s">
        <v>177</v>
      </c>
      <c r="L66" s="1" t="n">
        <f aca="false">88/4</f>
        <v>22</v>
      </c>
      <c r="M66" s="1" t="n">
        <f aca="false">L66*3.5</f>
        <v>77</v>
      </c>
      <c r="N66" s="1" t="n">
        <f aca="false">L66*3</f>
        <v>66</v>
      </c>
      <c r="O66" s="1" t="n">
        <f aca="false">L66*2.5</f>
        <v>55</v>
      </c>
      <c r="P66" s="1" t="n">
        <f aca="false">L66*2</f>
        <v>44</v>
      </c>
      <c r="Q66" s="1" t="n">
        <f aca="false">L66*1.8</f>
        <v>39.6</v>
      </c>
      <c r="R66" s="1" t="s">
        <v>43</v>
      </c>
      <c r="S66" s="1" t="s">
        <v>44</v>
      </c>
      <c r="U66" s="1" t="s">
        <v>29</v>
      </c>
      <c r="V66" s="1" t="s">
        <v>29</v>
      </c>
    </row>
    <row r="67" customFormat="false" ht="15" hidden="false" customHeight="false" outlineLevel="0" collapsed="false">
      <c r="B67" s="1" t="s">
        <v>178</v>
      </c>
      <c r="C67" s="1" t="s">
        <v>128</v>
      </c>
      <c r="D67" s="1" t="s">
        <v>40</v>
      </c>
      <c r="E67" s="1" t="s">
        <v>150</v>
      </c>
      <c r="G67" s="1" t="n">
        <v>0</v>
      </c>
      <c r="H67" s="1" t="n">
        <v>0</v>
      </c>
      <c r="I67" s="1" t="n">
        <v>0</v>
      </c>
      <c r="J67" s="1" t="s">
        <v>26</v>
      </c>
      <c r="K67" s="1" t="s">
        <v>179</v>
      </c>
      <c r="L67" s="1" t="n">
        <f aca="false">107/4</f>
        <v>26.75</v>
      </c>
      <c r="M67" s="1" t="n">
        <f aca="false">L67*3.5</f>
        <v>93.625</v>
      </c>
      <c r="N67" s="1" t="n">
        <f aca="false">L67*3</f>
        <v>80.25</v>
      </c>
      <c r="O67" s="1" t="n">
        <f aca="false">L67*2.5</f>
        <v>66.875</v>
      </c>
      <c r="P67" s="1" t="n">
        <f aca="false">L67*2</f>
        <v>53.5</v>
      </c>
      <c r="Q67" s="1" t="n">
        <f aca="false">L67*1.8</f>
        <v>48.15</v>
      </c>
      <c r="R67" s="1" t="s">
        <v>43</v>
      </c>
      <c r="S67" s="1" t="s">
        <v>44</v>
      </c>
      <c r="U67" s="1" t="s">
        <v>29</v>
      </c>
      <c r="V67" s="1" t="s">
        <v>29</v>
      </c>
    </row>
    <row r="68" customFormat="false" ht="15" hidden="false" customHeight="false" outlineLevel="0" collapsed="false">
      <c r="B68" s="1" t="s">
        <v>180</v>
      </c>
      <c r="C68" s="1" t="s">
        <v>80</v>
      </c>
      <c r="D68" s="1" t="s">
        <v>40</v>
      </c>
      <c r="E68" s="1" t="s">
        <v>150</v>
      </c>
      <c r="G68" s="1" t="n">
        <v>0</v>
      </c>
      <c r="H68" s="1" t="n">
        <v>0</v>
      </c>
      <c r="I68" s="1" t="n">
        <v>0</v>
      </c>
      <c r="J68" s="1" t="s">
        <v>26</v>
      </c>
      <c r="K68" s="1" t="n">
        <v>350</v>
      </c>
      <c r="L68" s="1" t="n">
        <f aca="false">213/4</f>
        <v>53.25</v>
      </c>
      <c r="M68" s="1" t="n">
        <f aca="false">L68*3.5</f>
        <v>186.375</v>
      </c>
      <c r="N68" s="1" t="n">
        <f aca="false">L68*3</f>
        <v>159.75</v>
      </c>
      <c r="O68" s="1" t="n">
        <f aca="false">L68*2.5</f>
        <v>133.125</v>
      </c>
      <c r="P68" s="1" t="n">
        <f aca="false">L68*2</f>
        <v>106.5</v>
      </c>
      <c r="Q68" s="1" t="n">
        <f aca="false">L68*1.8</f>
        <v>95.85</v>
      </c>
      <c r="R68" s="1" t="s">
        <v>43</v>
      </c>
      <c r="S68" s="1" t="s">
        <v>44</v>
      </c>
      <c r="U68" s="1" t="s">
        <v>29</v>
      </c>
      <c r="V68" s="1" t="s">
        <v>29</v>
      </c>
    </row>
    <row r="69" customFormat="false" ht="15" hidden="false" customHeight="false" outlineLevel="0" collapsed="false">
      <c r="B69" s="1" t="s">
        <v>181</v>
      </c>
      <c r="C69" s="1" t="s">
        <v>80</v>
      </c>
      <c r="D69" s="1" t="s">
        <v>40</v>
      </c>
      <c r="E69" s="1" t="s">
        <v>150</v>
      </c>
      <c r="G69" s="1" t="n">
        <v>0</v>
      </c>
      <c r="H69" s="1" t="n">
        <v>0</v>
      </c>
      <c r="I69" s="1" t="n">
        <v>0</v>
      </c>
      <c r="J69" s="1" t="s">
        <v>26</v>
      </c>
      <c r="K69" s="1" t="s">
        <v>182</v>
      </c>
      <c r="L69" s="1" t="n">
        <f aca="false">312/4</f>
        <v>78</v>
      </c>
      <c r="M69" s="1" t="n">
        <f aca="false">L69*3.5</f>
        <v>273</v>
      </c>
      <c r="N69" s="1" t="n">
        <f aca="false">L69*3</f>
        <v>234</v>
      </c>
      <c r="O69" s="1" t="n">
        <f aca="false">L69*2.5</f>
        <v>195</v>
      </c>
      <c r="P69" s="1" t="n">
        <f aca="false">L69*2</f>
        <v>156</v>
      </c>
      <c r="Q69" s="1" t="n">
        <f aca="false">L69*1.8</f>
        <v>140.4</v>
      </c>
      <c r="R69" s="1" t="s">
        <v>43</v>
      </c>
      <c r="S69" s="1" t="s">
        <v>44</v>
      </c>
      <c r="U69" s="1" t="s">
        <v>29</v>
      </c>
      <c r="V69" s="1" t="s">
        <v>29</v>
      </c>
    </row>
    <row r="70" customFormat="false" ht="15" hidden="false" customHeight="false" outlineLevel="0" collapsed="false">
      <c r="B70" s="1" t="s">
        <v>183</v>
      </c>
      <c r="C70" s="1" t="s">
        <v>82</v>
      </c>
      <c r="D70" s="1" t="s">
        <v>40</v>
      </c>
      <c r="E70" s="1" t="s">
        <v>150</v>
      </c>
      <c r="G70" s="1" t="n">
        <v>0</v>
      </c>
      <c r="H70" s="1" t="n">
        <v>0</v>
      </c>
      <c r="I70" s="1" t="n">
        <v>0</v>
      </c>
      <c r="J70" s="1" t="s">
        <v>26</v>
      </c>
      <c r="K70" s="1" t="s">
        <v>184</v>
      </c>
      <c r="L70" s="1" t="n">
        <f aca="false">160/4</f>
        <v>40</v>
      </c>
      <c r="M70" s="1" t="n">
        <f aca="false">L70*3.5</f>
        <v>140</v>
      </c>
      <c r="N70" s="1" t="n">
        <f aca="false">L70*3</f>
        <v>120</v>
      </c>
      <c r="O70" s="1" t="n">
        <f aca="false">L70*2.5</f>
        <v>100</v>
      </c>
      <c r="P70" s="1" t="n">
        <f aca="false">L70*2</f>
        <v>80</v>
      </c>
      <c r="Q70" s="1" t="n">
        <f aca="false">L70*1.8</f>
        <v>72</v>
      </c>
      <c r="R70" s="1" t="s">
        <v>43</v>
      </c>
      <c r="S70" s="1" t="s">
        <v>44</v>
      </c>
      <c r="U70" s="1" t="s">
        <v>29</v>
      </c>
      <c r="V70" s="1" t="s">
        <v>29</v>
      </c>
    </row>
    <row r="71" customFormat="false" ht="15" hidden="false" customHeight="false" outlineLevel="0" collapsed="false">
      <c r="B71" s="1" t="s">
        <v>185</v>
      </c>
      <c r="C71" s="1" t="s">
        <v>84</v>
      </c>
      <c r="D71" s="1" t="s">
        <v>40</v>
      </c>
      <c r="E71" s="1" t="s">
        <v>150</v>
      </c>
      <c r="G71" s="1" t="n">
        <v>0</v>
      </c>
      <c r="H71" s="1" t="n">
        <v>0</v>
      </c>
      <c r="I71" s="1" t="n">
        <v>0</v>
      </c>
      <c r="J71" s="1" t="s">
        <v>26</v>
      </c>
      <c r="K71" s="1" t="s">
        <v>182</v>
      </c>
      <c r="L71" s="1" t="n">
        <f aca="false">155/4</f>
        <v>38.75</v>
      </c>
      <c r="M71" s="1" t="n">
        <f aca="false">L71*3.5</f>
        <v>135.625</v>
      </c>
      <c r="N71" s="1" t="n">
        <f aca="false">L71*3</f>
        <v>116.25</v>
      </c>
      <c r="O71" s="1" t="n">
        <f aca="false">L71*2.5</f>
        <v>96.875</v>
      </c>
      <c r="P71" s="1" t="n">
        <f aca="false">L71*2</f>
        <v>77.5</v>
      </c>
      <c r="Q71" s="1" t="n">
        <f aca="false">L71*1.8</f>
        <v>69.75</v>
      </c>
      <c r="R71" s="1" t="s">
        <v>43</v>
      </c>
      <c r="S71" s="1" t="s">
        <v>44</v>
      </c>
      <c r="U71" s="1" t="s">
        <v>29</v>
      </c>
      <c r="V71" s="1" t="s">
        <v>29</v>
      </c>
    </row>
    <row r="72" customFormat="false" ht="15" hidden="false" customHeight="false" outlineLevel="0" collapsed="false">
      <c r="B72" s="1" t="s">
        <v>186</v>
      </c>
      <c r="C72" s="1" t="s">
        <v>86</v>
      </c>
      <c r="D72" s="1" t="s">
        <v>40</v>
      </c>
      <c r="E72" s="1" t="s">
        <v>150</v>
      </c>
      <c r="G72" s="1" t="n">
        <v>0</v>
      </c>
      <c r="H72" s="1" t="n">
        <v>0</v>
      </c>
      <c r="I72" s="1" t="n">
        <v>0</v>
      </c>
      <c r="J72" s="1" t="s">
        <v>26</v>
      </c>
      <c r="K72" s="1" t="s">
        <v>157</v>
      </c>
      <c r="L72" s="1" t="n">
        <f aca="false">111/4</f>
        <v>27.75</v>
      </c>
      <c r="M72" s="1" t="n">
        <f aca="false">L72*3.5</f>
        <v>97.125</v>
      </c>
      <c r="N72" s="1" t="n">
        <f aca="false">L72*3</f>
        <v>83.25</v>
      </c>
      <c r="O72" s="1" t="n">
        <f aca="false">L72*2.5</f>
        <v>69.375</v>
      </c>
      <c r="P72" s="1" t="n">
        <f aca="false">L72*2</f>
        <v>55.5</v>
      </c>
      <c r="Q72" s="1" t="n">
        <f aca="false">L72*1.8</f>
        <v>49.95</v>
      </c>
      <c r="R72" s="1" t="s">
        <v>43</v>
      </c>
      <c r="S72" s="1" t="s">
        <v>44</v>
      </c>
      <c r="U72" s="1" t="s">
        <v>29</v>
      </c>
      <c r="V72" s="1" t="s">
        <v>29</v>
      </c>
    </row>
    <row r="73" customFormat="false" ht="15" hidden="false" customHeight="false" outlineLevel="0" collapsed="false">
      <c r="B73" s="1" t="s">
        <v>187</v>
      </c>
      <c r="C73" s="1" t="s">
        <v>88</v>
      </c>
      <c r="D73" s="1" t="s">
        <v>40</v>
      </c>
      <c r="E73" s="1" t="s">
        <v>150</v>
      </c>
      <c r="G73" s="1" t="n">
        <v>0</v>
      </c>
      <c r="H73" s="1" t="n">
        <v>0</v>
      </c>
      <c r="I73" s="1" t="n">
        <v>0</v>
      </c>
      <c r="J73" s="1" t="s">
        <v>26</v>
      </c>
      <c r="K73" s="1" t="s">
        <v>157</v>
      </c>
      <c r="L73" s="1" t="n">
        <f aca="false">128/4</f>
        <v>32</v>
      </c>
      <c r="M73" s="1" t="n">
        <f aca="false">L73*3.5</f>
        <v>112</v>
      </c>
      <c r="N73" s="1" t="n">
        <f aca="false">L73*3</f>
        <v>96</v>
      </c>
      <c r="O73" s="1" t="n">
        <f aca="false">L73*2.5</f>
        <v>80</v>
      </c>
      <c r="P73" s="1" t="n">
        <f aca="false">L73*2</f>
        <v>64</v>
      </c>
      <c r="Q73" s="1" t="n">
        <f aca="false">L73*1.8</f>
        <v>57.6</v>
      </c>
      <c r="R73" s="1" t="s">
        <v>43</v>
      </c>
      <c r="S73" s="1" t="s">
        <v>44</v>
      </c>
      <c r="U73" s="1" t="s">
        <v>29</v>
      </c>
      <c r="V73" s="1" t="s">
        <v>29</v>
      </c>
    </row>
    <row r="74" customFormat="false" ht="15" hidden="false" customHeight="false" outlineLevel="0" collapsed="false">
      <c r="B74" s="1" t="s">
        <v>188</v>
      </c>
      <c r="C74" s="1" t="s">
        <v>94</v>
      </c>
      <c r="D74" s="1" t="s">
        <v>40</v>
      </c>
      <c r="E74" s="1" t="s">
        <v>150</v>
      </c>
      <c r="G74" s="1" t="n">
        <v>0</v>
      </c>
      <c r="H74" s="1" t="n">
        <v>0</v>
      </c>
      <c r="I74" s="1" t="n">
        <v>0</v>
      </c>
      <c r="J74" s="1" t="s">
        <v>26</v>
      </c>
      <c r="K74" s="1" t="s">
        <v>189</v>
      </c>
      <c r="L74" s="1" t="n">
        <f aca="false">290/4</f>
        <v>72.5</v>
      </c>
      <c r="M74" s="1" t="n">
        <f aca="false">L74*3.5</f>
        <v>253.75</v>
      </c>
      <c r="N74" s="1" t="n">
        <f aca="false">L74*3</f>
        <v>217.5</v>
      </c>
      <c r="O74" s="1" t="n">
        <f aca="false">L74*2.5</f>
        <v>181.25</v>
      </c>
      <c r="P74" s="1" t="n">
        <f aca="false">L74*2</f>
        <v>145</v>
      </c>
      <c r="Q74" s="1" t="n">
        <f aca="false">L74*1.8</f>
        <v>130.5</v>
      </c>
      <c r="R74" s="1" t="s">
        <v>43</v>
      </c>
      <c r="S74" s="1" t="s">
        <v>44</v>
      </c>
      <c r="U74" s="1" t="s">
        <v>29</v>
      </c>
      <c r="V74" s="1" t="s">
        <v>29</v>
      </c>
    </row>
    <row r="75" customFormat="false" ht="15" hidden="false" customHeight="false" outlineLevel="0" collapsed="false">
      <c r="B75" s="1" t="s">
        <v>190</v>
      </c>
      <c r="C75" s="1" t="s">
        <v>98</v>
      </c>
      <c r="D75" s="1" t="s">
        <v>40</v>
      </c>
      <c r="E75" s="1" t="s">
        <v>150</v>
      </c>
      <c r="G75" s="1" t="n">
        <v>0</v>
      </c>
      <c r="H75" s="1" t="n">
        <v>0</v>
      </c>
      <c r="I75" s="1" t="n">
        <v>0</v>
      </c>
      <c r="J75" s="1" t="s">
        <v>26</v>
      </c>
      <c r="K75" s="1" t="s">
        <v>163</v>
      </c>
      <c r="L75" s="1" t="n">
        <f aca="false">150/4</f>
        <v>37.5</v>
      </c>
      <c r="M75" s="1" t="n">
        <f aca="false">L75*3.5</f>
        <v>131.25</v>
      </c>
      <c r="N75" s="1" t="n">
        <f aca="false">L75*3</f>
        <v>112.5</v>
      </c>
      <c r="O75" s="1" t="n">
        <f aca="false">L75*2.5</f>
        <v>93.75</v>
      </c>
      <c r="P75" s="1" t="n">
        <f aca="false">L75*2</f>
        <v>75</v>
      </c>
      <c r="Q75" s="1" t="n">
        <f aca="false">L75*1.8</f>
        <v>67.5</v>
      </c>
      <c r="R75" s="1" t="s">
        <v>43</v>
      </c>
      <c r="S75" s="1" t="s">
        <v>44</v>
      </c>
      <c r="U75" s="1" t="s">
        <v>29</v>
      </c>
      <c r="V75" s="1" t="s">
        <v>29</v>
      </c>
    </row>
    <row r="76" customFormat="false" ht="15" hidden="false" customHeight="false" outlineLevel="0" collapsed="false">
      <c r="B76" s="1" t="s">
        <v>191</v>
      </c>
      <c r="C76" s="1" t="s">
        <v>100</v>
      </c>
      <c r="D76" s="1" t="s">
        <v>40</v>
      </c>
      <c r="E76" s="1" t="s">
        <v>150</v>
      </c>
      <c r="G76" s="1" t="n">
        <v>0</v>
      </c>
      <c r="H76" s="1" t="n">
        <v>0</v>
      </c>
      <c r="I76" s="1" t="n">
        <v>0</v>
      </c>
      <c r="J76" s="1" t="s">
        <v>26</v>
      </c>
      <c r="K76" s="1" t="s">
        <v>152</v>
      </c>
      <c r="L76" s="1" t="n">
        <f aca="false">230/4</f>
        <v>57.5</v>
      </c>
      <c r="M76" s="1" t="n">
        <f aca="false">L76*3.5</f>
        <v>201.25</v>
      </c>
      <c r="N76" s="1" t="n">
        <f aca="false">L76*3</f>
        <v>172.5</v>
      </c>
      <c r="O76" s="1" t="n">
        <f aca="false">L76*2.5</f>
        <v>143.75</v>
      </c>
      <c r="P76" s="1" t="n">
        <f aca="false">L76*2</f>
        <v>115</v>
      </c>
      <c r="Q76" s="1" t="n">
        <f aca="false">L76*1.8</f>
        <v>103.5</v>
      </c>
      <c r="R76" s="1" t="s">
        <v>43</v>
      </c>
      <c r="S76" s="1" t="s">
        <v>44</v>
      </c>
      <c r="U76" s="1" t="s">
        <v>29</v>
      </c>
      <c r="V76" s="1" t="s">
        <v>29</v>
      </c>
    </row>
    <row r="77" customFormat="false" ht="15" hidden="false" customHeight="false" outlineLevel="0" collapsed="false">
      <c r="B77" s="1" t="s">
        <v>192</v>
      </c>
      <c r="C77" s="1" t="s">
        <v>193</v>
      </c>
      <c r="D77" s="1" t="s">
        <v>40</v>
      </c>
      <c r="E77" s="1" t="s">
        <v>150</v>
      </c>
      <c r="G77" s="1" t="n">
        <v>0</v>
      </c>
      <c r="H77" s="1" t="n">
        <v>0</v>
      </c>
      <c r="I77" s="1" t="n">
        <v>0</v>
      </c>
      <c r="J77" s="1" t="s">
        <v>26</v>
      </c>
      <c r="K77" s="1" t="s">
        <v>163</v>
      </c>
      <c r="L77" s="1" t="n">
        <f aca="false">192/4</f>
        <v>48</v>
      </c>
      <c r="M77" s="1" t="n">
        <f aca="false">L77*3.5</f>
        <v>168</v>
      </c>
      <c r="N77" s="1" t="n">
        <f aca="false">L77*3</f>
        <v>144</v>
      </c>
      <c r="O77" s="1" t="n">
        <f aca="false">L77*2.5</f>
        <v>120</v>
      </c>
      <c r="P77" s="1" t="n">
        <f aca="false">L77*2</f>
        <v>96</v>
      </c>
      <c r="Q77" s="1" t="n">
        <f aca="false">L77*1.8</f>
        <v>86.4</v>
      </c>
      <c r="R77" s="1" t="s">
        <v>43</v>
      </c>
      <c r="S77" s="1" t="s">
        <v>44</v>
      </c>
      <c r="U77" s="1" t="s">
        <v>29</v>
      </c>
      <c r="V77" s="1" t="s">
        <v>29</v>
      </c>
    </row>
    <row r="78" customFormat="false" ht="15" hidden="false" customHeight="false" outlineLevel="0" collapsed="false">
      <c r="B78" s="1" t="s">
        <v>194</v>
      </c>
      <c r="C78" s="1" t="s">
        <v>195</v>
      </c>
      <c r="D78" s="1" t="s">
        <v>40</v>
      </c>
      <c r="E78" s="1" t="s">
        <v>150</v>
      </c>
      <c r="G78" s="1" t="n">
        <v>0</v>
      </c>
      <c r="H78" s="1" t="n">
        <v>0</v>
      </c>
      <c r="I78" s="1" t="n">
        <v>0</v>
      </c>
      <c r="J78" s="1" t="s">
        <v>26</v>
      </c>
      <c r="K78" s="1" t="s">
        <v>189</v>
      </c>
      <c r="L78" s="1" t="n">
        <f aca="false">272/4</f>
        <v>68</v>
      </c>
      <c r="M78" s="1" t="n">
        <f aca="false">L78*3.5</f>
        <v>238</v>
      </c>
      <c r="N78" s="1" t="n">
        <f aca="false">L78*3</f>
        <v>204</v>
      </c>
      <c r="O78" s="1" t="n">
        <f aca="false">L78*2.5</f>
        <v>170</v>
      </c>
      <c r="P78" s="1" t="n">
        <f aca="false">L78*2</f>
        <v>136</v>
      </c>
      <c r="Q78" s="1" t="n">
        <f aca="false">L78*1.8</f>
        <v>122.4</v>
      </c>
      <c r="R78" s="1" t="s">
        <v>43</v>
      </c>
      <c r="S78" s="1" t="s">
        <v>44</v>
      </c>
      <c r="U78" s="1" t="s">
        <v>29</v>
      </c>
      <c r="V78" s="1" t="s">
        <v>29</v>
      </c>
    </row>
    <row r="79" customFormat="false" ht="15" hidden="false" customHeight="false" outlineLevel="0" collapsed="false">
      <c r="B79" s="1" t="s">
        <v>196</v>
      </c>
      <c r="C79" s="1" t="s">
        <v>197</v>
      </c>
      <c r="D79" s="1" t="s">
        <v>40</v>
      </c>
      <c r="E79" s="1" t="s">
        <v>150</v>
      </c>
      <c r="G79" s="1" t="n">
        <v>0</v>
      </c>
      <c r="H79" s="1" t="n">
        <v>0</v>
      </c>
      <c r="I79" s="1" t="n">
        <v>0</v>
      </c>
      <c r="J79" s="1" t="s">
        <v>26</v>
      </c>
      <c r="K79" s="1" t="s">
        <v>171</v>
      </c>
      <c r="L79" s="1" t="n">
        <f aca="false">238/4</f>
        <v>59.5</v>
      </c>
      <c r="M79" s="1" t="n">
        <f aca="false">L79*3.5</f>
        <v>208.25</v>
      </c>
      <c r="N79" s="1" t="n">
        <f aca="false">L79*3</f>
        <v>178.5</v>
      </c>
      <c r="O79" s="1" t="n">
        <f aca="false">L79*2.5</f>
        <v>148.75</v>
      </c>
      <c r="P79" s="1" t="n">
        <f aca="false">L79*2</f>
        <v>119</v>
      </c>
      <c r="Q79" s="1" t="n">
        <f aca="false">L79*1.8</f>
        <v>107.1</v>
      </c>
      <c r="R79" s="1" t="s">
        <v>43</v>
      </c>
      <c r="S79" s="1" t="s">
        <v>44</v>
      </c>
      <c r="U79" s="1" t="s">
        <v>29</v>
      </c>
      <c r="V79" s="1" t="s">
        <v>29</v>
      </c>
    </row>
    <row r="80" customFormat="false" ht="15" hidden="false" customHeight="false" outlineLevel="0" collapsed="false">
      <c r="B80" s="1" t="s">
        <v>198</v>
      </c>
      <c r="C80" s="1" t="s">
        <v>103</v>
      </c>
      <c r="D80" s="1" t="s">
        <v>40</v>
      </c>
      <c r="E80" s="1" t="s">
        <v>150</v>
      </c>
      <c r="G80" s="1" t="n">
        <v>0</v>
      </c>
      <c r="H80" s="1" t="n">
        <v>0</v>
      </c>
      <c r="I80" s="1" t="n">
        <v>0</v>
      </c>
      <c r="J80" s="1" t="s">
        <v>26</v>
      </c>
      <c r="K80" s="1" t="s">
        <v>199</v>
      </c>
      <c r="L80" s="1" t="n">
        <f aca="false">90/4</f>
        <v>22.5</v>
      </c>
      <c r="M80" s="1" t="n">
        <f aca="false">L80*3.5</f>
        <v>78.75</v>
      </c>
      <c r="N80" s="1" t="n">
        <f aca="false">L80*3</f>
        <v>67.5</v>
      </c>
      <c r="O80" s="1" t="n">
        <f aca="false">L80*2.5</f>
        <v>56.25</v>
      </c>
      <c r="P80" s="1" t="n">
        <f aca="false">L80*2</f>
        <v>45</v>
      </c>
      <c r="Q80" s="1" t="n">
        <f aca="false">L80*1.8</f>
        <v>40.5</v>
      </c>
      <c r="R80" s="1" t="s">
        <v>43</v>
      </c>
      <c r="S80" s="1" t="s">
        <v>44</v>
      </c>
      <c r="U80" s="1" t="s">
        <v>29</v>
      </c>
      <c r="V80" s="1" t="s">
        <v>29</v>
      </c>
    </row>
    <row r="81" customFormat="false" ht="15" hidden="false" customHeight="false" outlineLevel="0" collapsed="false">
      <c r="B81" s="1" t="s">
        <v>200</v>
      </c>
      <c r="C81" s="1" t="s">
        <v>106</v>
      </c>
      <c r="D81" s="1" t="s">
        <v>40</v>
      </c>
      <c r="E81" s="1" t="s">
        <v>150</v>
      </c>
      <c r="G81" s="1" t="n">
        <v>0</v>
      </c>
      <c r="H81" s="1" t="n">
        <v>0</v>
      </c>
      <c r="I81" s="1" t="n">
        <v>0</v>
      </c>
      <c r="J81" s="1" t="s">
        <v>26</v>
      </c>
      <c r="K81" s="1" t="s">
        <v>169</v>
      </c>
      <c r="L81" s="1" t="n">
        <f aca="false">206/4</f>
        <v>51.5</v>
      </c>
      <c r="M81" s="1" t="n">
        <f aca="false">L81*3.5</f>
        <v>180.25</v>
      </c>
      <c r="N81" s="1" t="n">
        <f aca="false">L81*3</f>
        <v>154.5</v>
      </c>
      <c r="O81" s="1" t="n">
        <f aca="false">L81*2.5</f>
        <v>128.75</v>
      </c>
      <c r="P81" s="1" t="n">
        <f aca="false">L81*2</f>
        <v>103</v>
      </c>
      <c r="Q81" s="1" t="n">
        <f aca="false">L81*1.8</f>
        <v>92.7</v>
      </c>
      <c r="R81" s="1" t="s">
        <v>43</v>
      </c>
      <c r="S81" s="1" t="s">
        <v>44</v>
      </c>
      <c r="U81" s="1" t="s">
        <v>29</v>
      </c>
      <c r="V81" s="1" t="s">
        <v>29</v>
      </c>
    </row>
    <row r="82" customFormat="false" ht="15" hidden="false" customHeight="false" outlineLevel="0" collapsed="false">
      <c r="B82" s="1" t="s">
        <v>201</v>
      </c>
      <c r="C82" s="1" t="s">
        <v>108</v>
      </c>
      <c r="D82" s="1" t="s">
        <v>40</v>
      </c>
      <c r="E82" s="1" t="s">
        <v>150</v>
      </c>
      <c r="G82" s="1" t="n">
        <v>0</v>
      </c>
      <c r="H82" s="1" t="n">
        <v>0</v>
      </c>
      <c r="I82" s="1" t="n">
        <v>0</v>
      </c>
      <c r="J82" s="1" t="s">
        <v>26</v>
      </c>
      <c r="K82" s="1" t="s">
        <v>184</v>
      </c>
      <c r="L82" s="1" t="n">
        <f aca="false">118/4</f>
        <v>29.5</v>
      </c>
      <c r="M82" s="1" t="n">
        <f aca="false">L82*3.5</f>
        <v>103.25</v>
      </c>
      <c r="N82" s="1" t="n">
        <f aca="false">L82*3</f>
        <v>88.5</v>
      </c>
      <c r="O82" s="1" t="n">
        <f aca="false">L82*2.5</f>
        <v>73.75</v>
      </c>
      <c r="P82" s="1" t="n">
        <f aca="false">L82*2</f>
        <v>59</v>
      </c>
      <c r="Q82" s="1" t="n">
        <f aca="false">L82*1.8</f>
        <v>53.1</v>
      </c>
      <c r="R82" s="1" t="s">
        <v>43</v>
      </c>
      <c r="S82" s="1" t="s">
        <v>44</v>
      </c>
      <c r="U82" s="1" t="s">
        <v>29</v>
      </c>
      <c r="V82" s="1" t="s">
        <v>29</v>
      </c>
    </row>
    <row r="83" customFormat="false" ht="15" hidden="false" customHeight="false" outlineLevel="0" collapsed="false">
      <c r="B83" s="1" t="s">
        <v>202</v>
      </c>
      <c r="C83" s="1" t="s">
        <v>203</v>
      </c>
      <c r="D83" s="1" t="s">
        <v>40</v>
      </c>
      <c r="E83" s="1" t="s">
        <v>150</v>
      </c>
      <c r="G83" s="1" t="n">
        <v>0</v>
      </c>
      <c r="H83" s="1" t="n">
        <v>0</v>
      </c>
      <c r="I83" s="1" t="n">
        <v>0</v>
      </c>
      <c r="J83" s="1" t="s">
        <v>26</v>
      </c>
      <c r="K83" s="1" t="s">
        <v>152</v>
      </c>
      <c r="L83" s="1" t="n">
        <f aca="false">194/4</f>
        <v>48.5</v>
      </c>
      <c r="M83" s="1" t="n">
        <f aca="false">L83*3.5</f>
        <v>169.75</v>
      </c>
      <c r="N83" s="1" t="n">
        <f aca="false">L83*3</f>
        <v>145.5</v>
      </c>
      <c r="O83" s="1" t="n">
        <f aca="false">L83*2.5</f>
        <v>121.25</v>
      </c>
      <c r="P83" s="1" t="n">
        <f aca="false">L83*2</f>
        <v>97</v>
      </c>
      <c r="Q83" s="1" t="n">
        <f aca="false">L83*1.8</f>
        <v>87.3</v>
      </c>
      <c r="R83" s="1" t="s">
        <v>43</v>
      </c>
      <c r="S83" s="1" t="s">
        <v>44</v>
      </c>
      <c r="U83" s="1" t="s">
        <v>29</v>
      </c>
      <c r="V83" s="1" t="s">
        <v>29</v>
      </c>
    </row>
    <row r="84" customFormat="false" ht="15" hidden="false" customHeight="false" outlineLevel="0" collapsed="false">
      <c r="B84" s="1" t="s">
        <v>204</v>
      </c>
      <c r="C84" s="1" t="s">
        <v>111</v>
      </c>
      <c r="D84" s="1" t="s">
        <v>40</v>
      </c>
      <c r="E84" s="1" t="s">
        <v>150</v>
      </c>
      <c r="G84" s="1" t="n">
        <v>0</v>
      </c>
      <c r="H84" s="1" t="n">
        <v>0</v>
      </c>
      <c r="I84" s="1" t="n">
        <v>0</v>
      </c>
      <c r="J84" s="1" t="s">
        <v>26</v>
      </c>
      <c r="K84" s="1" t="s">
        <v>169</v>
      </c>
      <c r="L84" s="1" t="n">
        <f aca="false">81/4</f>
        <v>20.25</v>
      </c>
      <c r="M84" s="1" t="n">
        <f aca="false">L84*3.5</f>
        <v>70.875</v>
      </c>
      <c r="N84" s="1" t="n">
        <f aca="false">L84*3</f>
        <v>60.75</v>
      </c>
      <c r="O84" s="1" t="n">
        <f aca="false">L84*2.5</f>
        <v>50.625</v>
      </c>
      <c r="P84" s="1" t="n">
        <f aca="false">L84*2</f>
        <v>40.5</v>
      </c>
      <c r="Q84" s="1" t="n">
        <f aca="false">L84*1.8</f>
        <v>36.45</v>
      </c>
      <c r="R84" s="1" t="s">
        <v>43</v>
      </c>
      <c r="S84" s="1" t="s">
        <v>44</v>
      </c>
      <c r="U84" s="1" t="s">
        <v>29</v>
      </c>
      <c r="V84" s="1" t="s">
        <v>29</v>
      </c>
    </row>
    <row r="85" customFormat="false" ht="15" hidden="false" customHeight="false" outlineLevel="0" collapsed="false">
      <c r="B85" s="1" t="s">
        <v>205</v>
      </c>
      <c r="C85" s="1" t="s">
        <v>206</v>
      </c>
      <c r="D85" s="1" t="s">
        <v>207</v>
      </c>
      <c r="E85" s="1" t="s">
        <v>208</v>
      </c>
      <c r="G85" s="1" t="n">
        <v>0</v>
      </c>
      <c r="H85" s="1" t="n">
        <v>0</v>
      </c>
      <c r="I85" s="1" t="n">
        <v>0</v>
      </c>
      <c r="J85" s="1" t="s">
        <v>26</v>
      </c>
      <c r="K85" s="1" t="s">
        <v>209</v>
      </c>
      <c r="L85" s="1" t="n">
        <v>7</v>
      </c>
      <c r="M85" s="1" t="n">
        <f aca="false">L85*3.5</f>
        <v>24.5</v>
      </c>
      <c r="N85" s="1" t="n">
        <f aca="false">L85*3</f>
        <v>21</v>
      </c>
      <c r="O85" s="1" t="n">
        <f aca="false">L85*2.5</f>
        <v>17.5</v>
      </c>
      <c r="P85" s="1" t="n">
        <f aca="false">L85*2</f>
        <v>14</v>
      </c>
      <c r="Q85" s="1" t="n">
        <f aca="false">L85*1.8</f>
        <v>12.6</v>
      </c>
      <c r="R85" s="1" t="s">
        <v>43</v>
      </c>
      <c r="S85" s="1" t="s">
        <v>44</v>
      </c>
      <c r="U85" s="1" t="s">
        <v>29</v>
      </c>
      <c r="V85" s="1" t="s">
        <v>29</v>
      </c>
    </row>
    <row r="86" customFormat="false" ht="15" hidden="false" customHeight="false" outlineLevel="0" collapsed="false">
      <c r="B86" s="1" t="s">
        <v>210</v>
      </c>
      <c r="C86" s="1" t="s">
        <v>211</v>
      </c>
      <c r="D86" s="1" t="s">
        <v>207</v>
      </c>
      <c r="E86" s="1" t="s">
        <v>208</v>
      </c>
      <c r="G86" s="1" t="n">
        <v>0</v>
      </c>
      <c r="H86" s="1" t="n">
        <v>0</v>
      </c>
      <c r="I86" s="1" t="n">
        <v>0</v>
      </c>
      <c r="J86" s="1" t="s">
        <v>26</v>
      </c>
      <c r="K86" s="1" t="s">
        <v>209</v>
      </c>
      <c r="L86" s="1" t="n">
        <v>17</v>
      </c>
      <c r="M86" s="1" t="n">
        <f aca="false">L86*3.5</f>
        <v>59.5</v>
      </c>
      <c r="N86" s="1" t="n">
        <f aca="false">L86*3</f>
        <v>51</v>
      </c>
      <c r="O86" s="1" t="n">
        <f aca="false">L86*2.5</f>
        <v>42.5</v>
      </c>
      <c r="P86" s="1" t="n">
        <f aca="false">L86*2</f>
        <v>34</v>
      </c>
      <c r="Q86" s="1" t="n">
        <f aca="false">L86*1.8</f>
        <v>30.6</v>
      </c>
      <c r="R86" s="1" t="s">
        <v>43</v>
      </c>
      <c r="S86" s="1" t="s">
        <v>44</v>
      </c>
      <c r="U86" s="1" t="s">
        <v>29</v>
      </c>
      <c r="V86" s="1" t="s">
        <v>29</v>
      </c>
    </row>
    <row r="87" customFormat="false" ht="15" hidden="false" customHeight="false" outlineLevel="0" collapsed="false">
      <c r="B87" s="1" t="s">
        <v>212</v>
      </c>
      <c r="C87" s="1" t="s">
        <v>213</v>
      </c>
      <c r="D87" s="1" t="s">
        <v>207</v>
      </c>
      <c r="E87" s="1" t="s">
        <v>208</v>
      </c>
      <c r="G87" s="1" t="n">
        <v>0</v>
      </c>
      <c r="H87" s="1" t="n">
        <v>0</v>
      </c>
      <c r="I87" s="1" t="n">
        <v>0</v>
      </c>
      <c r="J87" s="1" t="s">
        <v>26</v>
      </c>
      <c r="K87" s="1" t="s">
        <v>42</v>
      </c>
      <c r="L87" s="1" t="n">
        <v>30</v>
      </c>
      <c r="M87" s="1" t="n">
        <f aca="false">L87*3.5</f>
        <v>105</v>
      </c>
      <c r="N87" s="1" t="n">
        <f aca="false">L87*3</f>
        <v>90</v>
      </c>
      <c r="O87" s="1" t="n">
        <f aca="false">L87*2.5</f>
        <v>75</v>
      </c>
      <c r="P87" s="1" t="n">
        <f aca="false">L87*2</f>
        <v>60</v>
      </c>
      <c r="Q87" s="1" t="n">
        <f aca="false">L87*1.8</f>
        <v>54</v>
      </c>
      <c r="R87" s="1" t="s">
        <v>43</v>
      </c>
      <c r="S87" s="1" t="s">
        <v>44</v>
      </c>
      <c r="U87" s="1" t="s">
        <v>29</v>
      </c>
      <c r="V87" s="1" t="s">
        <v>29</v>
      </c>
    </row>
    <row r="88" customFormat="false" ht="15" hidden="false" customHeight="false" outlineLevel="0" collapsed="false">
      <c r="B88" s="1" t="s">
        <v>214</v>
      </c>
      <c r="C88" s="1" t="s">
        <v>215</v>
      </c>
      <c r="D88" s="1" t="s">
        <v>207</v>
      </c>
      <c r="E88" s="1" t="s">
        <v>208</v>
      </c>
      <c r="G88" s="1" t="n">
        <v>0</v>
      </c>
      <c r="H88" s="1" t="n">
        <v>0</v>
      </c>
      <c r="I88" s="1" t="n">
        <v>0</v>
      </c>
      <c r="J88" s="1" t="s">
        <v>26</v>
      </c>
      <c r="K88" s="1" t="s">
        <v>72</v>
      </c>
      <c r="L88" s="1" t="n">
        <v>30</v>
      </c>
      <c r="M88" s="1" t="n">
        <f aca="false">L88*3.5</f>
        <v>105</v>
      </c>
      <c r="N88" s="1" t="n">
        <f aca="false">L88*3</f>
        <v>90</v>
      </c>
      <c r="O88" s="1" t="n">
        <f aca="false">L88*2.5</f>
        <v>75</v>
      </c>
      <c r="P88" s="1" t="n">
        <f aca="false">L88*2</f>
        <v>60</v>
      </c>
      <c r="Q88" s="1" t="n">
        <f aca="false">L88*1.8</f>
        <v>54</v>
      </c>
      <c r="R88" s="1" t="s">
        <v>43</v>
      </c>
      <c r="S88" s="1" t="s">
        <v>44</v>
      </c>
      <c r="U88" s="1" t="s">
        <v>29</v>
      </c>
      <c r="V88" s="1" t="s">
        <v>29</v>
      </c>
    </row>
    <row r="89" customFormat="false" ht="15" hidden="false" customHeight="false" outlineLevel="0" collapsed="false">
      <c r="B89" s="1" t="s">
        <v>216</v>
      </c>
      <c r="C89" s="1" t="s">
        <v>217</v>
      </c>
      <c r="D89" s="1" t="s">
        <v>207</v>
      </c>
      <c r="E89" s="1" t="s">
        <v>208</v>
      </c>
      <c r="G89" s="1" t="n">
        <v>0</v>
      </c>
      <c r="H89" s="1" t="n">
        <v>0</v>
      </c>
      <c r="I89" s="1" t="n">
        <v>0</v>
      </c>
      <c r="J89" s="1" t="s">
        <v>26</v>
      </c>
      <c r="K89" s="1" t="s">
        <v>72</v>
      </c>
      <c r="L89" s="1" t="n">
        <v>483</v>
      </c>
      <c r="M89" s="1" t="n">
        <f aca="false">L89*3.5</f>
        <v>1690.5</v>
      </c>
      <c r="N89" s="1" t="n">
        <f aca="false">L89*3</f>
        <v>1449</v>
      </c>
      <c r="O89" s="1" t="n">
        <f aca="false">L89*2.5</f>
        <v>1207.5</v>
      </c>
      <c r="P89" s="1" t="n">
        <f aca="false">L89*2</f>
        <v>966</v>
      </c>
      <c r="Q89" s="1" t="n">
        <f aca="false">L89*1.8</f>
        <v>869.4</v>
      </c>
      <c r="R89" s="1" t="s">
        <v>43</v>
      </c>
      <c r="S89" s="1" t="s">
        <v>44</v>
      </c>
      <c r="U89" s="1" t="s">
        <v>29</v>
      </c>
      <c r="V89" s="1" t="s">
        <v>29</v>
      </c>
    </row>
    <row r="90" customFormat="false" ht="15" hidden="false" customHeight="false" outlineLevel="0" collapsed="false">
      <c r="B90" s="1" t="s">
        <v>218</v>
      </c>
      <c r="C90" s="1" t="s">
        <v>219</v>
      </c>
      <c r="D90" s="1" t="s">
        <v>207</v>
      </c>
      <c r="E90" s="1" t="s">
        <v>208</v>
      </c>
      <c r="G90" s="1" t="n">
        <v>0</v>
      </c>
      <c r="H90" s="1" t="n">
        <v>0</v>
      </c>
      <c r="I90" s="1" t="n">
        <v>0</v>
      </c>
      <c r="J90" s="1" t="s">
        <v>26</v>
      </c>
      <c r="K90" s="1" t="s">
        <v>42</v>
      </c>
      <c r="L90" s="1" t="n">
        <v>33</v>
      </c>
      <c r="M90" s="1" t="n">
        <f aca="false">L90*3.5</f>
        <v>115.5</v>
      </c>
      <c r="N90" s="1" t="n">
        <f aca="false">L90*3</f>
        <v>99</v>
      </c>
      <c r="O90" s="1" t="n">
        <f aca="false">L90*2.5</f>
        <v>82.5</v>
      </c>
      <c r="P90" s="1" t="n">
        <f aca="false">L90*2</f>
        <v>66</v>
      </c>
      <c r="Q90" s="1" t="n">
        <f aca="false">L90*1.8</f>
        <v>59.4</v>
      </c>
      <c r="R90" s="1" t="s">
        <v>43</v>
      </c>
      <c r="S90" s="1" t="s">
        <v>44</v>
      </c>
      <c r="U90" s="1" t="s">
        <v>29</v>
      </c>
      <c r="V90" s="1" t="s">
        <v>29</v>
      </c>
    </row>
    <row r="91" customFormat="false" ht="15" hidden="false" customHeight="false" outlineLevel="0" collapsed="false">
      <c r="B91" s="1" t="s">
        <v>220</v>
      </c>
      <c r="C91" s="1" t="s">
        <v>221</v>
      </c>
      <c r="D91" s="1" t="s">
        <v>207</v>
      </c>
      <c r="E91" s="1" t="s">
        <v>208</v>
      </c>
      <c r="G91" s="1" t="n">
        <v>0</v>
      </c>
      <c r="H91" s="1" t="n">
        <v>0</v>
      </c>
      <c r="I91" s="1" t="n">
        <v>0</v>
      </c>
      <c r="J91" s="1" t="s">
        <v>26</v>
      </c>
      <c r="K91" s="1" t="s">
        <v>42</v>
      </c>
      <c r="L91" s="1" t="n">
        <v>26</v>
      </c>
      <c r="M91" s="1" t="n">
        <f aca="false">L91*3.5</f>
        <v>91</v>
      </c>
      <c r="N91" s="1" t="n">
        <f aca="false">L91*3</f>
        <v>78</v>
      </c>
      <c r="O91" s="1" t="n">
        <f aca="false">L91*2.5</f>
        <v>65</v>
      </c>
      <c r="P91" s="1" t="n">
        <f aca="false">L91*2</f>
        <v>52</v>
      </c>
      <c r="Q91" s="1" t="n">
        <f aca="false">L91*1.8</f>
        <v>46.8</v>
      </c>
      <c r="R91" s="1" t="s">
        <v>43</v>
      </c>
      <c r="S91" s="1" t="s">
        <v>44</v>
      </c>
      <c r="U91" s="1" t="s">
        <v>29</v>
      </c>
      <c r="V91" s="1" t="s">
        <v>29</v>
      </c>
    </row>
    <row r="92" customFormat="false" ht="15" hidden="false" customHeight="false" outlineLevel="0" collapsed="false">
      <c r="B92" s="1" t="s">
        <v>222</v>
      </c>
      <c r="C92" s="1" t="s">
        <v>223</v>
      </c>
      <c r="D92" s="1" t="s">
        <v>207</v>
      </c>
      <c r="E92" s="1" t="s">
        <v>208</v>
      </c>
      <c r="G92" s="1" t="n">
        <v>0</v>
      </c>
      <c r="H92" s="1" t="n">
        <v>0</v>
      </c>
      <c r="I92" s="1" t="n">
        <v>0</v>
      </c>
      <c r="J92" s="1" t="s">
        <v>26</v>
      </c>
      <c r="K92" s="1" t="s">
        <v>42</v>
      </c>
      <c r="L92" s="1" t="n">
        <v>27</v>
      </c>
      <c r="M92" s="1" t="n">
        <f aca="false">L92*3.5</f>
        <v>94.5</v>
      </c>
      <c r="N92" s="1" t="n">
        <f aca="false">L92*3</f>
        <v>81</v>
      </c>
      <c r="O92" s="1" t="n">
        <f aca="false">L92*2.5</f>
        <v>67.5</v>
      </c>
      <c r="P92" s="1" t="n">
        <f aca="false">L92*2</f>
        <v>54</v>
      </c>
      <c r="Q92" s="1" t="n">
        <f aca="false">L92*1.8</f>
        <v>48.6</v>
      </c>
      <c r="R92" s="1" t="s">
        <v>43</v>
      </c>
      <c r="S92" s="1" t="s">
        <v>44</v>
      </c>
      <c r="U92" s="1" t="s">
        <v>29</v>
      </c>
      <c r="V92" s="1" t="s">
        <v>29</v>
      </c>
    </row>
    <row r="93" customFormat="false" ht="15" hidden="false" customHeight="false" outlineLevel="0" collapsed="false">
      <c r="B93" s="1" t="s">
        <v>224</v>
      </c>
      <c r="C93" s="1" t="s">
        <v>225</v>
      </c>
      <c r="D93" s="1" t="s">
        <v>207</v>
      </c>
      <c r="E93" s="1" t="s">
        <v>208</v>
      </c>
      <c r="G93" s="1" t="n">
        <v>0</v>
      </c>
      <c r="H93" s="1" t="n">
        <v>0</v>
      </c>
      <c r="I93" s="1" t="n">
        <v>0</v>
      </c>
      <c r="J93" s="1" t="s">
        <v>26</v>
      </c>
      <c r="K93" s="1" t="s">
        <v>42</v>
      </c>
      <c r="L93" s="1" t="n">
        <v>30</v>
      </c>
      <c r="M93" s="1" t="n">
        <f aca="false">L93*3.5</f>
        <v>105</v>
      </c>
      <c r="N93" s="1" t="n">
        <f aca="false">L93*3</f>
        <v>90</v>
      </c>
      <c r="O93" s="1" t="n">
        <f aca="false">L93*2.5</f>
        <v>75</v>
      </c>
      <c r="P93" s="1" t="n">
        <f aca="false">L93*2</f>
        <v>60</v>
      </c>
      <c r="Q93" s="1" t="n">
        <f aca="false">L93*1.8</f>
        <v>54</v>
      </c>
      <c r="R93" s="1" t="s">
        <v>43</v>
      </c>
      <c r="S93" s="1" t="s">
        <v>44</v>
      </c>
      <c r="U93" s="1" t="s">
        <v>29</v>
      </c>
      <c r="V93" s="1" t="s">
        <v>29</v>
      </c>
    </row>
    <row r="94" customFormat="false" ht="15" hidden="false" customHeight="false" outlineLevel="0" collapsed="false">
      <c r="B94" s="1" t="s">
        <v>226</v>
      </c>
      <c r="C94" s="1" t="s">
        <v>227</v>
      </c>
      <c r="D94" s="1" t="s">
        <v>228</v>
      </c>
      <c r="E94" s="1" t="s">
        <v>229</v>
      </c>
      <c r="G94" s="1" t="n">
        <v>0</v>
      </c>
      <c r="H94" s="1" t="n">
        <v>0</v>
      </c>
      <c r="I94" s="1" t="n">
        <v>0</v>
      </c>
      <c r="J94" s="1" t="s">
        <v>26</v>
      </c>
      <c r="K94" s="1" t="s">
        <v>101</v>
      </c>
      <c r="L94" s="1" t="n">
        <v>15</v>
      </c>
      <c r="M94" s="1" t="n">
        <f aca="false">L94*3.5</f>
        <v>52.5</v>
      </c>
      <c r="N94" s="1" t="n">
        <f aca="false">L94*3</f>
        <v>45</v>
      </c>
      <c r="O94" s="1" t="n">
        <f aca="false">L94*2.5</f>
        <v>37.5</v>
      </c>
      <c r="P94" s="1" t="n">
        <f aca="false">L94*2</f>
        <v>30</v>
      </c>
      <c r="Q94" s="1" t="n">
        <f aca="false">L94*1.8</f>
        <v>27</v>
      </c>
      <c r="R94" s="1" t="s">
        <v>43</v>
      </c>
      <c r="S94" s="1" t="s">
        <v>44</v>
      </c>
      <c r="U94" s="1" t="s">
        <v>29</v>
      </c>
      <c r="V94" s="1" t="s">
        <v>29</v>
      </c>
    </row>
    <row r="95" customFormat="false" ht="15" hidden="false" customHeight="false" outlineLevel="0" collapsed="false">
      <c r="B95" s="1" t="s">
        <v>230</v>
      </c>
      <c r="C95" s="1" t="s">
        <v>231</v>
      </c>
      <c r="D95" s="1" t="s">
        <v>228</v>
      </c>
      <c r="E95" s="1" t="s">
        <v>229</v>
      </c>
      <c r="G95" s="1" t="n">
        <v>0</v>
      </c>
      <c r="H95" s="1" t="n">
        <v>0</v>
      </c>
      <c r="I95" s="1" t="n">
        <v>0</v>
      </c>
      <c r="J95" s="1" t="s">
        <v>26</v>
      </c>
      <c r="K95" s="1" t="s">
        <v>101</v>
      </c>
      <c r="L95" s="1" t="n">
        <v>20</v>
      </c>
      <c r="M95" s="1" t="n">
        <f aca="false">L95*3.5</f>
        <v>70</v>
      </c>
      <c r="N95" s="1" t="n">
        <f aca="false">L95*3</f>
        <v>60</v>
      </c>
      <c r="O95" s="1" t="n">
        <f aca="false">L95*2.5</f>
        <v>50</v>
      </c>
      <c r="P95" s="1" t="n">
        <f aca="false">L95*2</f>
        <v>40</v>
      </c>
      <c r="Q95" s="1" t="n">
        <f aca="false">L95*1.8</f>
        <v>36</v>
      </c>
      <c r="R95" s="1" t="s">
        <v>43</v>
      </c>
      <c r="S95" s="1" t="s">
        <v>44</v>
      </c>
      <c r="U95" s="1" t="s">
        <v>29</v>
      </c>
      <c r="V95" s="1" t="s">
        <v>29</v>
      </c>
    </row>
    <row r="96" customFormat="false" ht="15" hidden="false" customHeight="false" outlineLevel="0" collapsed="false">
      <c r="B96" s="1" t="s">
        <v>232</v>
      </c>
      <c r="C96" s="1" t="s">
        <v>233</v>
      </c>
      <c r="D96" s="1" t="s">
        <v>228</v>
      </c>
      <c r="E96" s="1" t="s">
        <v>229</v>
      </c>
      <c r="G96" s="1" t="n">
        <v>0</v>
      </c>
      <c r="H96" s="1" t="n">
        <v>0</v>
      </c>
      <c r="I96" s="1" t="n">
        <v>0</v>
      </c>
      <c r="J96" s="1" t="s">
        <v>26</v>
      </c>
      <c r="K96" s="1" t="s">
        <v>234</v>
      </c>
      <c r="L96" s="1" t="n">
        <v>20</v>
      </c>
      <c r="M96" s="1" t="n">
        <f aca="false">L96*3.5</f>
        <v>70</v>
      </c>
      <c r="N96" s="1" t="n">
        <f aca="false">L96*3</f>
        <v>60</v>
      </c>
      <c r="O96" s="1" t="n">
        <f aca="false">L96*2.5</f>
        <v>50</v>
      </c>
      <c r="P96" s="1" t="n">
        <f aca="false">L96*2</f>
        <v>40</v>
      </c>
      <c r="Q96" s="1" t="n">
        <f aca="false">L96*1.8</f>
        <v>36</v>
      </c>
      <c r="R96" s="1" t="s">
        <v>43</v>
      </c>
      <c r="S96" s="1" t="s">
        <v>44</v>
      </c>
      <c r="U96" s="1" t="s">
        <v>29</v>
      </c>
      <c r="V96" s="1" t="s">
        <v>29</v>
      </c>
    </row>
    <row r="97" customFormat="false" ht="15" hidden="false" customHeight="false" outlineLevel="0" collapsed="false">
      <c r="B97" s="1" t="s">
        <v>235</v>
      </c>
      <c r="C97" s="1" t="s">
        <v>227</v>
      </c>
      <c r="D97" s="1" t="s">
        <v>228</v>
      </c>
      <c r="E97" s="1" t="s">
        <v>229</v>
      </c>
      <c r="G97" s="1" t="n">
        <v>0</v>
      </c>
      <c r="H97" s="1" t="n">
        <v>0</v>
      </c>
      <c r="I97" s="1" t="n">
        <v>0</v>
      </c>
      <c r="J97" s="1" t="s">
        <v>26</v>
      </c>
      <c r="K97" s="1" t="s">
        <v>236</v>
      </c>
      <c r="L97" s="1" t="n">
        <v>5</v>
      </c>
      <c r="M97" s="1" t="n">
        <f aca="false">L97*3.5</f>
        <v>17.5</v>
      </c>
      <c r="N97" s="1" t="n">
        <f aca="false">L97*3</f>
        <v>15</v>
      </c>
      <c r="O97" s="1" t="n">
        <f aca="false">L97*2.5</f>
        <v>12.5</v>
      </c>
      <c r="P97" s="1" t="n">
        <f aca="false">L97*2</f>
        <v>10</v>
      </c>
      <c r="Q97" s="1" t="n">
        <f aca="false">L97*1.8</f>
        <v>9</v>
      </c>
      <c r="R97" s="1" t="s">
        <v>43</v>
      </c>
      <c r="S97" s="1" t="s">
        <v>44</v>
      </c>
      <c r="U97" s="1" t="s">
        <v>29</v>
      </c>
      <c r="V97" s="1" t="s">
        <v>29</v>
      </c>
    </row>
    <row r="98" customFormat="false" ht="15" hidden="false" customHeight="false" outlineLevel="0" collapsed="false">
      <c r="B98" s="1" t="s">
        <v>237</v>
      </c>
      <c r="C98" s="1" t="s">
        <v>231</v>
      </c>
      <c r="D98" s="1" t="s">
        <v>228</v>
      </c>
      <c r="E98" s="1" t="s">
        <v>229</v>
      </c>
      <c r="G98" s="1" t="n">
        <v>0</v>
      </c>
      <c r="H98" s="1" t="n">
        <v>0</v>
      </c>
      <c r="I98" s="1" t="n">
        <v>0</v>
      </c>
      <c r="J98" s="1" t="s">
        <v>26</v>
      </c>
      <c r="K98" s="1" t="s">
        <v>236</v>
      </c>
      <c r="L98" s="1" t="n">
        <v>5</v>
      </c>
      <c r="M98" s="1" t="n">
        <f aca="false">L98*3.5</f>
        <v>17.5</v>
      </c>
      <c r="N98" s="1" t="n">
        <f aca="false">L98*3</f>
        <v>15</v>
      </c>
      <c r="O98" s="1" t="n">
        <f aca="false">L98*2.5</f>
        <v>12.5</v>
      </c>
      <c r="P98" s="1" t="n">
        <f aca="false">L98*2</f>
        <v>10</v>
      </c>
      <c r="Q98" s="1" t="n">
        <f aca="false">L98*1.8</f>
        <v>9</v>
      </c>
      <c r="R98" s="1" t="s">
        <v>43</v>
      </c>
      <c r="S98" s="1" t="s">
        <v>44</v>
      </c>
      <c r="U98" s="1" t="s">
        <v>29</v>
      </c>
      <c r="V98" s="1" t="s">
        <v>29</v>
      </c>
    </row>
    <row r="99" customFormat="false" ht="15" hidden="false" customHeight="false" outlineLevel="0" collapsed="false">
      <c r="B99" s="1" t="s">
        <v>238</v>
      </c>
      <c r="C99" s="1" t="s">
        <v>233</v>
      </c>
      <c r="D99" s="1" t="s">
        <v>228</v>
      </c>
      <c r="E99" s="1" t="s">
        <v>229</v>
      </c>
      <c r="G99" s="1" t="n">
        <v>0</v>
      </c>
      <c r="H99" s="1" t="n">
        <v>0</v>
      </c>
      <c r="I99" s="1" t="n">
        <v>0</v>
      </c>
      <c r="J99" s="1" t="s">
        <v>26</v>
      </c>
      <c r="K99" s="1" t="s">
        <v>236</v>
      </c>
      <c r="L99" s="1" t="n">
        <v>7</v>
      </c>
      <c r="M99" s="1" t="n">
        <f aca="false">L99*3.5</f>
        <v>24.5</v>
      </c>
      <c r="N99" s="1" t="n">
        <f aca="false">L99*3</f>
        <v>21</v>
      </c>
      <c r="O99" s="1" t="n">
        <f aca="false">L99*2.5</f>
        <v>17.5</v>
      </c>
      <c r="P99" s="1" t="n">
        <f aca="false">L99*2</f>
        <v>14</v>
      </c>
      <c r="Q99" s="1" t="n">
        <f aca="false">L99*1.8</f>
        <v>12.6</v>
      </c>
      <c r="R99" s="1" t="s">
        <v>43</v>
      </c>
      <c r="S99" s="1" t="s">
        <v>44</v>
      </c>
      <c r="U99" s="1" t="s">
        <v>29</v>
      </c>
      <c r="V99" s="1" t="s">
        <v>29</v>
      </c>
    </row>
    <row r="100" customFormat="false" ht="15" hidden="false" customHeight="false" outlineLevel="0" collapsed="false">
      <c r="B100" s="1" t="s">
        <v>239</v>
      </c>
      <c r="C100" s="1" t="s">
        <v>227</v>
      </c>
      <c r="D100" s="1" t="s">
        <v>228</v>
      </c>
      <c r="E100" s="1" t="s">
        <v>229</v>
      </c>
      <c r="G100" s="1" t="n">
        <v>0</v>
      </c>
      <c r="H100" s="1" t="n">
        <v>0</v>
      </c>
      <c r="I100" s="1" t="n">
        <v>0</v>
      </c>
      <c r="J100" s="1" t="s">
        <v>26</v>
      </c>
      <c r="K100" s="1" t="s">
        <v>174</v>
      </c>
      <c r="L100" s="1" t="n">
        <v>26</v>
      </c>
      <c r="M100" s="1" t="n">
        <f aca="false">L100*3.5</f>
        <v>91</v>
      </c>
      <c r="N100" s="1" t="n">
        <f aca="false">L100*3</f>
        <v>78</v>
      </c>
      <c r="O100" s="1" t="n">
        <f aca="false">L100*2.5</f>
        <v>65</v>
      </c>
      <c r="P100" s="1" t="n">
        <f aca="false">L100*2</f>
        <v>52</v>
      </c>
      <c r="Q100" s="1" t="n">
        <f aca="false">L100*1.8</f>
        <v>46.8</v>
      </c>
      <c r="R100" s="1" t="s">
        <v>43</v>
      </c>
      <c r="S100" s="1" t="s">
        <v>44</v>
      </c>
      <c r="U100" s="1" t="s">
        <v>29</v>
      </c>
      <c r="V100" s="1" t="s">
        <v>29</v>
      </c>
    </row>
    <row r="101" customFormat="false" ht="15" hidden="false" customHeight="false" outlineLevel="0" collapsed="false">
      <c r="B101" s="1" t="s">
        <v>240</v>
      </c>
      <c r="C101" s="1" t="s">
        <v>231</v>
      </c>
      <c r="D101" s="1" t="s">
        <v>228</v>
      </c>
      <c r="E101" s="1" t="s">
        <v>229</v>
      </c>
      <c r="G101" s="1" t="n">
        <v>0</v>
      </c>
      <c r="H101" s="1" t="n">
        <v>0</v>
      </c>
      <c r="I101" s="1" t="n">
        <v>0</v>
      </c>
      <c r="J101" s="1" t="s">
        <v>26</v>
      </c>
      <c r="K101" s="1" t="s">
        <v>174</v>
      </c>
      <c r="L101" s="1" t="n">
        <v>30</v>
      </c>
      <c r="M101" s="1" t="n">
        <f aca="false">L101*3.5</f>
        <v>105</v>
      </c>
      <c r="N101" s="1" t="n">
        <f aca="false">L101*3</f>
        <v>90</v>
      </c>
      <c r="O101" s="1" t="n">
        <f aca="false">L101*2.5</f>
        <v>75</v>
      </c>
      <c r="P101" s="1" t="n">
        <f aca="false">L101*2</f>
        <v>60</v>
      </c>
      <c r="Q101" s="1" t="n">
        <f aca="false">L101*1.8</f>
        <v>54</v>
      </c>
      <c r="R101" s="1" t="s">
        <v>43</v>
      </c>
      <c r="S101" s="1" t="s">
        <v>44</v>
      </c>
      <c r="U101" s="1" t="s">
        <v>29</v>
      </c>
      <c r="V101" s="1" t="s">
        <v>29</v>
      </c>
    </row>
    <row r="102" customFormat="false" ht="15" hidden="false" customHeight="false" outlineLevel="0" collapsed="false">
      <c r="B102" s="1" t="s">
        <v>241</v>
      </c>
      <c r="C102" s="1" t="s">
        <v>231</v>
      </c>
      <c r="D102" s="1" t="s">
        <v>228</v>
      </c>
      <c r="E102" s="1" t="s">
        <v>229</v>
      </c>
      <c r="G102" s="1" t="n">
        <v>0</v>
      </c>
      <c r="H102" s="1" t="n">
        <v>0</v>
      </c>
      <c r="I102" s="1" t="n">
        <v>0</v>
      </c>
      <c r="J102" s="1" t="s">
        <v>26</v>
      </c>
      <c r="K102" s="1" t="s">
        <v>72</v>
      </c>
      <c r="M102" s="1" t="n">
        <f aca="false">L102*3.5</f>
        <v>0</v>
      </c>
      <c r="N102" s="1" t="n">
        <f aca="false">L102*3</f>
        <v>0</v>
      </c>
      <c r="O102" s="1" t="n">
        <f aca="false">L102*2.5</f>
        <v>0</v>
      </c>
      <c r="P102" s="1" t="n">
        <f aca="false">L102*2</f>
        <v>0</v>
      </c>
      <c r="Q102" s="1" t="n">
        <f aca="false">L102*1.8</f>
        <v>0</v>
      </c>
      <c r="R102" s="1" t="s">
        <v>43</v>
      </c>
      <c r="S102" s="1" t="s">
        <v>44</v>
      </c>
      <c r="U102" s="1" t="s">
        <v>29</v>
      </c>
      <c r="V102" s="1" t="s">
        <v>29</v>
      </c>
    </row>
    <row r="103" customFormat="false" ht="15" hidden="false" customHeight="false" outlineLevel="0" collapsed="false">
      <c r="B103" s="1" t="s">
        <v>144</v>
      </c>
      <c r="C103" s="1" t="s">
        <v>242</v>
      </c>
      <c r="D103" s="1" t="s">
        <v>243</v>
      </c>
      <c r="E103" s="1" t="s">
        <v>244</v>
      </c>
      <c r="G103" s="1" t="n">
        <v>0</v>
      </c>
      <c r="H103" s="1" t="n">
        <v>0</v>
      </c>
      <c r="I103" s="1" t="n">
        <v>0</v>
      </c>
      <c r="J103" s="1" t="s">
        <v>245</v>
      </c>
      <c r="K103" s="1" t="s">
        <v>129</v>
      </c>
      <c r="L103" s="1" t="s">
        <v>28</v>
      </c>
      <c r="M103" s="1" t="s">
        <v>152</v>
      </c>
      <c r="N103" s="1" t="s">
        <v>174</v>
      </c>
      <c r="O103" s="1" t="s">
        <v>161</v>
      </c>
      <c r="P103" s="1" t="s">
        <v>121</v>
      </c>
      <c r="Q103" s="1" t="s">
        <v>246</v>
      </c>
      <c r="R103" s="1" t="s">
        <v>43</v>
      </c>
      <c r="S103" s="1" t="s">
        <v>44</v>
      </c>
      <c r="U103" s="1" t="s">
        <v>29</v>
      </c>
      <c r="V103" s="1" t="s">
        <v>29</v>
      </c>
    </row>
    <row r="104" customFormat="false" ht="15" hidden="false" customHeight="false" outlineLevel="0" collapsed="false">
      <c r="B104" s="1" t="s">
        <v>247</v>
      </c>
      <c r="C104" s="1" t="s">
        <v>248</v>
      </c>
      <c r="D104" s="1" t="s">
        <v>243</v>
      </c>
      <c r="E104" s="1" t="s">
        <v>244</v>
      </c>
      <c r="G104" s="1" t="n">
        <v>0</v>
      </c>
      <c r="H104" s="1" t="n">
        <v>0</v>
      </c>
      <c r="I104" s="1" t="n">
        <v>0</v>
      </c>
      <c r="J104" s="1" t="s">
        <v>245</v>
      </c>
      <c r="K104" s="1" t="s">
        <v>249</v>
      </c>
      <c r="L104" s="1" t="s">
        <v>28</v>
      </c>
      <c r="M104" s="1" t="s">
        <v>250</v>
      </c>
      <c r="N104" s="1" t="s">
        <v>251</v>
      </c>
      <c r="O104" s="1" t="s">
        <v>252</v>
      </c>
      <c r="P104" s="1" t="s">
        <v>44</v>
      </c>
      <c r="Q104" s="1" t="s">
        <v>253</v>
      </c>
      <c r="R104" s="1" t="s">
        <v>43</v>
      </c>
      <c r="S104" s="1" t="s">
        <v>44</v>
      </c>
      <c r="U104" s="1" t="s">
        <v>29</v>
      </c>
      <c r="V104" s="1" t="s">
        <v>29</v>
      </c>
    </row>
    <row r="105" customFormat="false" ht="15" hidden="false" customHeight="false" outlineLevel="0" collapsed="false">
      <c r="B105" s="1" t="s">
        <v>254</v>
      </c>
      <c r="C105" s="1" t="s">
        <v>39</v>
      </c>
      <c r="D105" s="1" t="s">
        <v>243</v>
      </c>
      <c r="E105" s="1" t="s">
        <v>244</v>
      </c>
      <c r="G105" s="1" t="n">
        <v>0</v>
      </c>
      <c r="H105" s="1" t="n">
        <v>0</v>
      </c>
      <c r="I105" s="1" t="n">
        <v>0</v>
      </c>
      <c r="J105" s="1" t="s">
        <v>245</v>
      </c>
      <c r="K105" s="1" t="s">
        <v>42</v>
      </c>
      <c r="L105" s="1" t="s">
        <v>28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43</v>
      </c>
      <c r="S105" s="1" t="s">
        <v>44</v>
      </c>
      <c r="U105" s="1" t="s">
        <v>29</v>
      </c>
      <c r="V105" s="1" t="s">
        <v>29</v>
      </c>
    </row>
    <row r="106" customFormat="false" ht="15" hidden="false" customHeight="false" outlineLevel="0" collapsed="false">
      <c r="B106" s="1" t="s">
        <v>255</v>
      </c>
      <c r="C106" s="1" t="s">
        <v>256</v>
      </c>
      <c r="D106" s="1" t="s">
        <v>243</v>
      </c>
      <c r="E106" s="1" t="s">
        <v>244</v>
      </c>
      <c r="G106" s="1" t="n">
        <v>0</v>
      </c>
      <c r="H106" s="1" t="n">
        <v>0</v>
      </c>
      <c r="I106" s="1" t="n">
        <v>0</v>
      </c>
      <c r="J106" s="1" t="s">
        <v>245</v>
      </c>
      <c r="K106" s="1" t="s">
        <v>252</v>
      </c>
      <c r="L106" s="1" t="s">
        <v>28</v>
      </c>
      <c r="M106" s="1" t="s">
        <v>257</v>
      </c>
      <c r="N106" s="1" t="s">
        <v>258</v>
      </c>
      <c r="O106" s="1" t="s">
        <v>259</v>
      </c>
      <c r="P106" s="1" t="s">
        <v>260</v>
      </c>
      <c r="Q106" s="1" t="s">
        <v>261</v>
      </c>
      <c r="R106" s="1" t="s">
        <v>43</v>
      </c>
      <c r="S106" s="1" t="s">
        <v>44</v>
      </c>
      <c r="U106" s="1" t="s">
        <v>29</v>
      </c>
      <c r="V106" s="1" t="s">
        <v>29</v>
      </c>
    </row>
    <row r="107" customFormat="false" ht="15" hidden="false" customHeight="false" outlineLevel="0" collapsed="false">
      <c r="B107" s="1" t="s">
        <v>255</v>
      </c>
      <c r="C107" s="1" t="s">
        <v>262</v>
      </c>
      <c r="D107" s="1" t="s">
        <v>263</v>
      </c>
      <c r="E107" s="1" t="s">
        <v>262</v>
      </c>
      <c r="G107" s="1" t="n">
        <v>0</v>
      </c>
      <c r="H107" s="1" t="n">
        <v>0</v>
      </c>
      <c r="I107" s="1" t="n">
        <v>0</v>
      </c>
      <c r="J107" s="1" t="s">
        <v>26</v>
      </c>
      <c r="K107" s="1" t="s">
        <v>27</v>
      </c>
      <c r="L107" s="1" t="s">
        <v>28</v>
      </c>
      <c r="M107" s="1" t="s">
        <v>264</v>
      </c>
      <c r="N107" s="1" t="s">
        <v>265</v>
      </c>
      <c r="O107" s="1" t="s">
        <v>266</v>
      </c>
      <c r="P107" s="1" t="s">
        <v>267</v>
      </c>
      <c r="Q107" s="1" t="s">
        <v>268</v>
      </c>
      <c r="R107" s="1" t="s">
        <v>43</v>
      </c>
      <c r="S107" s="1" t="s">
        <v>44</v>
      </c>
      <c r="U107" s="1" t="s">
        <v>29</v>
      </c>
      <c r="V107" s="1" t="s">
        <v>29</v>
      </c>
    </row>
    <row r="108" customFormat="false" ht="15" hidden="false" customHeight="false" outlineLevel="0" collapsed="false">
      <c r="B108" s="1" t="s">
        <v>255</v>
      </c>
      <c r="C108" s="1" t="s">
        <v>269</v>
      </c>
      <c r="D108" s="1" t="s">
        <v>263</v>
      </c>
      <c r="E108" s="1" t="s">
        <v>269</v>
      </c>
      <c r="G108" s="1" t="n">
        <v>0</v>
      </c>
      <c r="H108" s="1" t="n">
        <v>0</v>
      </c>
      <c r="I108" s="1" t="n">
        <v>0</v>
      </c>
      <c r="J108" s="1" t="s">
        <v>26</v>
      </c>
      <c r="K108" s="1" t="s">
        <v>27</v>
      </c>
      <c r="L108" s="1" t="s">
        <v>28</v>
      </c>
      <c r="M108" s="1" t="s">
        <v>270</v>
      </c>
      <c r="N108" s="1" t="s">
        <v>271</v>
      </c>
      <c r="O108" s="1" t="s">
        <v>272</v>
      </c>
      <c r="P108" s="1" t="s">
        <v>273</v>
      </c>
      <c r="Q108" s="1" t="s">
        <v>274</v>
      </c>
      <c r="R108" s="1" t="s">
        <v>43</v>
      </c>
      <c r="S108" s="1" t="s">
        <v>44</v>
      </c>
      <c r="U108" s="1" t="s">
        <v>29</v>
      </c>
      <c r="V108" s="1" t="s">
        <v>29</v>
      </c>
    </row>
    <row r="109" customFormat="false" ht="15" hidden="false" customHeight="false" outlineLevel="0" collapsed="false">
      <c r="B109" s="1" t="s">
        <v>255</v>
      </c>
      <c r="C109" s="1" t="s">
        <v>275</v>
      </c>
      <c r="D109" s="1" t="s">
        <v>263</v>
      </c>
      <c r="E109" s="1" t="s">
        <v>275</v>
      </c>
      <c r="G109" s="1" t="n">
        <v>0</v>
      </c>
      <c r="H109" s="1" t="n">
        <v>0</v>
      </c>
      <c r="I109" s="1" t="n">
        <v>0</v>
      </c>
      <c r="J109" s="1" t="s">
        <v>26</v>
      </c>
      <c r="K109" s="1" t="s">
        <v>27</v>
      </c>
      <c r="L109" s="1" t="s">
        <v>28</v>
      </c>
      <c r="M109" s="1" t="s">
        <v>268</v>
      </c>
      <c r="N109" s="1" t="s">
        <v>276</v>
      </c>
      <c r="O109" s="1" t="s">
        <v>277</v>
      </c>
      <c r="P109" s="1" t="s">
        <v>270</v>
      </c>
      <c r="Q109" s="1" t="s">
        <v>270</v>
      </c>
      <c r="R109" s="1" t="s">
        <v>43</v>
      </c>
      <c r="S109" s="1" t="s">
        <v>44</v>
      </c>
      <c r="U109" s="1" t="s">
        <v>29</v>
      </c>
      <c r="V109" s="1" t="s">
        <v>29</v>
      </c>
    </row>
    <row r="110" customFormat="false" ht="15" hidden="false" customHeight="false" outlineLevel="0" collapsed="false">
      <c r="B110" s="1" t="s">
        <v>255</v>
      </c>
      <c r="C110" s="1" t="s">
        <v>278</v>
      </c>
      <c r="D110" s="1" t="s">
        <v>263</v>
      </c>
      <c r="E110" s="1" t="s">
        <v>279</v>
      </c>
      <c r="G110" s="1" t="n">
        <v>0</v>
      </c>
      <c r="H110" s="1" t="n">
        <v>0</v>
      </c>
      <c r="I110" s="1" t="n">
        <v>0</v>
      </c>
      <c r="J110" s="1" t="s">
        <v>26</v>
      </c>
      <c r="K110" s="1" t="s">
        <v>27</v>
      </c>
      <c r="L110" s="1" t="s">
        <v>28</v>
      </c>
      <c r="M110" s="1" t="s">
        <v>280</v>
      </c>
      <c r="N110" s="1" t="s">
        <v>280</v>
      </c>
      <c r="O110" s="1" t="s">
        <v>280</v>
      </c>
      <c r="P110" s="1" t="s">
        <v>280</v>
      </c>
      <c r="Q110" s="1" t="s">
        <v>280</v>
      </c>
      <c r="R110" s="1" t="s">
        <v>43</v>
      </c>
      <c r="S110" s="1" t="s">
        <v>44</v>
      </c>
      <c r="U110" s="1" t="s">
        <v>29</v>
      </c>
      <c r="V110" s="1" t="s">
        <v>29</v>
      </c>
    </row>
    <row r="111" customFormat="false" ht="15" hidden="false" customHeight="false" outlineLevel="0" collapsed="false">
      <c r="B111" s="1" t="s">
        <v>255</v>
      </c>
      <c r="C111" s="1" t="s">
        <v>281</v>
      </c>
      <c r="D111" s="1" t="s">
        <v>263</v>
      </c>
      <c r="E111" s="1" t="s">
        <v>279</v>
      </c>
      <c r="G111" s="1" t="n">
        <v>0</v>
      </c>
      <c r="H111" s="1" t="n">
        <v>0</v>
      </c>
      <c r="I111" s="1" t="n">
        <v>0</v>
      </c>
      <c r="J111" s="1" t="s">
        <v>26</v>
      </c>
      <c r="K111" s="1" t="s">
        <v>27</v>
      </c>
      <c r="L111" s="1" t="s">
        <v>28</v>
      </c>
      <c r="M111" s="1" t="s">
        <v>280</v>
      </c>
      <c r="N111" s="1" t="s">
        <v>280</v>
      </c>
      <c r="O111" s="1" t="s">
        <v>280</v>
      </c>
      <c r="P111" s="1" t="s">
        <v>280</v>
      </c>
      <c r="Q111" s="1" t="s">
        <v>280</v>
      </c>
      <c r="R111" s="1" t="s">
        <v>43</v>
      </c>
      <c r="S111" s="1" t="s">
        <v>44</v>
      </c>
      <c r="U111" s="1" t="s">
        <v>29</v>
      </c>
      <c r="V111" s="1" t="s">
        <v>29</v>
      </c>
    </row>
    <row r="112" customFormat="false" ht="15" hidden="false" customHeight="false" outlineLevel="0" collapsed="false">
      <c r="B112" s="1" t="s">
        <v>255</v>
      </c>
      <c r="C112" s="1" t="s">
        <v>282</v>
      </c>
      <c r="D112" s="1" t="s">
        <v>263</v>
      </c>
      <c r="E112" s="1" t="s">
        <v>279</v>
      </c>
      <c r="G112" s="1" t="n">
        <v>0</v>
      </c>
      <c r="H112" s="1" t="n">
        <v>0</v>
      </c>
      <c r="I112" s="1" t="n">
        <v>0</v>
      </c>
      <c r="J112" s="1" t="s">
        <v>26</v>
      </c>
      <c r="K112" s="1" t="s">
        <v>27</v>
      </c>
      <c r="L112" s="1" t="s">
        <v>28</v>
      </c>
      <c r="M112" s="1" t="s">
        <v>283</v>
      </c>
      <c r="N112" s="1" t="s">
        <v>283</v>
      </c>
      <c r="O112" s="1" t="s">
        <v>283</v>
      </c>
      <c r="P112" s="1" t="s">
        <v>283</v>
      </c>
      <c r="Q112" s="1" t="s">
        <v>283</v>
      </c>
      <c r="R112" s="1" t="s">
        <v>43</v>
      </c>
      <c r="S112" s="1" t="s">
        <v>44</v>
      </c>
      <c r="U112" s="1" t="s">
        <v>29</v>
      </c>
      <c r="V112" s="1" t="s">
        <v>29</v>
      </c>
    </row>
    <row r="113" customFormat="false" ht="15" hidden="false" customHeight="false" outlineLevel="0" collapsed="false">
      <c r="B113" s="1" t="s">
        <v>31</v>
      </c>
      <c r="C113" s="1" t="s">
        <v>284</v>
      </c>
      <c r="D113" s="1" t="s">
        <v>285</v>
      </c>
      <c r="G113" s="1" t="n">
        <v>0</v>
      </c>
      <c r="H113" s="1" t="n">
        <v>0</v>
      </c>
      <c r="I113" s="1" t="n">
        <v>0</v>
      </c>
      <c r="J113" s="1" t="s">
        <v>26</v>
      </c>
      <c r="K113" s="1" t="s">
        <v>276</v>
      </c>
      <c r="L113" s="1" t="s">
        <v>28</v>
      </c>
      <c r="M113" s="1" t="n">
        <v>200</v>
      </c>
      <c r="N113" s="1" t="n">
        <v>200</v>
      </c>
      <c r="O113" s="1" t="n">
        <v>200</v>
      </c>
      <c r="P113" s="1" t="n">
        <v>200</v>
      </c>
      <c r="Q113" s="1" t="n">
        <v>200</v>
      </c>
      <c r="R113" s="1" t="n">
        <v>100</v>
      </c>
      <c r="S113" s="1" t="n">
        <v>150</v>
      </c>
      <c r="U113" s="1" t="s">
        <v>29</v>
      </c>
      <c r="V113" s="1" t="s">
        <v>29</v>
      </c>
    </row>
    <row r="114" customFormat="false" ht="15" hidden="false" customHeight="false" outlineLevel="0" collapsed="false">
      <c r="B114" s="1" t="s">
        <v>51</v>
      </c>
      <c r="C114" s="1" t="s">
        <v>286</v>
      </c>
      <c r="D114" s="1" t="s">
        <v>285</v>
      </c>
      <c r="G114" s="1" t="n">
        <v>0</v>
      </c>
      <c r="H114" s="1" t="n">
        <v>0</v>
      </c>
      <c r="I114" s="1" t="n">
        <v>0</v>
      </c>
      <c r="J114" s="1" t="s">
        <v>26</v>
      </c>
      <c r="K114" s="1" t="s">
        <v>276</v>
      </c>
      <c r="L114" s="1" t="s">
        <v>28</v>
      </c>
      <c r="M114" s="1" t="s">
        <v>287</v>
      </c>
      <c r="N114" s="1" t="s">
        <v>287</v>
      </c>
      <c r="O114" s="1" t="s">
        <v>287</v>
      </c>
      <c r="P114" s="1" t="s">
        <v>287</v>
      </c>
      <c r="Q114" s="1" t="s">
        <v>287</v>
      </c>
      <c r="R114" s="1" t="s">
        <v>43</v>
      </c>
      <c r="S114" s="1" t="s">
        <v>44</v>
      </c>
      <c r="U114" s="1" t="s">
        <v>29</v>
      </c>
      <c r="V114" s="1" t="s">
        <v>29</v>
      </c>
    </row>
    <row r="115" customFormat="false" ht="15" hidden="false" customHeight="false" outlineLevel="0" collapsed="false">
      <c r="B115" s="1" t="s">
        <v>54</v>
      </c>
      <c r="C115" s="1" t="s">
        <v>288</v>
      </c>
      <c r="D115" s="1" t="s">
        <v>289</v>
      </c>
      <c r="E115" s="1" t="s">
        <v>290</v>
      </c>
      <c r="G115" s="1" t="n">
        <v>0</v>
      </c>
      <c r="H115" s="1" t="n">
        <v>0</v>
      </c>
      <c r="I115" s="1" t="n">
        <v>0</v>
      </c>
      <c r="J115" s="1" t="s">
        <v>26</v>
      </c>
      <c r="K115" s="1" t="s">
        <v>291</v>
      </c>
      <c r="L115" s="1" t="s">
        <v>28</v>
      </c>
      <c r="M115" s="1" t="n">
        <v>15</v>
      </c>
      <c r="N115" s="1" t="n">
        <v>12</v>
      </c>
      <c r="O115" s="1" t="n">
        <v>12</v>
      </c>
      <c r="P115" s="1" t="n">
        <v>10</v>
      </c>
      <c r="Q115" s="1" t="n">
        <v>8</v>
      </c>
      <c r="R115" s="1" t="s">
        <v>72</v>
      </c>
      <c r="S115" s="1" t="s">
        <v>292</v>
      </c>
      <c r="U115" s="1" t="s">
        <v>29</v>
      </c>
      <c r="V115" s="1" t="s">
        <v>29</v>
      </c>
    </row>
    <row r="116" customFormat="false" ht="15" hidden="false" customHeight="false" outlineLevel="0" collapsed="false">
      <c r="B116" s="1" t="s">
        <v>35</v>
      </c>
      <c r="C116" s="1" t="s">
        <v>293</v>
      </c>
      <c r="D116" s="1" t="s">
        <v>289</v>
      </c>
      <c r="E116" s="1" t="s">
        <v>290</v>
      </c>
      <c r="G116" s="1" t="n">
        <v>0</v>
      </c>
      <c r="H116" s="1" t="n">
        <v>0</v>
      </c>
      <c r="I116" s="1" t="n">
        <v>0</v>
      </c>
      <c r="J116" s="1" t="s">
        <v>26</v>
      </c>
      <c r="K116" s="1" t="s">
        <v>291</v>
      </c>
      <c r="L116" s="1" t="s">
        <v>28</v>
      </c>
      <c r="M116" s="1" t="n">
        <v>15</v>
      </c>
      <c r="N116" s="1" t="n">
        <v>12</v>
      </c>
      <c r="O116" s="1" t="n">
        <v>13</v>
      </c>
      <c r="P116" s="1" t="n">
        <v>11</v>
      </c>
      <c r="Q116" s="1" t="n">
        <v>8</v>
      </c>
      <c r="R116" s="1" t="s">
        <v>72</v>
      </c>
      <c r="S116" s="1" t="s">
        <v>292</v>
      </c>
      <c r="U116" s="1" t="s">
        <v>29</v>
      </c>
      <c r="V116" s="1" t="s">
        <v>29</v>
      </c>
    </row>
    <row r="117" customFormat="false" ht="15" hidden="false" customHeight="false" outlineLevel="0" collapsed="false">
      <c r="B117" s="1" t="s">
        <v>57</v>
      </c>
      <c r="C117" s="1" t="s">
        <v>294</v>
      </c>
      <c r="D117" s="1" t="s">
        <v>289</v>
      </c>
      <c r="E117" s="1" t="s">
        <v>290</v>
      </c>
      <c r="G117" s="1" t="n">
        <v>0</v>
      </c>
      <c r="H117" s="1" t="n">
        <v>0</v>
      </c>
      <c r="I117" s="1" t="n">
        <v>0</v>
      </c>
      <c r="J117" s="1" t="s">
        <v>26</v>
      </c>
      <c r="K117" s="1" t="s">
        <v>249</v>
      </c>
      <c r="L117" s="1" t="s">
        <v>28</v>
      </c>
      <c r="M117" s="1" t="n">
        <v>25</v>
      </c>
      <c r="N117" s="1" t="s">
        <v>280</v>
      </c>
      <c r="O117" s="1" t="s">
        <v>280</v>
      </c>
      <c r="P117" s="1" t="s">
        <v>295</v>
      </c>
      <c r="Q117" s="1" t="s">
        <v>296</v>
      </c>
      <c r="R117" s="1" t="s">
        <v>72</v>
      </c>
      <c r="S117" s="1" t="s">
        <v>292</v>
      </c>
      <c r="U117" s="1" t="s">
        <v>29</v>
      </c>
      <c r="V117" s="1" t="s">
        <v>29</v>
      </c>
    </row>
    <row r="118" customFormat="false" ht="15" hidden="false" customHeight="false" outlineLevel="0" collapsed="false">
      <c r="B118" s="1" t="s">
        <v>59</v>
      </c>
      <c r="C118" s="1" t="s">
        <v>297</v>
      </c>
      <c r="D118" s="1" t="s">
        <v>289</v>
      </c>
      <c r="E118" s="1" t="s">
        <v>290</v>
      </c>
      <c r="G118" s="1" t="n">
        <v>0</v>
      </c>
      <c r="H118" s="1" t="n">
        <v>0</v>
      </c>
      <c r="I118" s="1" t="n">
        <v>0</v>
      </c>
      <c r="J118" s="1" t="s">
        <v>26</v>
      </c>
      <c r="K118" s="1" t="s">
        <v>249</v>
      </c>
      <c r="L118" s="1" t="s">
        <v>28</v>
      </c>
      <c r="M118" s="1" t="n">
        <v>25</v>
      </c>
      <c r="N118" s="1" t="s">
        <v>280</v>
      </c>
      <c r="O118" s="1" t="s">
        <v>280</v>
      </c>
      <c r="P118" s="1" t="s">
        <v>295</v>
      </c>
      <c r="Q118" s="1" t="s">
        <v>296</v>
      </c>
      <c r="R118" s="1" t="s">
        <v>72</v>
      </c>
      <c r="S118" s="1" t="s">
        <v>292</v>
      </c>
      <c r="U118" s="1" t="s">
        <v>29</v>
      </c>
      <c r="V118" s="1" t="s">
        <v>29</v>
      </c>
    </row>
    <row r="119" customFormat="false" ht="15" hidden="false" customHeight="false" outlineLevel="0" collapsed="false">
      <c r="B119" s="1" t="s">
        <v>226</v>
      </c>
      <c r="C119" s="1" t="s">
        <v>227</v>
      </c>
      <c r="D119" s="1" t="s">
        <v>228</v>
      </c>
      <c r="E119" s="1" t="s">
        <v>298</v>
      </c>
      <c r="G119" s="1" t="n">
        <v>0</v>
      </c>
      <c r="H119" s="1" t="n">
        <v>0</v>
      </c>
      <c r="I119" s="1" t="n">
        <v>0</v>
      </c>
      <c r="J119" s="1" t="s">
        <v>26</v>
      </c>
      <c r="K119" s="1" t="s">
        <v>101</v>
      </c>
      <c r="L119" s="1" t="s">
        <v>28</v>
      </c>
      <c r="M119" s="1" t="n">
        <v>40</v>
      </c>
      <c r="N119" s="1" t="n">
        <v>35</v>
      </c>
      <c r="O119" s="1" t="s">
        <v>236</v>
      </c>
      <c r="P119" s="1" t="s">
        <v>299</v>
      </c>
      <c r="Q119" s="1" t="s">
        <v>300</v>
      </c>
      <c r="R119" s="1" t="s">
        <v>43</v>
      </c>
      <c r="S119" s="1" t="s">
        <v>44</v>
      </c>
      <c r="U119" s="1" t="s">
        <v>29</v>
      </c>
      <c r="V119" s="1" t="s">
        <v>29</v>
      </c>
    </row>
    <row r="120" customFormat="false" ht="15" hidden="false" customHeight="false" outlineLevel="0" collapsed="false">
      <c r="B120" s="1" t="s">
        <v>230</v>
      </c>
      <c r="C120" s="1" t="s">
        <v>231</v>
      </c>
      <c r="D120" s="1" t="s">
        <v>228</v>
      </c>
      <c r="E120" s="1" t="s">
        <v>298</v>
      </c>
      <c r="G120" s="1" t="n">
        <v>0</v>
      </c>
      <c r="H120" s="1" t="n">
        <v>0</v>
      </c>
      <c r="I120" s="1" t="n">
        <v>0</v>
      </c>
      <c r="J120" s="1" t="s">
        <v>26</v>
      </c>
      <c r="K120" s="1" t="s">
        <v>101</v>
      </c>
      <c r="L120" s="1" t="s">
        <v>28</v>
      </c>
      <c r="M120" s="1" t="n">
        <v>45</v>
      </c>
      <c r="N120" s="1" t="n">
        <v>40</v>
      </c>
      <c r="O120" s="1" t="n">
        <v>35</v>
      </c>
      <c r="P120" s="1" t="s">
        <v>301</v>
      </c>
      <c r="Q120" s="1" t="s">
        <v>302</v>
      </c>
      <c r="R120" s="1" t="s">
        <v>43</v>
      </c>
      <c r="S120" s="1" t="s">
        <v>44</v>
      </c>
      <c r="U120" s="1" t="s">
        <v>29</v>
      </c>
      <c r="V120" s="1" t="s">
        <v>29</v>
      </c>
    </row>
    <row r="121" customFormat="false" ht="15" hidden="false" customHeight="false" outlineLevel="0" collapsed="false">
      <c r="B121" s="1" t="s">
        <v>232</v>
      </c>
      <c r="C121" s="1" t="s">
        <v>233</v>
      </c>
      <c r="D121" s="1" t="s">
        <v>228</v>
      </c>
      <c r="E121" s="1" t="s">
        <v>298</v>
      </c>
      <c r="G121" s="1" t="n">
        <v>0</v>
      </c>
      <c r="H121" s="1" t="n">
        <v>0</v>
      </c>
      <c r="I121" s="1" t="n">
        <v>0</v>
      </c>
      <c r="J121" s="1" t="s">
        <v>26</v>
      </c>
      <c r="K121" s="1" t="s">
        <v>234</v>
      </c>
      <c r="L121" s="1" t="s">
        <v>28</v>
      </c>
      <c r="M121" s="1" t="s">
        <v>303</v>
      </c>
      <c r="N121" s="1" t="s">
        <v>304</v>
      </c>
      <c r="O121" s="1" t="s">
        <v>305</v>
      </c>
      <c r="P121" s="1" t="s">
        <v>301</v>
      </c>
      <c r="Q121" s="1" t="s">
        <v>302</v>
      </c>
      <c r="R121" s="1" t="s">
        <v>43</v>
      </c>
      <c r="S121" s="1" t="s">
        <v>44</v>
      </c>
      <c r="U121" s="1" t="s">
        <v>29</v>
      </c>
      <c r="V121" s="1" t="s">
        <v>29</v>
      </c>
    </row>
    <row r="122" customFormat="false" ht="15" hidden="false" customHeight="false" outlineLevel="0" collapsed="false">
      <c r="B122" s="1" t="s">
        <v>239</v>
      </c>
      <c r="C122" s="1" t="s">
        <v>227</v>
      </c>
      <c r="D122" s="1" t="s">
        <v>228</v>
      </c>
      <c r="E122" s="1" t="s">
        <v>298</v>
      </c>
      <c r="G122" s="1" t="n">
        <v>0</v>
      </c>
      <c r="H122" s="1" t="n">
        <v>0</v>
      </c>
      <c r="I122" s="1" t="n">
        <v>0</v>
      </c>
      <c r="J122" s="1" t="s">
        <v>26</v>
      </c>
      <c r="K122" s="1" t="s">
        <v>174</v>
      </c>
      <c r="L122" s="1" t="s">
        <v>28</v>
      </c>
      <c r="M122" s="1" t="s">
        <v>303</v>
      </c>
      <c r="N122" s="1" t="n">
        <v>38</v>
      </c>
      <c r="O122" s="1" t="n">
        <v>35</v>
      </c>
      <c r="P122" s="1" t="n">
        <v>33</v>
      </c>
      <c r="Q122" s="1" t="n">
        <v>32</v>
      </c>
      <c r="R122" s="1" t="s">
        <v>43</v>
      </c>
      <c r="S122" s="1" t="s">
        <v>44</v>
      </c>
      <c r="U122" s="1" t="s">
        <v>29</v>
      </c>
      <c r="V122" s="1" t="s">
        <v>29</v>
      </c>
    </row>
    <row r="123" customFormat="false" ht="15" hidden="false" customHeight="false" outlineLevel="0" collapsed="false">
      <c r="B123" s="1" t="s">
        <v>240</v>
      </c>
      <c r="C123" s="1" t="s">
        <v>231</v>
      </c>
      <c r="D123" s="1" t="s">
        <v>228</v>
      </c>
      <c r="E123" s="1" t="s">
        <v>298</v>
      </c>
      <c r="G123" s="1" t="n">
        <v>0</v>
      </c>
      <c r="H123" s="1" t="n">
        <v>0</v>
      </c>
      <c r="I123" s="1" t="n">
        <v>0</v>
      </c>
      <c r="J123" s="1" t="s">
        <v>26</v>
      </c>
      <c r="K123" s="1" t="s">
        <v>174</v>
      </c>
      <c r="L123" s="1" t="s">
        <v>28</v>
      </c>
      <c r="M123" s="1" t="n">
        <v>50</v>
      </c>
      <c r="N123" s="1" t="n">
        <v>45</v>
      </c>
      <c r="O123" s="1" t="n">
        <v>40</v>
      </c>
      <c r="P123" s="1" t="n">
        <v>35</v>
      </c>
      <c r="Q123" s="1" t="n">
        <v>30</v>
      </c>
      <c r="R123" s="1" t="s">
        <v>43</v>
      </c>
      <c r="S123" s="1" t="s">
        <v>44</v>
      </c>
      <c r="U123" s="1" t="s">
        <v>29</v>
      </c>
      <c r="V123" s="1" t="s">
        <v>29</v>
      </c>
    </row>
    <row r="124" customFormat="false" ht="15" hidden="false" customHeight="false" outlineLevel="0" collapsed="false">
      <c r="B124" s="1" t="s">
        <v>241</v>
      </c>
      <c r="C124" s="1" t="s">
        <v>231</v>
      </c>
      <c r="D124" s="1" t="s">
        <v>228</v>
      </c>
      <c r="E124" s="1" t="s">
        <v>298</v>
      </c>
      <c r="G124" s="1" t="n">
        <v>0</v>
      </c>
      <c r="H124" s="1" t="n">
        <v>0</v>
      </c>
      <c r="I124" s="1" t="n">
        <v>0</v>
      </c>
      <c r="J124" s="1" t="s">
        <v>26</v>
      </c>
      <c r="K124" s="1" t="s">
        <v>72</v>
      </c>
      <c r="L124" s="1" t="s">
        <v>28</v>
      </c>
      <c r="M124" s="1" t="n">
        <v>45</v>
      </c>
      <c r="N124" s="1" t="n">
        <v>40</v>
      </c>
      <c r="O124" s="1" t="n">
        <v>38</v>
      </c>
      <c r="P124" s="1" t="n">
        <v>36</v>
      </c>
      <c r="Q124" s="1" t="n">
        <v>32</v>
      </c>
      <c r="R124" s="1" t="s">
        <v>43</v>
      </c>
      <c r="S124" s="1" t="s">
        <v>44</v>
      </c>
      <c r="U124" s="1" t="s">
        <v>29</v>
      </c>
      <c r="V124" s="1" t="s">
        <v>29</v>
      </c>
    </row>
    <row r="125" customFormat="false" ht="15" hidden="false" customHeight="false" outlineLevel="0" collapsed="false">
      <c r="B125" s="1" t="s">
        <v>306</v>
      </c>
      <c r="C125" s="1" t="s">
        <v>307</v>
      </c>
      <c r="D125" s="1" t="s">
        <v>308</v>
      </c>
      <c r="E125" s="1" t="s">
        <v>309</v>
      </c>
      <c r="F125" s="1" t="s">
        <v>310</v>
      </c>
      <c r="G125" s="1" t="n">
        <v>0</v>
      </c>
      <c r="H125" s="1" t="n">
        <v>0</v>
      </c>
      <c r="I125" s="1" t="n">
        <v>0</v>
      </c>
      <c r="J125" s="1" t="s">
        <v>26</v>
      </c>
      <c r="K125" s="1" t="s">
        <v>310</v>
      </c>
      <c r="L125" s="1" t="s">
        <v>28</v>
      </c>
      <c r="M125" s="1" t="s">
        <v>311</v>
      </c>
      <c r="N125" s="1" t="s">
        <v>312</v>
      </c>
      <c r="O125" s="1" t="s">
        <v>28</v>
      </c>
      <c r="P125" s="1" t="s">
        <v>264</v>
      </c>
      <c r="Q125" s="1" t="s">
        <v>313</v>
      </c>
      <c r="R125" s="1" t="s">
        <v>314</v>
      </c>
      <c r="S125" s="1" t="s">
        <v>136</v>
      </c>
      <c r="U125" s="1" t="s">
        <v>315</v>
      </c>
      <c r="V125" s="1" t="s">
        <v>316</v>
      </c>
    </row>
    <row r="126" customFormat="false" ht="15" hidden="false" customHeight="false" outlineLevel="0" collapsed="false">
      <c r="B126" s="1" t="s">
        <v>317</v>
      </c>
      <c r="C126" s="1" t="s">
        <v>307</v>
      </c>
      <c r="D126" s="1" t="s">
        <v>308</v>
      </c>
      <c r="E126" s="1" t="s">
        <v>309</v>
      </c>
      <c r="F126" s="1" t="s">
        <v>318</v>
      </c>
      <c r="G126" s="1" t="n">
        <v>0</v>
      </c>
      <c r="H126" s="1" t="n">
        <v>0</v>
      </c>
      <c r="I126" s="1" t="n">
        <v>0</v>
      </c>
      <c r="J126" s="1" t="s">
        <v>26</v>
      </c>
      <c r="K126" s="1" t="s">
        <v>318</v>
      </c>
      <c r="L126" s="1" t="s">
        <v>28</v>
      </c>
      <c r="M126" s="1" t="s">
        <v>296</v>
      </c>
      <c r="N126" s="1" t="s">
        <v>319</v>
      </c>
      <c r="O126" s="1" t="s">
        <v>311</v>
      </c>
      <c r="P126" s="1" t="s">
        <v>320</v>
      </c>
      <c r="Q126" s="1" t="s">
        <v>321</v>
      </c>
      <c r="R126" s="1" t="s">
        <v>314</v>
      </c>
      <c r="S126" s="1" t="s">
        <v>136</v>
      </c>
      <c r="U126" s="1" t="s">
        <v>315</v>
      </c>
      <c r="V126" s="1" t="s">
        <v>316</v>
      </c>
    </row>
    <row r="127" customFormat="false" ht="15" hidden="false" customHeight="false" outlineLevel="0" collapsed="false">
      <c r="B127" s="1" t="s">
        <v>306</v>
      </c>
      <c r="C127" s="1" t="s">
        <v>307</v>
      </c>
      <c r="D127" s="1" t="s">
        <v>308</v>
      </c>
      <c r="E127" s="1" t="s">
        <v>298</v>
      </c>
      <c r="F127" s="1" t="s">
        <v>310</v>
      </c>
      <c r="G127" s="1" t="n">
        <v>0</v>
      </c>
      <c r="H127" s="1" t="n">
        <v>0</v>
      </c>
      <c r="I127" s="1" t="n">
        <v>0</v>
      </c>
      <c r="J127" s="1" t="s">
        <v>26</v>
      </c>
      <c r="K127" s="1" t="s">
        <v>310</v>
      </c>
      <c r="L127" s="1" t="s">
        <v>28</v>
      </c>
      <c r="M127" s="1" t="s">
        <v>311</v>
      </c>
      <c r="N127" s="1" t="s">
        <v>312</v>
      </c>
      <c r="O127" s="1" t="s">
        <v>28</v>
      </c>
      <c r="P127" s="1" t="s">
        <v>264</v>
      </c>
      <c r="Q127" s="1" t="s">
        <v>313</v>
      </c>
      <c r="R127" s="1" t="s">
        <v>136</v>
      </c>
      <c r="S127" s="1" t="s">
        <v>43</v>
      </c>
      <c r="U127" s="1" t="s">
        <v>315</v>
      </c>
      <c r="V127" s="1" t="s">
        <v>316</v>
      </c>
    </row>
    <row r="128" customFormat="false" ht="15" hidden="false" customHeight="false" outlineLevel="0" collapsed="false">
      <c r="B128" s="1" t="s">
        <v>317</v>
      </c>
      <c r="C128" s="1" t="s">
        <v>307</v>
      </c>
      <c r="D128" s="1" t="s">
        <v>308</v>
      </c>
      <c r="E128" s="1" t="s">
        <v>298</v>
      </c>
      <c r="F128" s="1" t="s">
        <v>318</v>
      </c>
      <c r="G128" s="1" t="n">
        <v>0</v>
      </c>
      <c r="H128" s="1" t="n">
        <v>0</v>
      </c>
      <c r="I128" s="1" t="n">
        <v>0</v>
      </c>
      <c r="J128" s="1" t="s">
        <v>26</v>
      </c>
      <c r="K128" s="1" t="s">
        <v>318</v>
      </c>
      <c r="L128" s="1" t="s">
        <v>28</v>
      </c>
      <c r="M128" s="1" t="s">
        <v>296</v>
      </c>
      <c r="N128" s="1" t="s">
        <v>319</v>
      </c>
      <c r="O128" s="1" t="s">
        <v>311</v>
      </c>
      <c r="P128" s="1" t="s">
        <v>320</v>
      </c>
      <c r="Q128" s="1" t="s">
        <v>321</v>
      </c>
      <c r="R128" s="1" t="s">
        <v>136</v>
      </c>
      <c r="S128" s="1" t="s">
        <v>43</v>
      </c>
      <c r="U128" s="1" t="s">
        <v>315</v>
      </c>
      <c r="V128" s="1" t="s">
        <v>316</v>
      </c>
    </row>
    <row r="129" customFormat="false" ht="15" hidden="false" customHeight="false" outlineLevel="0" collapsed="false">
      <c r="B129" s="1" t="s">
        <v>306</v>
      </c>
      <c r="C129" s="1" t="s">
        <v>307</v>
      </c>
      <c r="D129" s="1" t="s">
        <v>308</v>
      </c>
      <c r="E129" s="1" t="s">
        <v>229</v>
      </c>
      <c r="F129" s="1" t="s">
        <v>310</v>
      </c>
      <c r="G129" s="1" t="n">
        <v>0</v>
      </c>
      <c r="H129" s="1" t="n">
        <v>0</v>
      </c>
      <c r="I129" s="1" t="n">
        <v>0</v>
      </c>
      <c r="J129" s="1" t="s">
        <v>26</v>
      </c>
      <c r="K129" s="1" t="s">
        <v>310</v>
      </c>
      <c r="L129" s="1" t="s">
        <v>28</v>
      </c>
      <c r="M129" s="1" t="s">
        <v>311</v>
      </c>
      <c r="N129" s="1" t="s">
        <v>312</v>
      </c>
      <c r="O129" s="1" t="s">
        <v>28</v>
      </c>
      <c r="P129" s="1" t="s">
        <v>264</v>
      </c>
      <c r="Q129" s="1" t="s">
        <v>313</v>
      </c>
      <c r="R129" s="1" t="s">
        <v>43</v>
      </c>
      <c r="S129" s="1" t="s">
        <v>44</v>
      </c>
      <c r="U129" s="1" t="s">
        <v>315</v>
      </c>
      <c r="V129" s="1" t="s">
        <v>316</v>
      </c>
    </row>
    <row r="130" customFormat="false" ht="15" hidden="false" customHeight="false" outlineLevel="0" collapsed="false">
      <c r="B130" s="1" t="s">
        <v>317</v>
      </c>
      <c r="C130" s="1" t="s">
        <v>307</v>
      </c>
      <c r="D130" s="1" t="s">
        <v>308</v>
      </c>
      <c r="E130" s="1" t="s">
        <v>229</v>
      </c>
      <c r="F130" s="1" t="s">
        <v>318</v>
      </c>
      <c r="G130" s="1" t="n">
        <v>0</v>
      </c>
      <c r="H130" s="1" t="n">
        <v>0</v>
      </c>
      <c r="I130" s="1" t="n">
        <v>0</v>
      </c>
      <c r="J130" s="1" t="s">
        <v>26</v>
      </c>
      <c r="K130" s="1" t="s">
        <v>318</v>
      </c>
      <c r="L130" s="1" t="s">
        <v>28</v>
      </c>
      <c r="M130" s="1" t="s">
        <v>296</v>
      </c>
      <c r="N130" s="1" t="s">
        <v>319</v>
      </c>
      <c r="O130" s="1" t="s">
        <v>311</v>
      </c>
      <c r="P130" s="1" t="s">
        <v>320</v>
      </c>
      <c r="Q130" s="1" t="s">
        <v>321</v>
      </c>
      <c r="R130" s="1" t="s">
        <v>43</v>
      </c>
      <c r="S130" s="1" t="s">
        <v>44</v>
      </c>
      <c r="U130" s="1" t="s">
        <v>315</v>
      </c>
      <c r="V130" s="1" t="s">
        <v>316</v>
      </c>
    </row>
    <row r="131" customFormat="false" ht="15" hidden="false" customHeight="false" outlineLevel="0" collapsed="false">
      <c r="B131" s="1" t="s">
        <v>306</v>
      </c>
      <c r="C131" s="1" t="s">
        <v>322</v>
      </c>
      <c r="D131" s="1" t="s">
        <v>308</v>
      </c>
      <c r="E131" s="1" t="s">
        <v>309</v>
      </c>
      <c r="F131" s="1" t="s">
        <v>310</v>
      </c>
      <c r="G131" s="1" t="n">
        <v>0</v>
      </c>
      <c r="H131" s="1" t="n">
        <v>0</v>
      </c>
      <c r="I131" s="1" t="n">
        <v>0</v>
      </c>
      <c r="J131" s="1" t="s">
        <v>26</v>
      </c>
      <c r="K131" s="1" t="s">
        <v>310</v>
      </c>
      <c r="L131" s="1" t="s">
        <v>28</v>
      </c>
      <c r="M131" s="1" t="s">
        <v>283</v>
      </c>
      <c r="N131" s="1" t="s">
        <v>323</v>
      </c>
      <c r="O131" s="1" t="s">
        <v>303</v>
      </c>
      <c r="P131" s="1" t="s">
        <v>304</v>
      </c>
      <c r="Q131" s="1" t="s">
        <v>305</v>
      </c>
      <c r="R131" s="1" t="s">
        <v>314</v>
      </c>
      <c r="S131" s="1" t="s">
        <v>136</v>
      </c>
      <c r="U131" s="1" t="s">
        <v>315</v>
      </c>
      <c r="V131" s="1" t="s">
        <v>316</v>
      </c>
    </row>
    <row r="132" customFormat="false" ht="15" hidden="false" customHeight="false" outlineLevel="0" collapsed="false">
      <c r="B132" s="1" t="s">
        <v>317</v>
      </c>
      <c r="C132" s="1" t="s">
        <v>322</v>
      </c>
      <c r="D132" s="1" t="s">
        <v>308</v>
      </c>
      <c r="E132" s="1" t="s">
        <v>309</v>
      </c>
      <c r="F132" s="1" t="s">
        <v>318</v>
      </c>
      <c r="G132" s="1" t="n">
        <v>0</v>
      </c>
      <c r="H132" s="1" t="n">
        <v>0</v>
      </c>
      <c r="I132" s="1" t="n">
        <v>0</v>
      </c>
      <c r="J132" s="1" t="s">
        <v>26</v>
      </c>
      <c r="K132" s="1" t="s">
        <v>318</v>
      </c>
      <c r="L132" s="1" t="s">
        <v>28</v>
      </c>
      <c r="M132" s="1" t="s">
        <v>72</v>
      </c>
      <c r="N132" s="1" t="s">
        <v>42</v>
      </c>
      <c r="O132" s="1" t="s">
        <v>324</v>
      </c>
      <c r="P132" s="1" t="s">
        <v>234</v>
      </c>
      <c r="Q132" s="1" t="s">
        <v>325</v>
      </c>
      <c r="R132" s="1" t="s">
        <v>314</v>
      </c>
      <c r="S132" s="1" t="s">
        <v>136</v>
      </c>
      <c r="U132" s="1" t="s">
        <v>315</v>
      </c>
      <c r="V132" s="1" t="s">
        <v>316</v>
      </c>
    </row>
    <row r="133" customFormat="false" ht="15" hidden="false" customHeight="false" outlineLevel="0" collapsed="false">
      <c r="B133" s="1" t="s">
        <v>306</v>
      </c>
      <c r="C133" s="1" t="s">
        <v>322</v>
      </c>
      <c r="D133" s="1" t="s">
        <v>308</v>
      </c>
      <c r="E133" s="1" t="s">
        <v>298</v>
      </c>
      <c r="F133" s="1" t="s">
        <v>310</v>
      </c>
      <c r="G133" s="1" t="n">
        <v>0</v>
      </c>
      <c r="H133" s="1" t="n">
        <v>0</v>
      </c>
      <c r="I133" s="1" t="n">
        <v>0</v>
      </c>
      <c r="J133" s="1" t="s">
        <v>26</v>
      </c>
      <c r="K133" s="1" t="s">
        <v>310</v>
      </c>
      <c r="L133" s="1" t="s">
        <v>28</v>
      </c>
      <c r="M133" s="1" t="s">
        <v>283</v>
      </c>
      <c r="N133" s="1" t="s">
        <v>323</v>
      </c>
      <c r="O133" s="1" t="s">
        <v>303</v>
      </c>
      <c r="P133" s="1" t="s">
        <v>304</v>
      </c>
      <c r="Q133" s="1" t="s">
        <v>305</v>
      </c>
      <c r="R133" s="1" t="s">
        <v>136</v>
      </c>
      <c r="S133" s="1" t="s">
        <v>43</v>
      </c>
      <c r="U133" s="1" t="s">
        <v>315</v>
      </c>
      <c r="V133" s="1" t="s">
        <v>316</v>
      </c>
    </row>
    <row r="134" customFormat="false" ht="15" hidden="false" customHeight="false" outlineLevel="0" collapsed="false">
      <c r="B134" s="1" t="s">
        <v>317</v>
      </c>
      <c r="C134" s="1" t="s">
        <v>322</v>
      </c>
      <c r="D134" s="1" t="s">
        <v>308</v>
      </c>
      <c r="E134" s="1" t="s">
        <v>298</v>
      </c>
      <c r="F134" s="1" t="s">
        <v>318</v>
      </c>
      <c r="G134" s="1" t="n">
        <v>0</v>
      </c>
      <c r="H134" s="1" t="n">
        <v>0</v>
      </c>
      <c r="I134" s="1" t="n">
        <v>0</v>
      </c>
      <c r="J134" s="1" t="s">
        <v>26</v>
      </c>
      <c r="K134" s="1" t="s">
        <v>318</v>
      </c>
      <c r="L134" s="1" t="s">
        <v>28</v>
      </c>
      <c r="M134" s="1" t="s">
        <v>72</v>
      </c>
      <c r="N134" s="1" t="s">
        <v>42</v>
      </c>
      <c r="O134" s="1" t="s">
        <v>324</v>
      </c>
      <c r="P134" s="1" t="s">
        <v>234</v>
      </c>
      <c r="Q134" s="1" t="s">
        <v>325</v>
      </c>
      <c r="R134" s="1" t="s">
        <v>136</v>
      </c>
      <c r="S134" s="1" t="s">
        <v>43</v>
      </c>
      <c r="U134" s="1" t="s">
        <v>315</v>
      </c>
      <c r="V134" s="1" t="s">
        <v>316</v>
      </c>
    </row>
    <row r="135" customFormat="false" ht="15" hidden="false" customHeight="false" outlineLevel="0" collapsed="false">
      <c r="B135" s="1" t="s">
        <v>306</v>
      </c>
      <c r="C135" s="1" t="s">
        <v>322</v>
      </c>
      <c r="D135" s="1" t="s">
        <v>308</v>
      </c>
      <c r="E135" s="1" t="s">
        <v>229</v>
      </c>
      <c r="F135" s="1" t="s">
        <v>310</v>
      </c>
      <c r="G135" s="1" t="n">
        <v>0</v>
      </c>
      <c r="H135" s="1" t="n">
        <v>0</v>
      </c>
      <c r="I135" s="1" t="n">
        <v>0</v>
      </c>
      <c r="J135" s="1" t="s">
        <v>26</v>
      </c>
      <c r="K135" s="1" t="s">
        <v>310</v>
      </c>
      <c r="L135" s="1" t="s">
        <v>28</v>
      </c>
      <c r="M135" s="1" t="s">
        <v>209</v>
      </c>
      <c r="N135" s="1" t="s">
        <v>326</v>
      </c>
      <c r="O135" s="1" t="s">
        <v>287</v>
      </c>
      <c r="P135" s="1" t="s">
        <v>327</v>
      </c>
      <c r="Q135" s="1" t="s">
        <v>328</v>
      </c>
      <c r="R135" s="1" t="s">
        <v>43</v>
      </c>
      <c r="S135" s="1" t="s">
        <v>44</v>
      </c>
      <c r="U135" s="1" t="s">
        <v>315</v>
      </c>
      <c r="V135" s="1" t="s">
        <v>316</v>
      </c>
    </row>
    <row r="136" customFormat="false" ht="15" hidden="false" customHeight="false" outlineLevel="0" collapsed="false">
      <c r="B136" s="1" t="s">
        <v>317</v>
      </c>
      <c r="C136" s="1" t="s">
        <v>322</v>
      </c>
      <c r="D136" s="1" t="s">
        <v>308</v>
      </c>
      <c r="E136" s="1" t="s">
        <v>229</v>
      </c>
      <c r="F136" s="1" t="s">
        <v>318</v>
      </c>
      <c r="G136" s="1" t="n">
        <v>0</v>
      </c>
      <c r="H136" s="1" t="n">
        <v>0</v>
      </c>
      <c r="I136" s="1" t="n">
        <v>0</v>
      </c>
      <c r="J136" s="1" t="s">
        <v>26</v>
      </c>
      <c r="K136" s="1" t="s">
        <v>318</v>
      </c>
      <c r="L136" s="1" t="s">
        <v>28</v>
      </c>
      <c r="M136" s="1" t="s">
        <v>53</v>
      </c>
      <c r="N136" s="1" t="s">
        <v>329</v>
      </c>
      <c r="O136" s="1" t="s">
        <v>330</v>
      </c>
      <c r="P136" s="1" t="s">
        <v>72</v>
      </c>
      <c r="Q136" s="1" t="s">
        <v>331</v>
      </c>
      <c r="R136" s="1" t="s">
        <v>43</v>
      </c>
      <c r="S136" s="1" t="s">
        <v>44</v>
      </c>
      <c r="U136" s="1" t="s">
        <v>315</v>
      </c>
      <c r="V136" s="1" t="s">
        <v>316</v>
      </c>
    </row>
    <row r="137" customFormat="false" ht="15" hidden="false" customHeight="false" outlineLevel="0" collapsed="false">
      <c r="B137" s="1" t="s">
        <v>306</v>
      </c>
      <c r="C137" s="1" t="s">
        <v>332</v>
      </c>
      <c r="D137" s="1" t="s">
        <v>308</v>
      </c>
      <c r="E137" s="1" t="s">
        <v>309</v>
      </c>
      <c r="F137" s="1" t="s">
        <v>310</v>
      </c>
      <c r="G137" s="1" t="n">
        <v>0</v>
      </c>
      <c r="H137" s="1" t="n">
        <v>0</v>
      </c>
      <c r="I137" s="1" t="n">
        <v>0</v>
      </c>
      <c r="J137" s="1" t="s">
        <v>26</v>
      </c>
      <c r="K137" s="1" t="s">
        <v>310</v>
      </c>
      <c r="L137" s="1" t="s">
        <v>28</v>
      </c>
      <c r="M137" s="1" t="s">
        <v>303</v>
      </c>
      <c r="N137" s="1" t="s">
        <v>305</v>
      </c>
      <c r="O137" s="1" t="s">
        <v>236</v>
      </c>
      <c r="P137" s="1" t="s">
        <v>333</v>
      </c>
      <c r="Q137" s="1" t="s">
        <v>300</v>
      </c>
      <c r="R137" s="1" t="s">
        <v>314</v>
      </c>
      <c r="S137" s="1" t="s">
        <v>136</v>
      </c>
      <c r="U137" s="1" t="s">
        <v>315</v>
      </c>
      <c r="V137" s="1" t="s">
        <v>316</v>
      </c>
    </row>
    <row r="138" customFormat="false" ht="15" hidden="false" customHeight="false" outlineLevel="0" collapsed="false">
      <c r="B138" s="1" t="s">
        <v>317</v>
      </c>
      <c r="C138" s="1" t="s">
        <v>332</v>
      </c>
      <c r="D138" s="1" t="s">
        <v>308</v>
      </c>
      <c r="E138" s="1" t="s">
        <v>309</v>
      </c>
      <c r="F138" s="1" t="s">
        <v>318</v>
      </c>
      <c r="G138" s="1" t="n">
        <v>0</v>
      </c>
      <c r="H138" s="1" t="n">
        <v>0</v>
      </c>
      <c r="I138" s="1" t="n">
        <v>0</v>
      </c>
      <c r="J138" s="1" t="s">
        <v>26</v>
      </c>
      <c r="K138" s="1" t="s">
        <v>318</v>
      </c>
      <c r="L138" s="1" t="s">
        <v>28</v>
      </c>
      <c r="M138" s="1" t="s">
        <v>72</v>
      </c>
      <c r="N138" s="1" t="s">
        <v>42</v>
      </c>
      <c r="O138" s="1" t="s">
        <v>324</v>
      </c>
      <c r="P138" s="1" t="s">
        <v>234</v>
      </c>
      <c r="Q138" s="1" t="s">
        <v>325</v>
      </c>
      <c r="R138" s="1" t="s">
        <v>314</v>
      </c>
      <c r="S138" s="1" t="s">
        <v>136</v>
      </c>
      <c r="U138" s="1" t="s">
        <v>315</v>
      </c>
      <c r="V138" s="1" t="s">
        <v>316</v>
      </c>
    </row>
    <row r="139" customFormat="false" ht="15" hidden="false" customHeight="false" outlineLevel="0" collapsed="false">
      <c r="B139" s="1" t="s">
        <v>306</v>
      </c>
      <c r="C139" s="1" t="s">
        <v>332</v>
      </c>
      <c r="D139" s="1" t="s">
        <v>308</v>
      </c>
      <c r="E139" s="1" t="s">
        <v>298</v>
      </c>
      <c r="F139" s="1" t="s">
        <v>310</v>
      </c>
      <c r="G139" s="1" t="n">
        <v>0</v>
      </c>
      <c r="H139" s="1" t="n">
        <v>0</v>
      </c>
      <c r="I139" s="1" t="n">
        <v>0</v>
      </c>
      <c r="J139" s="1" t="s">
        <v>26</v>
      </c>
      <c r="K139" s="1" t="s">
        <v>310</v>
      </c>
      <c r="L139" s="1" t="s">
        <v>28</v>
      </c>
      <c r="M139" s="1" t="s">
        <v>283</v>
      </c>
      <c r="N139" s="1" t="s">
        <v>323</v>
      </c>
      <c r="O139" s="1" t="s">
        <v>303</v>
      </c>
      <c r="P139" s="1" t="s">
        <v>304</v>
      </c>
      <c r="Q139" s="1" t="s">
        <v>305</v>
      </c>
      <c r="R139" s="1" t="s">
        <v>136</v>
      </c>
      <c r="S139" s="1" t="s">
        <v>43</v>
      </c>
      <c r="U139" s="1" t="s">
        <v>315</v>
      </c>
      <c r="V139" s="1" t="s">
        <v>316</v>
      </c>
    </row>
    <row r="140" customFormat="false" ht="15" hidden="false" customHeight="false" outlineLevel="0" collapsed="false">
      <c r="B140" s="1" t="s">
        <v>317</v>
      </c>
      <c r="C140" s="1" t="s">
        <v>332</v>
      </c>
      <c r="D140" s="1" t="s">
        <v>308</v>
      </c>
      <c r="E140" s="1" t="s">
        <v>298</v>
      </c>
      <c r="F140" s="1" t="s">
        <v>318</v>
      </c>
      <c r="G140" s="1" t="n">
        <v>0</v>
      </c>
      <c r="H140" s="1" t="n">
        <v>0</v>
      </c>
      <c r="I140" s="1" t="n">
        <v>0</v>
      </c>
      <c r="J140" s="1" t="s">
        <v>26</v>
      </c>
      <c r="K140" s="1" t="s">
        <v>318</v>
      </c>
      <c r="L140" s="1" t="s">
        <v>28</v>
      </c>
      <c r="M140" s="1" t="s">
        <v>72</v>
      </c>
      <c r="N140" s="1" t="s">
        <v>42</v>
      </c>
      <c r="O140" s="1" t="s">
        <v>324</v>
      </c>
      <c r="P140" s="1" t="s">
        <v>234</v>
      </c>
      <c r="Q140" s="1" t="s">
        <v>325</v>
      </c>
      <c r="R140" s="1" t="s">
        <v>136</v>
      </c>
      <c r="S140" s="1" t="s">
        <v>43</v>
      </c>
      <c r="U140" s="1" t="s">
        <v>315</v>
      </c>
      <c r="V140" s="1" t="s">
        <v>316</v>
      </c>
    </row>
    <row r="141" customFormat="false" ht="15" hidden="false" customHeight="false" outlineLevel="0" collapsed="false">
      <c r="B141" s="1" t="s">
        <v>306</v>
      </c>
      <c r="C141" s="1" t="s">
        <v>332</v>
      </c>
      <c r="D141" s="1" t="s">
        <v>308</v>
      </c>
      <c r="E141" s="1" t="s">
        <v>229</v>
      </c>
      <c r="F141" s="1" t="s">
        <v>310</v>
      </c>
      <c r="G141" s="1" t="n">
        <v>0</v>
      </c>
      <c r="H141" s="1" t="n">
        <v>0</v>
      </c>
      <c r="I141" s="1" t="n">
        <v>0</v>
      </c>
      <c r="J141" s="1" t="s">
        <v>26</v>
      </c>
      <c r="K141" s="1" t="s">
        <v>310</v>
      </c>
      <c r="L141" s="1" t="s">
        <v>28</v>
      </c>
      <c r="M141" s="1" t="s">
        <v>209</v>
      </c>
      <c r="N141" s="1" t="s">
        <v>326</v>
      </c>
      <c r="O141" s="1" t="s">
        <v>287</v>
      </c>
      <c r="P141" s="1" t="s">
        <v>327</v>
      </c>
      <c r="Q141" s="1" t="s">
        <v>328</v>
      </c>
      <c r="R141" s="1" t="s">
        <v>43</v>
      </c>
      <c r="S141" s="1" t="s">
        <v>44</v>
      </c>
      <c r="U141" s="1" t="s">
        <v>315</v>
      </c>
      <c r="V141" s="1" t="s">
        <v>316</v>
      </c>
    </row>
    <row r="142" customFormat="false" ht="15" hidden="false" customHeight="false" outlineLevel="0" collapsed="false">
      <c r="B142" s="1" t="s">
        <v>317</v>
      </c>
      <c r="C142" s="1" t="s">
        <v>332</v>
      </c>
      <c r="D142" s="1" t="s">
        <v>308</v>
      </c>
      <c r="E142" s="1" t="s">
        <v>229</v>
      </c>
      <c r="F142" s="1" t="s">
        <v>318</v>
      </c>
      <c r="G142" s="1" t="n">
        <v>0</v>
      </c>
      <c r="H142" s="1" t="n">
        <v>0</v>
      </c>
      <c r="I142" s="1" t="n">
        <v>0</v>
      </c>
      <c r="J142" s="1" t="s">
        <v>26</v>
      </c>
      <c r="K142" s="1" t="s">
        <v>318</v>
      </c>
      <c r="L142" s="1" t="s">
        <v>28</v>
      </c>
      <c r="M142" s="1" t="s">
        <v>53</v>
      </c>
      <c r="N142" s="1" t="s">
        <v>329</v>
      </c>
      <c r="O142" s="1" t="s">
        <v>330</v>
      </c>
      <c r="P142" s="1" t="s">
        <v>72</v>
      </c>
      <c r="Q142" s="1" t="s">
        <v>331</v>
      </c>
      <c r="R142" s="1" t="s">
        <v>43</v>
      </c>
      <c r="S142" s="1" t="s">
        <v>44</v>
      </c>
      <c r="U142" s="1" t="s">
        <v>315</v>
      </c>
      <c r="V142" s="1" t="s">
        <v>316</v>
      </c>
    </row>
    <row r="143" customFormat="false" ht="15" hidden="false" customHeight="false" outlineLevel="0" collapsed="false">
      <c r="B143" s="1" t="s">
        <v>306</v>
      </c>
      <c r="C143" s="1" t="s">
        <v>334</v>
      </c>
      <c r="D143" s="1" t="s">
        <v>308</v>
      </c>
      <c r="E143" s="1" t="s">
        <v>298</v>
      </c>
      <c r="F143" s="1" t="s">
        <v>310</v>
      </c>
      <c r="G143" s="1" t="n">
        <v>0</v>
      </c>
      <c r="H143" s="1" t="n">
        <v>0</v>
      </c>
      <c r="I143" s="1" t="n">
        <v>0</v>
      </c>
      <c r="J143" s="1" t="s">
        <v>26</v>
      </c>
      <c r="K143" s="1" t="s">
        <v>310</v>
      </c>
      <c r="L143" s="1" t="s">
        <v>28</v>
      </c>
      <c r="M143" s="1" t="s">
        <v>161</v>
      </c>
      <c r="N143" s="1" t="s">
        <v>174</v>
      </c>
      <c r="O143" s="1" t="s">
        <v>174</v>
      </c>
      <c r="P143" s="1" t="s">
        <v>174</v>
      </c>
      <c r="Q143" s="1" t="s">
        <v>174</v>
      </c>
      <c r="R143" s="1" t="s">
        <v>136</v>
      </c>
      <c r="S143" s="1" t="s">
        <v>43</v>
      </c>
      <c r="U143" s="1" t="s">
        <v>315</v>
      </c>
      <c r="V143" s="1" t="s">
        <v>316</v>
      </c>
    </row>
    <row r="144" customFormat="false" ht="15" hidden="false" customHeight="false" outlineLevel="0" collapsed="false">
      <c r="B144" s="1" t="s">
        <v>317</v>
      </c>
      <c r="C144" s="1" t="s">
        <v>334</v>
      </c>
      <c r="D144" s="1" t="s">
        <v>308</v>
      </c>
      <c r="E144" s="1" t="s">
        <v>298</v>
      </c>
      <c r="F144" s="1" t="s">
        <v>318</v>
      </c>
      <c r="G144" s="1" t="n">
        <v>0</v>
      </c>
      <c r="H144" s="1" t="n">
        <v>0</v>
      </c>
      <c r="I144" s="1" t="n">
        <v>0</v>
      </c>
      <c r="J144" s="1" t="s">
        <v>26</v>
      </c>
      <c r="K144" s="1" t="s">
        <v>318</v>
      </c>
      <c r="L144" s="1" t="s">
        <v>28</v>
      </c>
      <c r="M144" s="1" t="s">
        <v>157</v>
      </c>
      <c r="N144" s="1" t="s">
        <v>157</v>
      </c>
      <c r="O144" s="1" t="s">
        <v>157</v>
      </c>
      <c r="P144" s="1" t="s">
        <v>157</v>
      </c>
      <c r="Q144" s="1" t="s">
        <v>157</v>
      </c>
      <c r="R144" s="1" t="s">
        <v>136</v>
      </c>
      <c r="S144" s="1" t="s">
        <v>43</v>
      </c>
      <c r="U144" s="1" t="s">
        <v>315</v>
      </c>
      <c r="V144" s="1" t="s">
        <v>316</v>
      </c>
    </row>
    <row r="145" customFormat="false" ht="15" hidden="false" customHeight="false" outlineLevel="0" collapsed="false">
      <c r="B145" s="1" t="s">
        <v>54</v>
      </c>
      <c r="C145" s="1" t="s">
        <v>288</v>
      </c>
      <c r="D145" s="1" t="s">
        <v>289</v>
      </c>
      <c r="E145" s="1" t="s">
        <v>309</v>
      </c>
      <c r="G145" s="1" t="n">
        <v>0</v>
      </c>
      <c r="H145" s="1" t="n">
        <v>0</v>
      </c>
      <c r="I145" s="1" t="n">
        <v>0</v>
      </c>
      <c r="J145" s="1" t="s">
        <v>26</v>
      </c>
      <c r="K145" s="1" t="s">
        <v>291</v>
      </c>
      <c r="L145" s="1" t="s">
        <v>28</v>
      </c>
      <c r="M145" s="1" t="s">
        <v>300</v>
      </c>
      <c r="N145" s="1" t="s">
        <v>280</v>
      </c>
      <c r="O145" s="1" t="s">
        <v>280</v>
      </c>
      <c r="P145" s="1" t="s">
        <v>295</v>
      </c>
      <c r="Q145" s="1" t="s">
        <v>296</v>
      </c>
      <c r="R145" s="1" t="s">
        <v>314</v>
      </c>
      <c r="S145" s="1" t="s">
        <v>136</v>
      </c>
      <c r="U145" s="1" t="s">
        <v>29</v>
      </c>
      <c r="V145" s="1" t="s">
        <v>29</v>
      </c>
    </row>
    <row r="146" customFormat="false" ht="15" hidden="false" customHeight="false" outlineLevel="0" collapsed="false">
      <c r="B146" s="1" t="s">
        <v>35</v>
      </c>
      <c r="C146" s="1" t="s">
        <v>293</v>
      </c>
      <c r="D146" s="1" t="s">
        <v>289</v>
      </c>
      <c r="E146" s="1" t="s">
        <v>309</v>
      </c>
      <c r="G146" s="1" t="n">
        <v>0</v>
      </c>
      <c r="H146" s="1" t="n">
        <v>0</v>
      </c>
      <c r="I146" s="1" t="n">
        <v>0</v>
      </c>
      <c r="J146" s="1" t="s">
        <v>26</v>
      </c>
      <c r="K146" s="1" t="s">
        <v>291</v>
      </c>
      <c r="L146" s="1" t="s">
        <v>28</v>
      </c>
      <c r="M146" s="1" t="s">
        <v>300</v>
      </c>
      <c r="N146" s="1" t="s">
        <v>280</v>
      </c>
      <c r="O146" s="1" t="s">
        <v>280</v>
      </c>
      <c r="P146" s="1" t="s">
        <v>295</v>
      </c>
      <c r="Q146" s="1" t="s">
        <v>296</v>
      </c>
      <c r="R146" s="1" t="s">
        <v>314</v>
      </c>
      <c r="S146" s="1" t="s">
        <v>136</v>
      </c>
      <c r="U146" s="1" t="s">
        <v>29</v>
      </c>
      <c r="V146" s="1" t="s">
        <v>29</v>
      </c>
    </row>
    <row r="147" customFormat="false" ht="15" hidden="false" customHeight="false" outlineLevel="0" collapsed="false">
      <c r="B147" s="1" t="s">
        <v>57</v>
      </c>
      <c r="C147" s="1" t="s">
        <v>294</v>
      </c>
      <c r="D147" s="1" t="s">
        <v>289</v>
      </c>
      <c r="E147" s="1" t="s">
        <v>309</v>
      </c>
      <c r="G147" s="1" t="n">
        <v>0</v>
      </c>
      <c r="H147" s="1" t="n">
        <v>0</v>
      </c>
      <c r="I147" s="1" t="n">
        <v>0</v>
      </c>
      <c r="J147" s="1" t="s">
        <v>26</v>
      </c>
      <c r="K147" s="1" t="s">
        <v>249</v>
      </c>
      <c r="L147" s="1" t="s">
        <v>28</v>
      </c>
      <c r="M147" s="1" t="s">
        <v>283</v>
      </c>
      <c r="N147" s="1" t="s">
        <v>335</v>
      </c>
      <c r="O147" s="1" t="s">
        <v>335</v>
      </c>
      <c r="P147" s="1" t="s">
        <v>323</v>
      </c>
      <c r="Q147" s="1" t="s">
        <v>303</v>
      </c>
      <c r="R147" s="1" t="s">
        <v>314</v>
      </c>
      <c r="S147" s="1" t="s">
        <v>136</v>
      </c>
      <c r="U147" s="1" t="s">
        <v>29</v>
      </c>
      <c r="V147" s="1" t="s">
        <v>29</v>
      </c>
    </row>
    <row r="148" customFormat="false" ht="15" hidden="false" customHeight="false" outlineLevel="0" collapsed="false">
      <c r="B148" s="1" t="s">
        <v>59</v>
      </c>
      <c r="C148" s="1" t="s">
        <v>297</v>
      </c>
      <c r="D148" s="1" t="s">
        <v>289</v>
      </c>
      <c r="E148" s="1" t="s">
        <v>309</v>
      </c>
      <c r="G148" s="1" t="n">
        <v>0</v>
      </c>
      <c r="H148" s="1" t="n">
        <v>0</v>
      </c>
      <c r="I148" s="1" t="n">
        <v>0</v>
      </c>
      <c r="J148" s="1" t="s">
        <v>26</v>
      </c>
      <c r="K148" s="1" t="s">
        <v>249</v>
      </c>
      <c r="L148" s="1" t="s">
        <v>28</v>
      </c>
      <c r="M148" s="1" t="s">
        <v>283</v>
      </c>
      <c r="N148" s="1" t="s">
        <v>335</v>
      </c>
      <c r="O148" s="1" t="s">
        <v>335</v>
      </c>
      <c r="P148" s="1" t="s">
        <v>323</v>
      </c>
      <c r="Q148" s="1" t="s">
        <v>303</v>
      </c>
      <c r="R148" s="1" t="s">
        <v>314</v>
      </c>
      <c r="S148" s="1" t="s">
        <v>136</v>
      </c>
      <c r="U148" s="1" t="s">
        <v>29</v>
      </c>
      <c r="V148" s="1" t="s">
        <v>29</v>
      </c>
    </row>
    <row r="149" customFormat="false" ht="15" hidden="false" customHeight="false" outlineLevel="0" collapsed="false">
      <c r="B149" s="1" t="s">
        <v>54</v>
      </c>
      <c r="C149" s="1" t="s">
        <v>288</v>
      </c>
      <c r="D149" s="1" t="s">
        <v>289</v>
      </c>
      <c r="E149" s="1" t="s">
        <v>298</v>
      </c>
      <c r="G149" s="1" t="n">
        <v>0</v>
      </c>
      <c r="H149" s="1" t="n">
        <v>0</v>
      </c>
      <c r="I149" s="1" t="n">
        <v>0</v>
      </c>
      <c r="J149" s="1" t="s">
        <v>26</v>
      </c>
      <c r="K149" s="1" t="s">
        <v>291</v>
      </c>
      <c r="L149" s="1" t="s">
        <v>28</v>
      </c>
      <c r="M149" s="1" t="s">
        <v>283</v>
      </c>
      <c r="N149" s="1" t="s">
        <v>303</v>
      </c>
      <c r="O149" s="1" t="s">
        <v>303</v>
      </c>
      <c r="P149" s="1" t="s">
        <v>336</v>
      </c>
      <c r="Q149" s="1" t="s">
        <v>236</v>
      </c>
      <c r="R149" s="1" t="s">
        <v>136</v>
      </c>
      <c r="S149" s="1" t="s">
        <v>43</v>
      </c>
      <c r="U149" s="1" t="s">
        <v>29</v>
      </c>
      <c r="V149" s="1" t="s">
        <v>29</v>
      </c>
    </row>
    <row r="150" customFormat="false" ht="15" hidden="false" customHeight="false" outlineLevel="0" collapsed="false">
      <c r="B150" s="1" t="s">
        <v>35</v>
      </c>
      <c r="C150" s="1" t="s">
        <v>293</v>
      </c>
      <c r="D150" s="1" t="s">
        <v>289</v>
      </c>
      <c r="E150" s="1" t="s">
        <v>298</v>
      </c>
      <c r="G150" s="1" t="n">
        <v>0</v>
      </c>
      <c r="H150" s="1" t="n">
        <v>0</v>
      </c>
      <c r="I150" s="1" t="n">
        <v>0</v>
      </c>
      <c r="J150" s="1" t="s">
        <v>26</v>
      </c>
      <c r="K150" s="1" t="s">
        <v>291</v>
      </c>
      <c r="L150" s="1" t="s">
        <v>28</v>
      </c>
      <c r="M150" s="1" t="s">
        <v>283</v>
      </c>
      <c r="N150" s="1" t="s">
        <v>303</v>
      </c>
      <c r="O150" s="1" t="s">
        <v>303</v>
      </c>
      <c r="P150" s="1" t="s">
        <v>336</v>
      </c>
      <c r="Q150" s="1" t="s">
        <v>236</v>
      </c>
      <c r="R150" s="1" t="s">
        <v>136</v>
      </c>
      <c r="S150" s="1" t="s">
        <v>43</v>
      </c>
      <c r="U150" s="1" t="s">
        <v>29</v>
      </c>
      <c r="V150" s="1" t="s">
        <v>29</v>
      </c>
    </row>
    <row r="151" customFormat="false" ht="15" hidden="false" customHeight="false" outlineLevel="0" collapsed="false">
      <c r="B151" s="1" t="s">
        <v>57</v>
      </c>
      <c r="C151" s="1" t="s">
        <v>294</v>
      </c>
      <c r="D151" s="1" t="s">
        <v>289</v>
      </c>
      <c r="E151" s="1" t="s">
        <v>298</v>
      </c>
      <c r="G151" s="1" t="n">
        <v>0</v>
      </c>
      <c r="H151" s="1" t="n">
        <v>0</v>
      </c>
      <c r="I151" s="1" t="n">
        <v>0</v>
      </c>
      <c r="J151" s="1" t="s">
        <v>26</v>
      </c>
      <c r="K151" s="1" t="s">
        <v>249</v>
      </c>
      <c r="L151" s="1" t="s">
        <v>28</v>
      </c>
      <c r="M151" s="1" t="s">
        <v>72</v>
      </c>
      <c r="N151" s="1" t="s">
        <v>42</v>
      </c>
      <c r="O151" s="1" t="s">
        <v>42</v>
      </c>
      <c r="P151" s="1" t="s">
        <v>324</v>
      </c>
      <c r="Q151" s="1" t="s">
        <v>234</v>
      </c>
      <c r="R151" s="1" t="s">
        <v>136</v>
      </c>
      <c r="S151" s="1" t="s">
        <v>43</v>
      </c>
      <c r="U151" s="1" t="s">
        <v>29</v>
      </c>
      <c r="V151" s="1" t="s">
        <v>29</v>
      </c>
    </row>
    <row r="152" customFormat="false" ht="15" hidden="false" customHeight="false" outlineLevel="0" collapsed="false">
      <c r="B152" s="1" t="s">
        <v>59</v>
      </c>
      <c r="C152" s="1" t="s">
        <v>297</v>
      </c>
      <c r="D152" s="1" t="s">
        <v>289</v>
      </c>
      <c r="E152" s="1" t="s">
        <v>298</v>
      </c>
      <c r="G152" s="1" t="n">
        <v>0</v>
      </c>
      <c r="H152" s="1" t="n">
        <v>0</v>
      </c>
      <c r="I152" s="1" t="n">
        <v>0</v>
      </c>
      <c r="J152" s="1" t="s">
        <v>26</v>
      </c>
      <c r="K152" s="1" t="s">
        <v>249</v>
      </c>
      <c r="L152" s="1" t="s">
        <v>28</v>
      </c>
      <c r="M152" s="1" t="s">
        <v>72</v>
      </c>
      <c r="N152" s="1" t="s">
        <v>42</v>
      </c>
      <c r="O152" s="1" t="s">
        <v>42</v>
      </c>
      <c r="P152" s="1" t="s">
        <v>324</v>
      </c>
      <c r="Q152" s="1" t="s">
        <v>234</v>
      </c>
      <c r="R152" s="1" t="s">
        <v>136</v>
      </c>
      <c r="S152" s="1" t="s">
        <v>43</v>
      </c>
      <c r="U152" s="1" t="s">
        <v>29</v>
      </c>
      <c r="V152" s="1" t="s">
        <v>29</v>
      </c>
    </row>
    <row r="153" customFormat="false" ht="15" hidden="false" customHeight="false" outlineLevel="0" collapsed="false">
      <c r="B153" s="1" t="s">
        <v>57</v>
      </c>
      <c r="C153" s="1" t="s">
        <v>288</v>
      </c>
      <c r="D153" s="1" t="s">
        <v>289</v>
      </c>
      <c r="E153" s="1" t="s">
        <v>229</v>
      </c>
      <c r="G153" s="1" t="n">
        <v>0</v>
      </c>
      <c r="H153" s="1" t="n">
        <v>0</v>
      </c>
      <c r="I153" s="1" t="n">
        <v>0</v>
      </c>
      <c r="J153" s="1" t="s">
        <v>26</v>
      </c>
      <c r="K153" s="1" t="s">
        <v>291</v>
      </c>
      <c r="L153" s="1" t="s">
        <v>28</v>
      </c>
      <c r="M153" s="1" t="s">
        <v>72</v>
      </c>
      <c r="N153" s="1" t="s">
        <v>42</v>
      </c>
      <c r="O153" s="1" t="s">
        <v>42</v>
      </c>
      <c r="P153" s="1" t="s">
        <v>234</v>
      </c>
      <c r="Q153" s="1" t="s">
        <v>325</v>
      </c>
      <c r="R153" s="1" t="s">
        <v>43</v>
      </c>
      <c r="S153" s="1" t="s">
        <v>44</v>
      </c>
      <c r="U153" s="1" t="s">
        <v>29</v>
      </c>
      <c r="V153" s="1" t="s">
        <v>29</v>
      </c>
    </row>
    <row r="154" customFormat="false" ht="15" hidden="false" customHeight="false" outlineLevel="0" collapsed="false">
      <c r="B154" s="1" t="s">
        <v>59</v>
      </c>
      <c r="C154" s="1" t="s">
        <v>293</v>
      </c>
      <c r="D154" s="1" t="s">
        <v>289</v>
      </c>
      <c r="E154" s="1" t="s">
        <v>229</v>
      </c>
      <c r="G154" s="1" t="n">
        <v>0</v>
      </c>
      <c r="H154" s="1" t="n">
        <v>0</v>
      </c>
      <c r="I154" s="1" t="n">
        <v>0</v>
      </c>
      <c r="J154" s="1" t="s">
        <v>26</v>
      </c>
      <c r="K154" s="1" t="s">
        <v>291</v>
      </c>
      <c r="L154" s="1" t="s">
        <v>28</v>
      </c>
      <c r="M154" s="1" t="s">
        <v>72</v>
      </c>
      <c r="N154" s="1" t="s">
        <v>42</v>
      </c>
      <c r="O154" s="1" t="s">
        <v>42</v>
      </c>
      <c r="P154" s="1" t="s">
        <v>234</v>
      </c>
      <c r="Q154" s="1" t="s">
        <v>325</v>
      </c>
      <c r="R154" s="1" t="s">
        <v>43</v>
      </c>
      <c r="S154" s="1" t="s">
        <v>44</v>
      </c>
      <c r="U154" s="1" t="s">
        <v>29</v>
      </c>
      <c r="V154" s="1" t="s">
        <v>29</v>
      </c>
    </row>
    <row r="155" customFormat="false" ht="15" hidden="false" customHeight="false" outlineLevel="0" collapsed="false">
      <c r="B155" s="1" t="s">
        <v>57</v>
      </c>
      <c r="C155" s="1" t="s">
        <v>294</v>
      </c>
      <c r="D155" s="1" t="s">
        <v>289</v>
      </c>
      <c r="E155" s="1" t="s">
        <v>229</v>
      </c>
      <c r="G155" s="1" t="n">
        <v>0</v>
      </c>
      <c r="H155" s="1" t="n">
        <v>0</v>
      </c>
      <c r="I155" s="1" t="n">
        <v>0</v>
      </c>
      <c r="J155" s="1" t="s">
        <v>26</v>
      </c>
      <c r="K155" s="1" t="s">
        <v>249</v>
      </c>
      <c r="L155" s="1" t="s">
        <v>28</v>
      </c>
      <c r="M155" s="1" t="s">
        <v>246</v>
      </c>
      <c r="N155" s="1" t="s">
        <v>129</v>
      </c>
      <c r="O155" s="1" t="s">
        <v>129</v>
      </c>
      <c r="P155" s="1" t="s">
        <v>337</v>
      </c>
      <c r="Q155" s="1" t="s">
        <v>338</v>
      </c>
      <c r="R155" s="1" t="s">
        <v>43</v>
      </c>
      <c r="S155" s="1" t="s">
        <v>44</v>
      </c>
      <c r="U155" s="1" t="s">
        <v>29</v>
      </c>
      <c r="V155" s="1" t="s">
        <v>29</v>
      </c>
    </row>
    <row r="156" customFormat="false" ht="15" hidden="false" customHeight="false" outlineLevel="0" collapsed="false">
      <c r="B156" s="1" t="s">
        <v>59</v>
      </c>
      <c r="C156" s="1" t="s">
        <v>297</v>
      </c>
      <c r="D156" s="1" t="s">
        <v>289</v>
      </c>
      <c r="E156" s="1" t="s">
        <v>229</v>
      </c>
      <c r="G156" s="1" t="n">
        <v>0</v>
      </c>
      <c r="H156" s="1" t="n">
        <v>0</v>
      </c>
      <c r="I156" s="1" t="n">
        <v>0</v>
      </c>
      <c r="J156" s="1" t="s">
        <v>26</v>
      </c>
      <c r="K156" s="1" t="s">
        <v>249</v>
      </c>
      <c r="L156" s="1" t="s">
        <v>28</v>
      </c>
      <c r="M156" s="1" t="s">
        <v>246</v>
      </c>
      <c r="N156" s="1" t="s">
        <v>129</v>
      </c>
      <c r="O156" s="1" t="s">
        <v>129</v>
      </c>
      <c r="P156" s="1" t="s">
        <v>337</v>
      </c>
      <c r="Q156" s="1" t="s">
        <v>338</v>
      </c>
      <c r="R156" s="1" t="s">
        <v>43</v>
      </c>
      <c r="S156" s="1" t="s">
        <v>44</v>
      </c>
      <c r="U156" s="1" t="s">
        <v>29</v>
      </c>
      <c r="V156" s="1" t="s">
        <v>29</v>
      </c>
    </row>
    <row r="157" customFormat="false" ht="15" hidden="false" customHeight="false" outlineLevel="0" collapsed="false">
      <c r="B157" s="1" t="s">
        <v>54</v>
      </c>
      <c r="C157" s="1" t="s">
        <v>288</v>
      </c>
      <c r="D157" s="1" t="s">
        <v>289</v>
      </c>
      <c r="E157" s="1" t="s">
        <v>339</v>
      </c>
      <c r="G157" s="1" t="n">
        <v>0</v>
      </c>
      <c r="H157" s="1" t="n">
        <v>0</v>
      </c>
      <c r="I157" s="1" t="n">
        <v>0</v>
      </c>
      <c r="J157" s="1" t="s">
        <v>26</v>
      </c>
      <c r="K157" s="1" t="s">
        <v>291</v>
      </c>
      <c r="L157" s="1" t="s">
        <v>28</v>
      </c>
      <c r="M157" s="1" t="s">
        <v>280</v>
      </c>
      <c r="N157" s="1" t="s">
        <v>296</v>
      </c>
      <c r="O157" s="1" t="s">
        <v>296</v>
      </c>
      <c r="P157" s="1" t="s">
        <v>319</v>
      </c>
      <c r="Q157" s="1" t="s">
        <v>319</v>
      </c>
      <c r="R157" s="1" t="s">
        <v>340</v>
      </c>
      <c r="S157" s="1" t="s">
        <v>341</v>
      </c>
      <c r="U157" s="1" t="s">
        <v>29</v>
      </c>
      <c r="V157" s="1" t="s">
        <v>29</v>
      </c>
    </row>
    <row r="158" customFormat="false" ht="15" hidden="false" customHeight="false" outlineLevel="0" collapsed="false">
      <c r="B158" s="1" t="s">
        <v>35</v>
      </c>
      <c r="C158" s="1" t="s">
        <v>293</v>
      </c>
      <c r="D158" s="1" t="s">
        <v>289</v>
      </c>
      <c r="E158" s="1" t="s">
        <v>339</v>
      </c>
      <c r="G158" s="1" t="n">
        <v>0</v>
      </c>
      <c r="H158" s="1" t="n">
        <v>0</v>
      </c>
      <c r="I158" s="1" t="n">
        <v>0</v>
      </c>
      <c r="J158" s="1" t="s">
        <v>26</v>
      </c>
      <c r="K158" s="1" t="s">
        <v>291</v>
      </c>
      <c r="L158" s="1" t="s">
        <v>28</v>
      </c>
      <c r="M158" s="1" t="s">
        <v>280</v>
      </c>
      <c r="N158" s="1" t="s">
        <v>296</v>
      </c>
      <c r="O158" s="1" t="s">
        <v>296</v>
      </c>
      <c r="P158" s="1" t="s">
        <v>319</v>
      </c>
      <c r="Q158" s="1" t="s">
        <v>319</v>
      </c>
      <c r="R158" s="1" t="s">
        <v>340</v>
      </c>
      <c r="S158" s="1" t="s">
        <v>341</v>
      </c>
      <c r="U158" s="1" t="s">
        <v>29</v>
      </c>
      <c r="V158" s="1" t="s">
        <v>29</v>
      </c>
    </row>
    <row r="159" customFormat="false" ht="15" hidden="false" customHeight="false" outlineLevel="0" collapsed="false">
      <c r="B159" s="1" t="s">
        <v>57</v>
      </c>
      <c r="C159" s="1" t="s">
        <v>294</v>
      </c>
      <c r="D159" s="1" t="s">
        <v>289</v>
      </c>
      <c r="E159" s="1" t="s">
        <v>339</v>
      </c>
      <c r="G159" s="1" t="n">
        <v>0</v>
      </c>
      <c r="H159" s="1" t="n">
        <v>0</v>
      </c>
      <c r="I159" s="1" t="n">
        <v>0</v>
      </c>
      <c r="J159" s="1" t="s">
        <v>26</v>
      </c>
      <c r="K159" s="1" t="s">
        <v>249</v>
      </c>
      <c r="L159" s="1" t="s">
        <v>28</v>
      </c>
      <c r="M159" s="1" t="s">
        <v>236</v>
      </c>
      <c r="N159" s="1" t="s">
        <v>300</v>
      </c>
      <c r="O159" s="1" t="s">
        <v>300</v>
      </c>
      <c r="P159" s="1" t="s">
        <v>342</v>
      </c>
      <c r="Q159" s="1" t="s">
        <v>342</v>
      </c>
      <c r="R159" s="1" t="s">
        <v>340</v>
      </c>
      <c r="S159" s="1" t="s">
        <v>341</v>
      </c>
      <c r="U159" s="1" t="s">
        <v>29</v>
      </c>
      <c r="V159" s="1" t="s">
        <v>29</v>
      </c>
    </row>
    <row r="160" customFormat="false" ht="15" hidden="false" customHeight="false" outlineLevel="0" collapsed="false">
      <c r="B160" s="1" t="s">
        <v>59</v>
      </c>
      <c r="C160" s="1" t="s">
        <v>297</v>
      </c>
      <c r="D160" s="1" t="s">
        <v>289</v>
      </c>
      <c r="E160" s="1" t="s">
        <v>339</v>
      </c>
      <c r="G160" s="1" t="n">
        <v>0</v>
      </c>
      <c r="H160" s="1" t="n">
        <v>0</v>
      </c>
      <c r="I160" s="1" t="n">
        <v>0</v>
      </c>
      <c r="J160" s="1" t="s">
        <v>26</v>
      </c>
      <c r="K160" s="1" t="s">
        <v>249</v>
      </c>
      <c r="L160" s="1" t="s">
        <v>28</v>
      </c>
      <c r="M160" s="1" t="s">
        <v>236</v>
      </c>
      <c r="N160" s="1" t="s">
        <v>300</v>
      </c>
      <c r="O160" s="1" t="s">
        <v>300</v>
      </c>
      <c r="P160" s="1" t="s">
        <v>342</v>
      </c>
      <c r="Q160" s="1" t="s">
        <v>342</v>
      </c>
      <c r="R160" s="1" t="s">
        <v>340</v>
      </c>
      <c r="S160" s="1" t="s">
        <v>341</v>
      </c>
      <c r="U160" s="1" t="s">
        <v>29</v>
      </c>
      <c r="V160" s="1" t="s">
        <v>29</v>
      </c>
    </row>
    <row r="161" customFormat="false" ht="15" hidden="false" customHeight="false" outlineLevel="0" collapsed="false">
      <c r="B161" s="1" t="s">
        <v>54</v>
      </c>
      <c r="C161" s="1" t="s">
        <v>288</v>
      </c>
      <c r="D161" s="1" t="s">
        <v>289</v>
      </c>
      <c r="E161" s="1" t="s">
        <v>343</v>
      </c>
      <c r="G161" s="1" t="n">
        <v>0</v>
      </c>
      <c r="H161" s="1" t="n">
        <v>0</v>
      </c>
      <c r="I161" s="1" t="n">
        <v>0</v>
      </c>
      <c r="J161" s="1" t="s">
        <v>26</v>
      </c>
      <c r="K161" s="1" t="s">
        <v>291</v>
      </c>
      <c r="L161" s="1" t="s">
        <v>28</v>
      </c>
      <c r="M161" s="1" t="s">
        <v>300</v>
      </c>
      <c r="N161" s="1" t="s">
        <v>280</v>
      </c>
      <c r="O161" s="1" t="s">
        <v>280</v>
      </c>
      <c r="P161" s="1" t="s">
        <v>295</v>
      </c>
      <c r="Q161" s="1" t="s">
        <v>296</v>
      </c>
      <c r="R161" s="1" t="s">
        <v>61</v>
      </c>
      <c r="S161" s="1" t="s">
        <v>129</v>
      </c>
      <c r="U161" s="1" t="s">
        <v>29</v>
      </c>
      <c r="V161" s="1" t="s">
        <v>29</v>
      </c>
    </row>
    <row r="162" customFormat="false" ht="15" hidden="false" customHeight="false" outlineLevel="0" collapsed="false">
      <c r="B162" s="1" t="s">
        <v>35</v>
      </c>
      <c r="C162" s="1" t="s">
        <v>293</v>
      </c>
      <c r="D162" s="1" t="s">
        <v>289</v>
      </c>
      <c r="E162" s="1" t="s">
        <v>343</v>
      </c>
      <c r="G162" s="1" t="n">
        <v>0</v>
      </c>
      <c r="H162" s="1" t="n">
        <v>0</v>
      </c>
      <c r="I162" s="1" t="n">
        <v>0</v>
      </c>
      <c r="J162" s="1" t="s">
        <v>26</v>
      </c>
      <c r="K162" s="1" t="s">
        <v>291</v>
      </c>
      <c r="L162" s="1" t="s">
        <v>28</v>
      </c>
      <c r="M162" s="1" t="s">
        <v>300</v>
      </c>
      <c r="N162" s="1" t="s">
        <v>280</v>
      </c>
      <c r="O162" s="1" t="s">
        <v>280</v>
      </c>
      <c r="P162" s="1" t="s">
        <v>295</v>
      </c>
      <c r="Q162" s="1" t="s">
        <v>296</v>
      </c>
      <c r="R162" s="1" t="s">
        <v>61</v>
      </c>
      <c r="S162" s="1" t="s">
        <v>129</v>
      </c>
      <c r="U162" s="1" t="s">
        <v>29</v>
      </c>
      <c r="V162" s="1" t="s">
        <v>29</v>
      </c>
    </row>
    <row r="163" customFormat="false" ht="15" hidden="false" customHeight="false" outlineLevel="0" collapsed="false">
      <c r="B163" s="1" t="s">
        <v>57</v>
      </c>
      <c r="C163" s="1" t="s">
        <v>294</v>
      </c>
      <c r="D163" s="1" t="s">
        <v>289</v>
      </c>
      <c r="E163" s="1" t="s">
        <v>343</v>
      </c>
      <c r="G163" s="1" t="n">
        <v>0</v>
      </c>
      <c r="H163" s="1" t="n">
        <v>0</v>
      </c>
      <c r="I163" s="1" t="n">
        <v>0</v>
      </c>
      <c r="J163" s="1" t="s">
        <v>26</v>
      </c>
      <c r="K163" s="1" t="s">
        <v>249</v>
      </c>
      <c r="L163" s="1" t="s">
        <v>28</v>
      </c>
      <c r="M163" s="1" t="s">
        <v>283</v>
      </c>
      <c r="N163" s="1" t="s">
        <v>335</v>
      </c>
      <c r="O163" s="1" t="s">
        <v>335</v>
      </c>
      <c r="P163" s="1" t="s">
        <v>323</v>
      </c>
      <c r="Q163" s="1" t="s">
        <v>303</v>
      </c>
      <c r="R163" s="1" t="s">
        <v>61</v>
      </c>
      <c r="S163" s="1" t="s">
        <v>129</v>
      </c>
      <c r="U163" s="1" t="s">
        <v>29</v>
      </c>
      <c r="V163" s="1" t="s">
        <v>29</v>
      </c>
    </row>
    <row r="164" customFormat="false" ht="15" hidden="false" customHeight="false" outlineLevel="0" collapsed="false">
      <c r="B164" s="1" t="s">
        <v>59</v>
      </c>
      <c r="C164" s="1" t="s">
        <v>297</v>
      </c>
      <c r="D164" s="1" t="s">
        <v>289</v>
      </c>
      <c r="E164" s="1" t="s">
        <v>343</v>
      </c>
      <c r="G164" s="1" t="n">
        <v>0</v>
      </c>
      <c r="H164" s="1" t="n">
        <v>0</v>
      </c>
      <c r="I164" s="1" t="n">
        <v>0</v>
      </c>
      <c r="J164" s="1" t="s">
        <v>26</v>
      </c>
      <c r="K164" s="1" t="s">
        <v>249</v>
      </c>
      <c r="L164" s="1" t="s">
        <v>28</v>
      </c>
      <c r="M164" s="1" t="s">
        <v>283</v>
      </c>
      <c r="N164" s="1" t="s">
        <v>335</v>
      </c>
      <c r="O164" s="1" t="s">
        <v>335</v>
      </c>
      <c r="P164" s="1" t="s">
        <v>323</v>
      </c>
      <c r="Q164" s="1" t="s">
        <v>303</v>
      </c>
      <c r="R164" s="1" t="s">
        <v>61</v>
      </c>
      <c r="S164" s="1" t="s">
        <v>129</v>
      </c>
      <c r="U164" s="1" t="s">
        <v>29</v>
      </c>
      <c r="V164" s="1" t="s">
        <v>29</v>
      </c>
    </row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19" r:id="rId1" display="fine toil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2025-01-30T16:11:41Z</dcterms:created>
  <dc:creator>Unknown</dc:creator>
  <dc:description/>
  <dc:language>uk-UA</dc:language>
  <cp:lastModifiedBy/>
  <dcterms:modified xsi:type="dcterms:W3CDTF">2025-01-31T15:42:56Z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