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805"/>
  </bookViews>
  <sheets>
    <sheet name="工作表1" sheetId="1" r:id="rId1"/>
  </sheets>
  <externalReferences>
    <externalReference r:id="rId2"/>
  </externalReferences>
  <definedNames>
    <definedName name="_xlnm._FilterDatabase" localSheetId="0" hidden="1">工作表1!$A$4:$R$34</definedName>
  </definedNames>
  <calcPr calcId="144525"/>
</workbook>
</file>

<file path=xl/sharedStrings.xml><?xml version="1.0" encoding="utf-8"?>
<sst xmlns="http://schemas.openxmlformats.org/spreadsheetml/2006/main" count="218" uniqueCount="166">
  <si>
    <r>
      <rPr>
        <b/>
        <sz val="28"/>
        <rFont val="宋体"/>
        <charset val="134"/>
      </rPr>
      <t>机械学院2020-2022级实验班学生综合素质评价 学生情况统计表</t>
    </r>
    <r>
      <rPr>
        <b/>
        <sz val="28"/>
        <color rgb="FFFF0000"/>
        <rFont val="宋体"/>
        <charset val="134"/>
      </rPr>
      <t>（21本硕博）</t>
    </r>
  </si>
  <si>
    <t>内容</t>
  </si>
  <si>
    <t>思想品德</t>
  </si>
  <si>
    <t>课程成绩</t>
  </si>
  <si>
    <t>科技创新活动</t>
  </si>
  <si>
    <t>科研推进</t>
  </si>
  <si>
    <t>总分</t>
  </si>
  <si>
    <t>等级</t>
  </si>
  <si>
    <t xml:space="preserve">
序号</t>
  </si>
  <si>
    <t xml:space="preserve">
学号    姓名</t>
  </si>
  <si>
    <t>是否遵守国家法令和学校规章制度，热爱祖国，品行端正，具有较强的社会责任感和团结协作精神，在理想追求、学生工作、志愿服务、文体活动、日常作风等方面表现情况</t>
  </si>
  <si>
    <t>分数
（龚凌轩）</t>
  </si>
  <si>
    <t>分数
（hub）</t>
  </si>
  <si>
    <t>参加各类学科竞赛、参加大创项目等各类创新成果及获奖情况</t>
  </si>
  <si>
    <t>分数
（刘伦洪）</t>
  </si>
  <si>
    <t>分数
（李喜秋）</t>
  </si>
  <si>
    <t>分数
（吴毅）</t>
  </si>
  <si>
    <t>分数
（平均）</t>
  </si>
  <si>
    <t>参与科研项目及进展、获得专利授权、发表学术论文等综合情况，发展潜力、解决科学前沿问题能力</t>
  </si>
  <si>
    <t>分数
（赵欢）</t>
  </si>
  <si>
    <t>分数
（韩斌）</t>
  </si>
  <si>
    <t>填报内容：在理想追求、学生工作、志愿服务、文体活动、日常作风等方面表现</t>
  </si>
  <si>
    <t>填报内容：参加各类学科竞赛、参加大创项目等各类创新成果及获奖情况</t>
  </si>
  <si>
    <t>填报内容：参与科研项目及进展、获得专利授权、发表学术论文等科研综合情况</t>
  </si>
  <si>
    <t>U202110966</t>
  </si>
  <si>
    <t>郑升威</t>
  </si>
  <si>
    <t>·理想追求是学习科学理论，练就高强本领，提高道德修养，为中国社会主义建设作出自己的贡献；
·日常表现是遵纪守法，热爱祖国，品行端正，乐于助人，认真学习；
·参与了多项社会公益事业，共计参加了72.5志愿时长的志愿活动比如爱心宿舍、东区图书馆义工，光影科技秀等，获优秀义工证书和长期义工证书；
·2023.12所在宿舍获得本科生优秀寝室称号；
·2023.5获得优秀共青团员称号；
·2022.3获新生学习优秀奖学金，2022.4获晨光基金，2022.10获大一学年校三好学生，2022.10获大一学年国家奖学金，2023.9获大二学年校三好奖学金，2023.10获大二学年国家励志奖学金。</t>
  </si>
  <si>
    <t xml:space="preserve">·2022.5参加全国大学生先进成图技术与产品信息建模创新大赛（国家级），指导老师为阮春红,程敏,罗年猛,李喜秋，排名第一，获得省级二等奖；
·2023.6参加全国周培源大学生力学竞赛（个人赛）（国家级），排名第一，获得国家级一等奖和省级一等奖；
·2023.8参加全国周培源大学生力学竞赛理论设计与操作团体赛（国家级），排名第三，获得国家级优胜奖；
·2023.9参加高教社杯全国大学生数学建模竞赛（国家级），排名第二，获得省级二等奖；
·目前正在参加全国大学生机械创新设计大赛（国家级），指导老师为刘伦洪，担任队长，已通过校初赛；
·2023.12.1-2023.12.3将参加国际大学生工程力学竞赛（亚洲赛区）（洲际级），排名第一，已通过校级选拔。
</t>
  </si>
  <si>
    <t>·2021-2022年参加CAD和实验教学中心轮转，指导老师为谢远龙、蒙运红，无产出；
·2023年参加赵欢导师课题组航空五院空间在轨智能检修机械臂项目，担任柔性机械臂的部分设计任务，在研。</t>
  </si>
  <si>
    <t>优</t>
  </si>
  <si>
    <t>U202110968</t>
  </si>
  <si>
    <t>莫启昀</t>
  </si>
  <si>
    <t>·理想追求：结合自身兴趣与国家重大需求，把自身前途命运同国家民族前途命运紧紧联系在一起，矢志奋斗；
·日常表现：中共预备党员，时刻以党员身份要求自己，热爱祖国，遵纪守法，向优秀榜样看齐；
·参与了机械本硕博2101班的学生工作，担任宣传委员一职，具体负责班级活动的组织、记录、宣发，并与年级对接，帮助年级完成宣发工作；作为班委参与校“黄群班”申报、答辩工作，所在班级获得校“黄群班”荣誉称号；
·参与了2021年华中科技大学新生杯篮球赛，八强；
·参与了2022年机械学院机械杯篮球赛，季军；
·参与了2023年机械学院机械杯篮球赛，冠军；
·参与机械“星光”合唱团并担任副团长，参与了以下演出活动的组织及演出工作：
	2022.6.6“喻园芳华七十载，青春逐梦新时代”学生社区主题展示活动；
	2022.10.1华中科技大学国庆升旗仪式兼校庆表演；
	2023.5.21“2022-2023学年度本科生十佳特色团日”嘉宾演出；
	2023.6.3“踏浪而歌，乐然启航”合唱艺术课程展演；
	2023.9.23机械学院2023级“逐梦星光，向新而行”迎新晚会演出；
·参与2022年回访母校志愿活动、华中科技大学70周年校庆晚会志愿活动、2022及2023年“三下乡”社会实践活动，志愿时长共计92.5学时；
·曾获2021-2022、2022-2023学年学习优秀奖学金；2021-2022学年优秀学生干部奖学金；2021-2022学年新生学习优秀奖学金；
·2022.12所在宿舍获得本科生优秀寝室称号；
·曾获2021-2022、2022-2023学年优秀共青团员称号。</t>
  </si>
  <si>
    <t>·2022年参加华中科技大学第十八届校机器人大赛（校级），指导老师为刘伦洪,本人担任了结构设计与制作任务。</t>
  </si>
  <si>
    <r>
      <rPr>
        <sz val="20"/>
        <rFont val="宋体"/>
        <charset val="134"/>
      </rPr>
      <t>·2023年参与张建国导师课题组的一种光学元器件复杂表面的设计与加工科研项目，担任光学元器件的表面设计、光学仿真、刀路规划和样品制作测试，在研；</t>
    </r>
    <r>
      <rPr>
        <sz val="10"/>
        <rFont val="宋体"/>
        <charset val="134"/>
      </rPr>
      <t xml:space="preserve">
</t>
    </r>
    <r>
      <rPr>
        <sz val="20"/>
        <rFont val="宋体"/>
        <charset val="134"/>
      </rPr>
      <t>·2023年参与刘小涛导师课题组深海等静压力下钛合金疲劳性能提升的国家自然科学基金项目，担任深海等静压钛合金有限元仿真工作，在研；</t>
    </r>
    <r>
      <rPr>
        <sz val="10"/>
        <rFont val="宋体"/>
        <charset val="134"/>
      </rPr>
      <t xml:space="preserve">
</t>
    </r>
    <r>
      <rPr>
        <sz val="20"/>
        <rFont val="宋体"/>
        <charset val="134"/>
      </rPr>
      <t>·2021-2022年参与数控中心实验室轮转，指导老师为唐小卫；2022年参与数字制造装备与技术国家重点实验室轮训，指导老师为冀晶晶；两次轮训均形成轮训报告。</t>
    </r>
  </si>
  <si>
    <t>良</t>
  </si>
  <si>
    <t>U202110960</t>
  </si>
  <si>
    <t>袁惯喆</t>
  </si>
  <si>
    <t xml:space="preserve">·理想追求：为高水平科技自立自强献青春；
·日常表现：已成为预备党员，将于十二月初转正，遵纪守法，热爱祖国，品行端正，学习刻苦，脚踏实地；
·参与校级组织华中科技大学喻园之声广播台的学生工作，担任运营与设计部部长职务，获得“优秀学生工作者”称号；
担任班级的资助委员，举办“资助月”等活动，并协助班级获得黄群班称号；
·参与爱心宿舍、回访母校、“三下乡”等志愿活动，共计125志愿时；
·参与“机械杯”篮球赛，获得金牌；
·参与第五届体育教学班学生运动技能比赛，获得一等奖；
·获得国家励志奖学金、社会公益奖学金。
</t>
  </si>
  <si>
    <t xml:space="preserve">·2023年参加第九届中国国际“互联网+”大学生创新创业大赛（国家级），指导老师为赵欢、汪一苇、丁汉，本人排序为第11名，担任了结构设计、PPT制作任务，获得了校赛银奖，省赛金奖，目前国赛正在进行；
·2023.6参加全国周培源大学生力学竞赛（个人赛）（国家级），排名第一，获得省级三等奖；
·现参加全国大学生机械创新设计大赛（国家级），指导教师为刘伦洪。
</t>
  </si>
  <si>
    <t xml:space="preserve">·2022年-2023年参与赵欢导师课题组的实验室轮转，指导教师为赵欢，搭建VR平台，无产出；
·专利《基于声信号的砂带全生命周期在线磨损预测与补偿方法》、《一种复杂曲面仿形顺应宽行磨抛机构及其加工方法》已提交受理，本人排序分别为第4、第5；
·参与赵欢导师课题组的复杂曲面自适应磨抛科研项目，进行一种复杂曲面仿形顺应宽行磨抛机构及其加工方法，目前进度为即将初步实现。
</t>
  </si>
  <si>
    <t>U202110963</t>
  </si>
  <si>
    <t>李翔宇</t>
  </si>
  <si>
    <t>·理想追求：为高水平科技自立自强献青春
·日常表现：中共预备党员，时刻以党员身份要求自己，积极学习，保持上进。
·作为机械本硕博2101班班长，带领班级获得2022年“黄群班”荣誉称号、优良学风班荣誉称号。
·作为机械科学与工程学院21级年级学生会主席和年级助理，协助辅导员完成各项年级事务。
·作为学生社团指导中心社团发展部副部长，参与百团大战、学生社团文化节等活动策划举办。
·参与第十三届梦翔支教队，队伍入选“七彩假期”千支示范队伍，个人获得志愿服务优秀个人。参与校医院志愿等多个志愿活动，总志愿时长200+。
·获得“校三好”、校优干、优秀团干、优秀共青团员等荣誉称号。</t>
  </si>
  <si>
    <t>·2023年参与全国大学生节能减排大赛（国家级），指导老师为王兆文、幸文婷，本人排序第4，担任了燃烧室设计相关工作，获得国家二等奖；
·2023年参与自润滑分层高效燃烧缸内喷氢技术大创项目，指导老师为王兆文、幸文婷，本人排名第4，担任了燃烧室设计和专利编写相关工作；
·2023年参加第九届中国国际“互联网+”大学生创新创业大赛（国家级），指导老师为赵欢、汪一苇、丁汉，本人排序为第7名，担任了结构设计、PPT制作任务，获得了校赛银奖，省赛金奖，目前国赛正在进行；  
·2023年参与“高教杯”全国大学生数学建模大赛（国家级），指导老师无，本人排序第一，担任建模与算法构建工作，获得省级二等奖。</t>
  </si>
  <si>
    <t>·2022年参与赵欢导师课题组博士生学长的工作，具体担任算法编写、模型构建等工作，无产出；
·2023年参与赵欢导师课题组航天八院加工项目，具体担任机器人末端磨盘标定工作，目前已完成前期模型构建和公式推导，正在进行实验。</t>
  </si>
  <si>
    <t>U202110976</t>
  </si>
  <si>
    <t>张昊</t>
  </si>
  <si>
    <t xml:space="preserve">·理想追求：以青春之我，建设青春之国家。把个人前途同祖国发展紧密结合起来，志存高远，脚踏实地，不负韶华；
·日常表现：入党积极分子，热爱祖国，遵纪守法，严于律己宽以待人，热心公益，积极向上；
·参与了2022年爱心协会梦翔暑期社会实践队支教活动，前往湖北省恩施土家族苗族自治州宣恩县开展14天支教，所在团队获评湖北省本禹志愿服务队，个人获得“七彩假期”志愿服务证书；
·获得2022年社会公益奖学金；
·参与了第25届CUBA全国男子32强赛场务志愿工作，获得志愿者证书；
·参与了华中科技大学70周年校庆晚会志愿活动；
·参与了机械学院迎新、校医院新生体检、地铁站义工等日常志愿服务活动，个人累计志愿时长295h;
·参与了2021年华中科技大学乒乓球“新生杯”混合团体赛，作为机械学院代表队队员获得亚军，获得新生文体奖学金；
·参与了2022年华中科技大学运动技能教学比赛，获得排球项目二等奖；
·参与了2023年华中科技大学运动技能教学比赛，获得排球项目一等奖；
·参与了华中科技大学70周年校庆文艺晚会节目《追寻》的排练与表演，获得纪念证书；
·加入机械学院星光合唱团，参加了“踏浪而歌，乐然启航”艺术展演等多次演出；
·加入华中科技大学爱心协会，担任协会副会长，负责组织开展协会日常志愿活动并管理二课系统；
·2023年5月，获得优秀共青团员称号；2022~2023年获国家励志奖学金；2023年10月获自强奖学金。
</t>
  </si>
  <si>
    <t>·2023年参加第九届中国国际“互联网+”大学生创新创业大赛（国家级），指导老师为赵欢、汪一苇、丁汉，本人排序为第10名，担任了结构设计、PPT制作任务，获得了校赛银奖，省赛金奖，目前国赛正在进行；
·2022年参加华中科技大学第十八届校机器人大赛（校级），指导老师为刘伦洪,本人担任了机械结构设计等任务；
·目前正在参加全国大学生机械创新设计大赛（国家级），指导教师为刘伦洪。</t>
  </si>
  <si>
    <t>·2022年-2023年参与赵欢导师课题组的实验室轮转，指导教师为赵欢，担任了搭建基于VR的阿尔兹海默测试平台，无产出；
·2023年参与赵欢导师课题组商飞集团一机器人装配项目，本人协助搭建实验平台，完成步进电机调试与ROS通信，现已开展多组工艺实验并记录数据用于后续研究。</t>
  </si>
  <si>
    <t>U202110965</t>
  </si>
  <si>
    <t>占想阳</t>
  </si>
  <si>
    <t>·理想追求：努力学习，为高水平科技自立自强献青春；
·日常表现：热爱祖国，遵纪守法，以高标准、高要求约束自己，上课认真听讲，积极参与班级活动；
·参与了机械学院资助与社区服务中心的学生工作，担任资助与社区服务中心的副会长，组织了爱心宿舍、旧衣回收等义工活动；
·参与了回收旧水瓶、旧书的义工活动，获得了长期义工、优秀义工荣誉称号；
·军训期间积极表现，获得军训优秀学员称号。</t>
  </si>
  <si>
    <t>无</t>
  </si>
  <si>
    <t>中</t>
  </si>
  <si>
    <t>U202110967</t>
  </si>
  <si>
    <t>肖可为</t>
  </si>
  <si>
    <t>·理想追求：努力学习，自强不息，脚踏实地，为高水平科技自立自强献青春；
·日常表现：热爱祖国，遵纪守法，热心助人，上课认真学习，热爱运动，努力实现德智体美劳全面发展；
·参与了2022年“三下乡”社会实践活动，参与“七彩假期”志愿服务活动，被评为“优秀志愿服务团队”、学院社会实践优秀队伍；
·参与了2022年、2023年迎新志愿活动，担任迎新志愿者，参与了2022年、2023年优秀学子回访母校、本科招生宣传志愿活动。参与了院系组织的爱心宿舍、回收旧衣等活动；
·参与了“2022年广西重点领域急需紧缺高层次人才招聘活动”中，担任武汉服务站的志愿者；
·参与了2021年、2022年排球新生杯，分别取得了季军和殿军；
·参与了2022年、2023年“华工杯”排球项目，取得八强成绩；
·参与了2022年排球“毕业杯”，最终获得八强；
·参与了华中科技大学第四届和第五届体育教学班学生运动技能比赛，分别获得排球项目二等奖和一等奖；
·2022年12月所在宿舍获得本科生优秀寝室称号；
·2022年3月和2022年12月均获得学习优秀奖学金。</t>
  </si>
  <si>
    <t>·2023年参与马波到时课题组，目前独自负责借助CMUT搭建机载声呐系统进行海洋测绘项目，在研；
·2021-2022年参与装备中心实验室轮转，指导老师为荣佑民；2022年参与数字制造装备与技术国家重点实验室轮训，指导老师为杨华。</t>
  </si>
  <si>
    <t>U202110954</t>
  </si>
  <si>
    <t>费冠博</t>
  </si>
  <si>
    <t>·理想追求：为高水平科技自立自强献青春，为国家社会做贡献；
·日常表现：热爱祖国、思想端正，工作认真、学习上进，以高标准要求自己，德智体美劳全面发展，作为寝室长带领寝室获得“优秀寝室”称号；
·参加了大学生科学技术协会，担任赛事部职员，作为助理参与策划和成功举办了大学生科技节组成部分的第十一届“东风科尔杯”三维建模大赛；
·参与两年优秀学子回访母校活动，参与机械学院70周年院庆活动并获得“院庆志愿者”证书，参与多次爱心宿舍活动，获得了“优秀义工”和“长期义工”证书；
·参与2022年暑期文化科技卫生“三下乡”社会实践活动。</t>
  </si>
  <si>
    <t xml:space="preserve">·2022年-2023年参与赵欢导师课题组的“复杂曲面柔性绳磨抛”项目，指导教师为赵欢，从起始开始参与内容讨论，担任了磨削平台气动部分的设计和部分搭建，项目投出专利《一种复杂曲面仿形顺应宽行磨抛机构及其加工方法》；
·2023年参与赵欢导师课题组柔性砂轮修形与仿形磨抛相关项目，指导教师为赵欢，部分参与内容讨论与项目推进工作，项目投出专利《面向难加工零件特征的柔性砂轮在线修形与仿形磨抛方法》；
·2023年参与赵欢导师课题组复杂曲面接触压强计算相关项目，指导教师为赵欢，担任其中接触压强计算前半部分的算法设计和实现工作，参与论文《复杂曲面磨抛接触压强计算方法》撰写中。
</t>
  </si>
  <si>
    <t>U202110951</t>
  </si>
  <si>
    <t>何梓瑶</t>
  </si>
  <si>
    <t>·理想追求：面向国家重大需求，踔厉奋发、开拓进取、为国家社会发展贡献力量；  
·日常表现：积极进取、严谨好学，每天以最好的状态投入学习和工作中；
·参与了机械本硕博2101班的学生工作，担任文体委员的职务，负责班级各类文体活动的策划和开展，带领班级获得“黄群班”荣誉，负责主持稿的撰写修改、风采展示的主持和领唱；
·参与多项志愿公益方面活动，累计志愿时长90.5小时，具体参与了以下活动：
     2022.7湖北省“七彩假期”暑期支教活动；
     2022.9机械科学与工程学院迎新志愿者；
     2022.9-2022.10华中科技大学校医院志愿活动；
     2022.10华中科技大学70周年校庆晚会志愿活动；
·参与机械学院星光合唱团，并在上学年参与了以下演出活动：
      2022.10.1十一“踔厉奋发启新程，七至春秋谱华章”升旗仪式中作为礼仪队同学引导校领导合唱校歌；
      2023.5.21“2022-2023学年度本科生十佳特色团日”嘉宾演出；
      2023.6.3“踏浪而歌，乐然启航”合唱艺术课程展演；
      2023.9.23机械学院2023级“逐梦星光，向新而行”迎新晚会特邀嘉宾演出；
      2023.4.15春季运动会开幕式演出；
      2023.5.11“凝心聚力学思想 知行合一建新功”荣誉班级授旗仪式中作为“黄群班”荣誉班级展示班级风采，在其中担任主持和领唱。</t>
  </si>
  <si>
    <t>·2022年参加华中科技大学第十八届校机器人大赛（校级），指导老师为刘伦洪,本人担任了机械结构设计、实物制作等任务。</t>
  </si>
  <si>
    <t>·2022年参加陶波教授实验室轮换项目，方向为手术机器人，无产出；
·2023年参与陶波老师课题组的双臂协同自主穿刺手术系统科研项目，在研。</t>
  </si>
  <si>
    <t>U202110978</t>
  </si>
  <si>
    <t>李聪</t>
  </si>
  <si>
    <t>·理想追求是学好每一门功课，打下扎实的理论基础，取得优异成绩，将所学知识与实践结合在一起，扎根科研前端，解决重大卡脖子问题，为祖国高水平科技自立自强贡献自己的力量；
·日常表现是始终保持着积极向上的心态，严格要求自己，认真学习，加入国家重点实验室刻苦科研，积极参加各种比赛，妥善处理好工作之间的关系，做到学习、科研、学生工作全面发展；
·参与了华中科技大学机械学院义工部阳光俱乐部的学生工作，担任核心成员职务，组织并参与各种义工活动,例如“旧书援新梦”、“爱心宿舍”等，获得华中科技大学学生工作部门2022年“优秀义工”荣誉证书、2022年“长期义工”荣誉证书、2023年“优秀义工”荣誉证书、2023年“长期义工”荣誉证书；
·参与华中科技大学篮球协会宣传部的学生工作，担任核心成员职务，多次从事大学生3v3联赛、华工杯、毕业杯等比赛的摄影、直播和赛事总结预告工作；
·参与华中科技大学喻园之声广播台技术部的学生工作，担任部员职务，负责广播剧的剪辑以及校广播新闻的播放；
·参与华中科技大学喻园之声运营设计部的学生工作，担任部员职务，负责相关海报的运营设计以及发布工作；
·参与联合国儿童基金会“月捐为儿童计划”志愿服务，从2022年加入并长期参加，收到联合国儿童基金会驻华代表芮心月签署的感谢证书以及感谢戒指；
·参与赴新疆乌鲁木齐“助力乡村振兴”项目，担任主力成员的职务，从事社会调研、志愿实习等任务，获得院系优秀项目结题；
·参与疫情期间志愿服务活动，两次担任疫情志愿者，获得“优秀志愿者”称号；
·独自开展有关疫情封城期间居民物资供给情况的社会调研，提出问题并给出相关解决方案；
·参与无偿献血活动，获得无偿献血证书；
·参与2023年华中科技大学机械科学与工程学院“机械杯”篮球赛，担任队员职务，获得冠军；
·参与2022年华中科技大学机械科学与工程学院“机械杯”篮球赛，担任队员职务，获得季军；
·受邀参加2023年华中科技大学--无锡惠山太湖科创基金办法仪式，获得无锡惠山太湖科创奖学金；
·前往成都飞机工业集团有限公司线下交流学习，实地参观飞机发动机制作装配过程，就相关技术问题进行答辩；
·前往成四川成发航空科技股份有限公司线下交流学习，实地参观飞机发动机叶片等关键部件的制造过，就锻造技术问题展开深度交流，得到企业高度肯定；
·前往中国航发贵阳发动机设计研究所线下交流学习，参加座谈会，就飞机叶片超高周疲劳检测问题展开深度交流，得到企业高度肯定；
·前往贵州黎阳发动机有限公司线下交流学习，参观飞机整机检修过程，就飞机叶片疲劳寿命提升技术展开深度交流，所提出的制造方案得到企业高度肯定。</t>
  </si>
  <si>
    <t>·2023年参加了第十八届“挑战杯”全国大学生课外学术科技作品竞赛（国家级、A类加分项目），指导老师为张桢，本人排序为第4名，本人担任了材料选择、样品制备、加工方法设计、加工强化方法设计、复杂曲面航空叶片轮廓数据测量与拟合、叶片表面粗糙度检测、贵阳线下全国最终决赛答辩，荣获全国特等奖；
·该特等奖项目参加制定国家长寿命疲劳测试标准一项，获得企业成果应用证明三项，本人均作为主力队员参与其中；
·2022年参加校机器人大赛（校级），指导老师为刘伦洪，本人担任了嵌入式系统的编写与调试，获得全校16强的奖项。</t>
  </si>
  <si>
    <r>
      <rPr>
        <sz val="20"/>
        <rFont val="宋体"/>
        <charset val="134"/>
      </rPr>
      <t>·2022-2023年参与韩斌导师课题组的基于巨电流变液的驱动一体化变刚度软体抓手科研项目，担任设计建模电流变液软体阀、软体手指、对软体抓手的抓取功能进行有限元仿真模拟，实现了多模态手指抓取的仿真结果汇总报告的产出，目前已经制作出实物，正在实验验证软体手指的抓取功能，为论文发表统计数据；
·2022-2023年参与韩斌导师课题组的基于分布式巨电流变阀驱动的多模变刚度软体爬行机器人科研项目，担任设计建模驱动系统、爬行机器人整体结构、对爬行避障功能进行有限元仿真模拟等任务，实现了软体爬行机器人变刚度双相爬行仿真结果汇总报告的产出，与预期相符，制作出实物，正在进行功能调试；
·2023年参与张桢导师课题组的高疲劳寿命航空发动机钛合金的成形技术及典型叶片试制研究项目，担任锻造热处理工艺的优化、钛合金微观结构的表征以及对叶片疲劳寿命的影响、复杂曲面航空叶片轮廓数据测量与拟合、飞机叶片超高周疲劳寿命检测等任务。目前已经设计出一套完整的飞机叶片加工与检测流程，得到业内专家的高度肯定；
·2023年参与刘小涛导师课题组深海等静压力下钛合金疲劳性能提升的国家自然科学基金项目，担任深海等静压钛合金有限元仿真工作，在研；
·2023年获“一种基于三坐标测量的航空发动机叶片型面轮廓测量方法”专利（发明专利，申请号：202311179698X），现已受理，指导老师为张桢，本人排序为第2名（学生一作），担任了对于复杂航空发动机叶片轮廓曲线的四段路径变胞测试方法的创新设计与验证；
·2023年获“一种基于径向基函数的三坐标叶片截面重构方法”专利（发明专利，申请号：2023111858231），现已受理，指导老师为张桢，本人排序为第4名（本科生一作），担任了径向基函数补偿探球半径以及对原始数据点加密相关程序的编写；
·2023年获“一种高疲劳寿命叶片的成形与加工方法”专利（发明专利，申请号：2023111660803），现已受理，指导老师为张桢，本人排序为第9名，担任了钛合金近</t>
    </r>
    <r>
      <rPr>
        <sz val="20"/>
        <rFont val="Calibri"/>
        <charset val="161"/>
      </rPr>
      <t>β</t>
    </r>
    <r>
      <rPr>
        <sz val="20"/>
        <rFont val="宋体"/>
        <charset val="134"/>
      </rPr>
      <t>锻造技术的优化以及材料微观结构的表征；
·2023年已提交“一种基于巨电流变阀的驱动控制一体化多模运动软体抓手”专利（发明专利）的申请，目前正在审核；
·2023年正在撰写两篇有关软体爬行机器人的发明专利；
·2023年正在申请一项软件著作权。</t>
    </r>
  </si>
  <si>
    <t>U202110952</t>
  </si>
  <si>
    <t>郭以坤</t>
  </si>
  <si>
    <t>·理想追求是努力学习，将知识与实际结合起来，通过科研为现代社会的发展贡献力量；
·日常表现是热爱祖国，遵纪守法，尊师重道，时刻以优秀学生的标准严格要求自己；
·参与了机械本硕博2101班的学生工作，担任学习委员一职，具体负责日常作业的收发和与老师对接学习情况等任务，获得了优秀班委贡献奖；
·参与了校内外多种志愿服务活动，从事了幼儿园志愿者、迎新生志愿者、爱心宿舍等具体任务，获得了长期义工证书和优秀义工证书荣誉。</t>
  </si>
  <si>
    <t>·2022年参加华中科技大学第十八届校机器人大赛（校级），指导老师为刘伦洪,本人排序为第3名，担任了机械结构设计与制作任务，获得了冠军；                               ·2022年参加第二十一届全国大学生机器人大赛ROBOCON（国家级），指导老师为刘伦洪，担任了机械结构设计与制作任务，获得了国家一等奖；
·2022年参加第九届中国国际“互联网+”大学生创新创业大赛（国家级），指导老师为赵欢，本人排序为第11名，担任了机械设计、PPT制作任务，获得了校赛银奖，省赛金奖，目前国赛正在进行；                                                                                                           ·2022年参加可移动机器人防撞云台结构设计大创项目（省级），指导老师为李喜秋,本人排序为第4名，担任了机械设计具体任务，结题优秀；                                             ·2022年参加可移动码垛机器人的结构设计大创项目（省级），指导老师为夏兆辉,本人排序为第3名，担任了机械设计具体任务，结题优秀。</t>
  </si>
  <si>
    <t>·2022年-2023年参与赵欢导师课题组的实验室轮转，指导教师为赵欢，担任了基于力控和视觉的柔性轴孔装配任务，无产出；                                                                          ·2023年-2023年参与赵欢导师课题组的“示教学习磨削”科研项目，担任了人与机器人协作作业的防耦合任务，目前进度为正在进行外部力估计开发。</t>
  </si>
  <si>
    <t>U202110958</t>
  </si>
  <si>
    <t>易志鸿</t>
  </si>
  <si>
    <t>·理想追求：不断探索未来的发展方向和趋势，为社会创造更大的价值；
·日常表现：遵纪守法，积极向上，热爱祖国，努力提高自己的学习能力。</t>
  </si>
  <si>
    <t>U202110979</t>
  </si>
  <si>
    <t>张子健</t>
  </si>
  <si>
    <t>·理想追求：面向国家重大需求，结合自身能力特点，为国家高水平科技在理论研究上占领高地贡献力量；
·日常表现：作为入党积极分子，同时又是校资助中心学生干部，时刻以党员标准要求自己，热爱祖国，团结同学，脚踏实地，志存高远；
·参与多项学生工作，具体如下：
     参与了华中科技大学学生工作处资助中心的学生工作，2022年九月任职华中科技大学资助中心助理兼助理委员会宣传部技术部部长，2023年7月任职华中科技大学资助中心助理兼助理委员会宣传部部长，从事了2021~2022学年度”国奖国励优秀学子图鉴“的制作、2021~2022学年度华中科技大学自强大学生标兵风采展示手册、2022~2023学年度新生资助手册设计刊印、2022~2023学年度自强大学生标兵院系跟会监督及材料评审、全权组织开展2023~2024学年度华中科技大学”资助月“活动，获得了华中科技大学优秀学生干部称号；
     参与了机械本硕博2101班的学生工作，担任副班长职务，从事了”黄群班“申报评选活动、”优良学风班“评选及日常班级工作；
·参与多项志愿服务活动，具体如下：
     参与了联合国儿童基金会的”益童计划“，在中国区对山区儿童进行月捐；
     参加华中科技大学机械学院的”爱心宿舍“义工活动，获得”优秀义工“和”长期义工“称号；
     参与了骨髓入库志愿活动，从事了引导和答疑工作；
·参与了文体活动，具体如下：
     参加机械学院“星光”合唱团，共参与校级大型演出3次，及机械学院美育基地挂牌仪式演出1次，机械学院新生开学典礼演出1次；
·其他获奖情况：优秀共青团员，自强奖学金，社会公益奖学金；</t>
  </si>
  <si>
    <t xml:space="preserve">·2022年参加华中科技大学第十八届校机器人大赛（校级），指导老师为刘伦洪,本人担任了机器人加工工作，团队获得八强；
·2022年参加第九届中国国际“互联网+”大学生创新创业大赛（国家级），指导老师为赵欢，本人排序为第8名，项目获得了校赛银奖，省赛金奖，目前国赛正在进行。                                          </t>
  </si>
  <si>
    <t>·2022年-2023年参与段永青导师课题组的实验室轮转，指导教师为段永青，参与了钙钛矿流体喷印实验测试，无产出；
·2023年-至今参与黄永安导师课题组，在飞机叶片蒙皮方向与博士殷梦飞两人进行某结构的设计测试，本人参与结构设计及复现，具体内容涉密。</t>
  </si>
  <si>
    <t>U202110957</t>
  </si>
  <si>
    <t>刘俊</t>
  </si>
  <si>
    <t>·理想追求：为高水平科技自立自强献青春，为民族伟大复兴奋斗终身；
·日常表现：已成为预备党员，热爱祖国，遵纪守法，时刻向其他人学习，以党员身份严格要求自己；
·参与了两届迎新生志愿服务；
·参加2022年“三下乡”社会实践活动，所在团队“ 民族一体 喻言繁荣”获得院系推荐优秀团队。</t>
  </si>
  <si>
    <t>·2022年参加基于MI脑电交互的智能抓取系统大创项目（国家级），指导老师为赵兴炜,本人为负责人排序为第1名，担任了所有任务，目前中期检查优秀；
·2022年加入FOCUS团队进行项目研究。</t>
  </si>
  <si>
    <t>·2023年-2023年参与赵兴炜导师课题组的复杂曲面构件机器人磨抛加工技艺的运动基元表达与精度控制(52275020)科研项目，目前在研；
·2022年-2023年跟随陶波教授手下的博士生进行BCI（脑机接口）方向研究，担任代码编写任务，目前进度为总结现有共享控制方法推出适配无人机的新方法，1篇软著在申；
·2022年参加陶波教授实验室轮换项目，方向为手术机器人，无产出。</t>
  </si>
  <si>
    <t>U202110956</t>
  </si>
  <si>
    <t>王荣国</t>
  </si>
  <si>
    <t>·理想追求：以青春之我、奋斗之我，为民族复兴铺路架桥，为祖国建设添砖加瓦。
·日常表现：入党积极分子，热爱祖国、遵纪守法，以高标准、严要求约束自己，激励自己不断成长进步。
·参与了机械学院院学生会的学生工作，担任院学生会办公室部员，具体任务为公用房的日常管理、院学生会各部门的会议记录、以及机械学院第二十四届学生代表大会的准备等等。
·参与了2022年“三下乡”社会实践活动。参与多项志愿服务活动，担任了迎新志愿者、爱心宿舍、骨髓库入库志愿者、“花开远方”公益手作活动志愿者等等具体任务
·参与了机械学院星光合唱团，并参加了“2022-2023学年度本科生十佳特色团日”嘉宾演出、“踏浪而歌，乐然启航”合唱艺术课程展演、机械学院2023级“逐梦星光，向新而行”迎新晚会演出等多次合唱演出。</t>
  </si>
  <si>
    <t>·2022年参加华中科技大学第十八届校机器人大赛（校级），指导老师为刘伦洪,本人担任了机械结构设计、电机控制等任务；
·目前正在参加全国大学生机械创新设计大赛（国家级），指导教师为刘伦洪。</t>
  </si>
  <si>
    <t>·2022年-2023年参与赵欢导师课题组的实验室轮转，指导教师为赵欢，担任了搭建基于VR的阿尔兹海默测试平台，无产出；
·2023年-2023年参与赵欢导师课题组的“复合材料切削加工”科研项目，担任了建立基于热力耦合模型的CFRTP的微观有限元切削模拟，目前进度为正在进行CFRTP的本构模型的建立。</t>
  </si>
  <si>
    <t>U202110974</t>
  </si>
  <si>
    <t>于浩儒</t>
  </si>
  <si>
    <t>·理想追求是为人民服务，为高水平科技自立自强献青春；
·日常表现是遵纪守法，自律勤奋，乐于助人，热爱祖国，品行端正，有较强的社会责任感和团结精神；
·参与了华中科技大学广播台技术部的学生工作，担任了部长职务，参与了日常广播播放、运动会审稿、广播剧录制剪辑等工作，获得了优秀学生工作者的荣誉称号；
·参与了华中科技大学机械学院职业发展服务中心通讯组的学生工作，担任了副部长职务，从事了企业信息汇总发布的具体任务；
·参与了篮球新生杯、机械杯、华工杯等赛事，担任了机械学院女篮主教练职务，获得了男篮新生杯八强、机械杯冠军和季军、女篮新生杯八强的荣誉；
·获得2021年新生文体奖学金；
·参与了联合国儿童基金会月捐活动，获得了荣誉证书；
·参与了阿里文娱实践活动，获得了阿里文娱实践生的荣誉称号；
·参与了陕西零贰玖公益社会实践活动，义务完成了十四运朗诵宣传任务；
·获得了“2021年本科生军训优秀学员”称号；
·多次参与了无偿献血活动，获得了无偿献血证。</t>
  </si>
  <si>
    <t>·2022年参加华中科技大学校机器人大赛（校级），参与了嵌入式开发和设备装调任务，指导老师为刘伦洪。</t>
  </si>
  <si>
    <t xml:space="preserve">·2021-2022年参加CAD和实验教学中心轮转，指导老师为谢远龙、蒙运红，无产出；
·2022-2022年参与曾祥瑞老师团队的实验室轮转，指导老师为曾祥瑞，学习了车联网与无人驾驶的相关知识，参加了华为SMARTS无人驾驶挑战；
·2023年-2023年参与张云清老师团队的实验室，指导老师为吴景铼，担任了车辆多体动力学的建模和仿真工作，在github发表个人项目simple-vihicle-models-to-analyse-Smoothness-and-stability。
</t>
  </si>
  <si>
    <t>U202110971</t>
  </si>
  <si>
    <t>仇韶强</t>
  </si>
  <si>
    <t>·理想追求：为高水平科技自立自强献青春，提升自我，无限进步；
·日常表现：入党积极分子，严格要求自己，热爱祖国，热心公益，德智体美劳全面发展，工作认真负责，学习积极上进；
·加入院系学生会，担任第25届机械学院学生会主席，具体负责学院文体活动的开展进行；
·在班内担任心理委员，负责班级与校心服之间的连接、班级生日会开展等，协助黄群班筹办工作，所在班级获得“黄群班”荣誉称号；
·参与举办了校十大歌手、两届机械学院篮球赛、两届院十大歌手等共计14场活动，获得新生文体奖学金、2022年文体奖学金、2023年文体奖学金；
·参加机械学院星光合唱团，参与了2022年国庆升旗仪式兼校庆表演等四次校级演出；
·参与两年回访母校志愿活动，两次七彩假期暑期支教等9项志愿活动项目，获得新生社会公益奖学金和2023年社会公益奖学金，获得2022年暑期“三下乡”“返家乡”社会实践优秀队伍和2023年暑期“三下乡”“返家乡”社会实践优秀队伍；志愿时长共计297.26小时；
·2022年获得华中科技大学本科生优秀寝室。</t>
  </si>
  <si>
    <t xml:space="preserve">·2022年参加华中科技大学第十八届校机器人大赛（校级），指导老师为刘伦洪,本人担任了机械结构设计等任务；
·2023年参加“挑战杯”全国大学生课外学术科技作品竞赛（国家级），指导老师为韩斌老师，排序第十，负责电机选型和动力学验证的工作，获得全国一等奖。
</t>
  </si>
  <si>
    <t xml:space="preserve">·2021-2022年参与数控中心实验室轮转，指导老师为唐小卫；
·2022年参与数字制造装备与技术国家重点实验室轮训，指导老师为冀晶晶；
·2022年参与韩斌导师课题组的高性能跨域移动无人系统室外复杂地型SLAM算法研究科研项目，负责SLAM算法调研及Fast-Lio方法的学习验证，目前在研；
·2023年申请发明专利“一种事件相机间启动延迟的估计方法”，申请号: 2023102738832，指导老师为韩斌老师，本人为学生一作，担任原理验证及专利撰写工作；
·2023年申请发明专利“一种多传感器外参的确定方法、装置、电子设备及介质”，申请号：2023114905639，指导老师为韩斌老师，本人为学生三作，担任原理验证工作；
·2023年发表会议论文"Hardware-Free Event Cameras Temporal Synchronization Based on Event Density Alignment"（ICIRA2023会议论文），指导老师为韩斌老师，本人为三作，担任实验平台搭建工作。
</t>
  </si>
  <si>
    <t>U202110959</t>
  </si>
  <si>
    <t>陈梓涵</t>
  </si>
  <si>
    <t>·理想追求是努力学习提升自己，丰富知识开阔眼界，为中国特色社会主义的建设贡献自己的一份力量。
·日常表现是爱国爱党，勤奋好学，乐于助人。现在已经成为发展对象，正积极向党组织靠拢；
·参与了机械本硕博2101班的学生工作，担任团支书职务，从事了机械本硕博2101团支部各项活动的筹划召开，负责了班级内团员生活以及入党相关工作；获得了2023年华中科技大学优秀共青团干的称号；获得了2022 年度华中科技大学机械科学与工程学院第一届“STAR”训练营优秀团务工作者的称号；2021-2022学年度华中科技大学“青梧英才”新生骨干训练营通过考核，顺利结业；获得2021年机械本硕博2101班优秀班干奖；
·参与了多项志愿服务，具体如下：
     参与了联合国儿童基金会月捐计划，并获得了月捐计划证书与戒指信物；
     加入中华骨髓库；
     参与了机械学院阳光俱乐部爱心宿义工活动，从事了人员安排和废品回收的具体任
     务，获得了2022年长期义工称号；
     参与了思政课社会实践，题目为“江西省瑞金市红色基地建设与当地发展之间的联
     系”，从事了所有任务，评测结果为良；
·参与了多项文体活动，并获得名词，具体如下：
     参与了2021年华中科技大学新生杯篮球赛，做为替补队员，最终获得8强；
     参与了2022年机械学院机械杯篮球赛，做为首发主力队员，最终获得季军；
     参与了2023年机械学院机械杯篮球赛，做为首发主力队员，最终获得冠军；
·参与了机械学院星光合唱团，做为男低声部声部长，参加了以下演出：
     2022年5月28日“来听你最喜欢的歌”合唱艺术课程结课展示音乐会；
     2022年6月6日“喻园芳华七十载，青春逐梦新时代”学生社区主题展示活动；
     2023年5月21日“2022-2023学年度本科生十佳特色团日”嘉宾演出；
     2023年6月3日“踏浪而歌，乐然启航”合唱艺术课程展演；
     2023年9月23日机械学院2023级“逐梦星光，向新而行”迎新晚会演出。</t>
  </si>
  <si>
    <t xml:space="preserve">·2022年参加华中科技大学第十八届校机器人大赛，指导老师为刘伦洪,本人排序为第4名，担任了3D建模和比赛主控手的任务，获得了16强；
·2022年参加“机器人的创新设计与实践”创新暑期班，指导老师为蒙运红，本人排序为第2名，担任了慧鱼机器人编程和机械结构搭建的任务，答辩评定为优秀。
</t>
  </si>
  <si>
    <t>·2023年参与郭家杰导师课题组的“耳膜穿孔的识别与定位”项目，担任模型训练任务，目前在研。</t>
  </si>
  <si>
    <t>U202110964</t>
  </si>
  <si>
    <t>王真迪</t>
  </si>
  <si>
    <t>理想追求：努力学习，充实自我，结合自身情况与兴趣，为高水平科技自立自强献青春。
日常表现：预备党员，热爱祖国，遵纪守法，时刻以党员身份要求自己
·2021年加入机械学院文体部，表现积极，认真工作，曾获评机械学院学生会“STAR训练营月度之星”称号。
·2022-2023年任机械学院文体部副部长，2023年11月17日任期结束。2021-2023年期间参与各项校级、院级文体活动，如机械学院新生迎新晚会、机械学院十大歌手、校十大歌手——做经典传唱人，并在2022-2023年作为主要负责人参与策划组织各项文体活动，努力机械学院同学提供更高质量的文体活动，丰富课余生活。
·积极参与志愿活动，多次参加“爱心宿舍”活动，收集宿舍可回收垃圾义卖。
·2022暑期参与“三下乡”社会实践活动，深入基层调研，心系社会。</t>
  </si>
  <si>
    <t>·2022年参加华中科技大学第十八届校机器人大赛（校级），指导老师为刘伦洪,本人担任了电机控制任务；
·2023年11月11日参加全国大学生数学竞赛，成绩未出。</t>
  </si>
  <si>
    <t>2023年参与陶波导师课题组爬壁机器人越障项目，负责算法、模型等，在研</t>
  </si>
  <si>
    <t>U202110955</t>
  </si>
  <si>
    <t>赵梓阳</t>
  </si>
  <si>
    <t>·理想追求：学习知识，用于实处，成为对国家，对社会有用的人才；   
·日常表现：遵纪守法，乐于助人，热爱祖国，思想端正，上课认真听讲，积极参与班内活动。</t>
  </si>
  <si>
    <t>·2022年参加华中科技大学第十八届校机器人大赛（校级），指导老师为刘伦洪,本人担任了部分机构建模。</t>
  </si>
  <si>
    <t>·2023年参与韩斌导师课题组的水下目标识别检测相关项目，目前在研。</t>
  </si>
  <si>
    <t>U202110970</t>
  </si>
  <si>
    <t>周乐行</t>
  </si>
  <si>
    <t>·理想追求：努力学习，充实自我，结合自身情况与兴趣，为高水平科技自立自强献青春；
·日常表现：入党积极分子，严格要求自己，热爱祖国，努力学习，不断提高思想觉悟；
·参与机械本硕博2101班的学生工作，担任组织委员一职，具体负责团支部活动的组织与开展；作为班委参与校“黄群班”申报，所在班级获得“黄群班”荣誉称号；
·担任21级年级团总支组织部长，负责年级与组织部的团务工作对接；
·参与了“爱心宿舍”志愿服务活动，帮助回收旧衣服、纸箱、塑料瓶，获得了“优秀义工”与“长期义工”称号；
·参与了第25届华中科技大学体育教学班学生运动技能比赛，参加了射箭项目，获得二等奖；
·参与机械学院70周年院庆系列活动，担任志愿者，获得志愿者证书；
·作为寝室的一员，协助寝室获得“本科生优秀寝室”称号；
·获得2021-2022学年优秀共青团员称号。</t>
  </si>
  <si>
    <t>·2022年参加华中科技大学第十八届校机器人大赛（校级），指导老师为刘伦洪,本人担任了结构设计与机器人制作任务，获得八强。</t>
  </si>
  <si>
    <t>U202110962</t>
  </si>
  <si>
    <t>王天宇</t>
  </si>
  <si>
    <t>·理想追求是为高水平科技自立自强献青春
·日常表现：作为入党积极分子，严格要求自己，热爱祖国，关心社会问题。学习刻苦，工作认真，敢于创新。
·参与社团指导中心的学生工作，从事了对接社团，为社团发展提供帮助的工作。
·参与七十周年校庆爱国电影展播志愿服务活动，从事入场引导，机动协调的工作，并被评选为优秀志愿者。
·参与机械学院社区服务中心学生工作，担任宣传部推文撰写组的组长，负责推文撰写和查寝工作。
·参与了机械本硕博2101班的学生工作，担任生活委员委员一职，具体负责班级活动的物资采购，班费管理等活动。作为班委参与校“黄群班”申请资料撰写工作，所在班级获得校“黄群班”荣誉称号。
·参与了机械学院星光合唱团，参与“踏浪而歌，乐然启航”合唱艺术课程展演。</t>
  </si>
  <si>
    <t>·2022年参加华中科技大学第十八届校机器人大赛（校级），指导老师为刘伦洪,本人担任了实物搭建，部分零件设计工作。</t>
  </si>
  <si>
    <t>U202110973</t>
  </si>
  <si>
    <t>秦文修</t>
  </si>
  <si>
    <t>·理想追求：努力学习，完善自身，投身祖国建设之中，实现自身价值；
·日常表现：入党积极分子，热爱祖国，乐于助人，积极进取，认真学习专业知识；
·2022-2023学年参与了校广播台运营与设计部并进行相关工作，进行校广播台公众号的编写与管理；
·多次参加爱心宿舍义工活动，及旧衣回收活动。</t>
  </si>
  <si>
    <t>·2022年参与郭家杰老师穿戴式传感器相关实验；
·现参加郭家杰导师课题组的“耳膜穿孔的识别与定位”项目，负责图像处理算法设计，目前在研。</t>
  </si>
  <si>
    <t>U202110977</t>
  </si>
  <si>
    <t>张轩豪</t>
  </si>
  <si>
    <t>·理想追求：敢于挑战传统观念和思维方式，不断探索新的领域和方向，为社会的发展和进步做出贡献；
·日常表现：努力学习，积极向上，独立自主，追求卓越。生活中，乐于助人，具有团结协作的精神和强烈的社会责任感；寝室获得“优秀寝室”称号；
·参与了华中科技大学校团委组织部特色团日项目组的学生工作，担任特色团日项目组主任助理一职，从事了承办校特色团日宣讲、路演等系列活动，获得特色团日优秀助理的称号；
·参与了华中科技大学学生社团指导中心办公室的学生工作，担任办公室部门营员，从事了百团大战、社团文化节等多项大型活动的举办；
多次参与爱心宿舍回收旧衣，回收瓶子纸箱等义工服务，表现优秀；
·参与了第25届华中科技大学体育教学班学生运动技能比赛，参加了射箭项目，获得二等奖（第1）。。</t>
  </si>
  <si>
    <t>·2022年参加华中科技大学第十八届校机器人大赛（校级），指导老师为刘伦洪,本人担任了机器人原理结构设计，带领团队获得八强。</t>
  </si>
  <si>
    <t>·2022年-2023年参与了陈蓉导师课题组的“原子层沉积技术”项目，目前正在学习相关理论。</t>
  </si>
  <si>
    <t>U202110961</t>
  </si>
  <si>
    <t>吴戈</t>
  </si>
  <si>
    <t>·理想追求：充实自身，坚定信念，实现自身价值，为祖国建设添砖加瓦。
·日常表现：入党积极分子，遵纪守法，热爱祖国 ，认真参与学生工作，服务他人，获得优秀共青团员荣誉称号。
·2021年获得“2021年本科生军训优秀学员”称号
·2021-2022学年，担任机械学院心理权益部部员，参与梧桐雨健康行，把故事写成我们等活动，参与机械学院第二十五届学生代表大会，并担任监票人。获得机械Star训练营四月份“月度之星”的称号。
·2022-2023学年，担任机械学院心理权益部副部长，对接校心服，进行晴雨表收集，每两周在校权益部参与权益问题讨论，与经济学院联合开展“趣味运动会”，与电信等开展“把故事写成我们”。
·作为班委参与校“黄群班”的申报，答辩工作，所在班级取的“黄群班”荣誉称号。
·参与2022年机械学院迎新志愿者，暑期“三下乡”社会实践活动，回访母校志愿服务活动。</t>
  </si>
  <si>
    <t>·2022年-2023年参与了陈蓉导师课题组的“原子层沉积技术”项目，目前正在学习相关理论；
·2020年获一种可消毒落地式衣架（专利类别：实用新型，专利号：12505781）。</t>
  </si>
  <si>
    <t>U202110969</t>
  </si>
  <si>
    <t>黄劲豪</t>
  </si>
  <si>
    <t>·理想追求：努力学习，为高水平科技自立自强献青春
·日常表现：遵纪守法，积极向上，热爱祖国，努力提高自己的学习能力</t>
  </si>
  <si>
    <t>不合格</t>
  </si>
  <si>
    <t>挂科两门及以上</t>
  </si>
  <si>
    <t>U202110950</t>
  </si>
  <si>
    <t>张婉婷</t>
  </si>
  <si>
    <t>（休学不参评）</t>
  </si>
  <si>
    <t>-</t>
  </si>
  <si>
    <t>U202110975</t>
  </si>
  <si>
    <t>马翌轩</t>
  </si>
  <si>
    <t xml:space="preserve">·理想追求：充实自我，立足现实努力提高生活质量，用个人能力改变社会；
·日常表现：遵纪守法，积极向上，乐于助人，向身边优秀同志学习；
·参与了华中科技大学学生社团指导中心媒体部工作，担任部员，在多届百团大战与学生社团文化节中参与拍摄任务，得到上级与团委充分肯定；
·作为非班委参与了班级“黄群班”评选工作，主剪参演时所用的视频。
</t>
  </si>
  <si>
    <t>·2023年暑假自费前往英国拉夫堡大学交流，与该校导师George Torrens充分交流，并走访了德意法西奥匈等多个国家，培养全球视野。</t>
  </si>
  <si>
    <t xml:space="preserve">·2023年发表《基于色彩序列记忆的适老化产品操控逻辑导示设计》机械设计. 2023,40(04)专业期刊，本人为第三作，担任了英文翻译，社会调研，资料查询任务
·2021-2022年参与数控中心实验室轮转，指导老师为唐小卫；2022年参与数字制造装备与技术国家重点实验室轮训，指导老师为冀晶晶；两次轮训均形成轮训报告；
·截至2023年，拥有第一作者发明专利一项，其余专利3项。
</t>
  </si>
  <si>
    <t>U202110953</t>
  </si>
  <si>
    <t>　刘松源</t>
  </si>
  <si>
    <t>·理想追求：努力学习，为国家发展贡献自己的力量；
·日常表现：遵纪守法，热爱祖国，积极向上，认真学习。</t>
  </si>
  <si>
    <t>　无</t>
  </si>
  <si>
    <t>挂科两门及以上，拟转至生科专业</t>
  </si>
  <si>
    <t>U202110972</t>
  </si>
  <si>
    <t>孟华孝</t>
  </si>
  <si>
    <t>遵守国家法律法规和学校规章制度，品行端正，热爱党和祖国，积极参加班级活动和学校活动，与同学团结协作。
理想追求：努力掌握相关的专业知识和技能，紧跟时代发展，为国家和社会发展贡献自己的力量，通过实践实现自己的价值。日常表现：遵纪守法，不做有害他人和社会的事，积极参与班级和学院组织的活动，努力完成学业，与同学团结互助友好相处，关注国家和社会发展情况，积极参与社会实践。参与了校运会文体活动。</t>
  </si>
  <si>
    <t>挂科两门及以上，心理问题严重</t>
  </si>
</sst>
</file>

<file path=xl/styles.xml><?xml version="1.0" encoding="utf-8"?>
<styleSheet xmlns="http://schemas.openxmlformats.org/spreadsheetml/2006/main" xmlns:xr9="http://schemas.microsoft.com/office/spreadsheetml/2016/revision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0.00_);[Red]\(0.00\)"/>
    <numFmt numFmtId="178" formatCode="0_ "/>
  </numFmts>
  <fonts count="34">
    <font>
      <sz val="10"/>
      <color theme="1"/>
      <name val="等线"/>
      <charset val="134"/>
      <scheme val="minor"/>
    </font>
    <font>
      <sz val="11"/>
      <name val="宋体"/>
      <charset val="134"/>
    </font>
    <font>
      <sz val="11"/>
      <color theme="1"/>
      <name val="等线"/>
      <charset val="134"/>
      <scheme val="minor"/>
    </font>
    <font>
      <sz val="20"/>
      <color theme="1"/>
      <name val="等线"/>
      <charset val="134"/>
      <scheme val="minor"/>
    </font>
    <font>
      <b/>
      <sz val="20"/>
      <color theme="1"/>
      <name val="宋体"/>
      <charset val="134"/>
    </font>
    <font>
      <b/>
      <sz val="28"/>
      <name val="宋体"/>
      <charset val="134"/>
    </font>
    <font>
      <sz val="20"/>
      <name val="宋体"/>
      <charset val="134"/>
    </font>
    <font>
      <b/>
      <sz val="20"/>
      <name val="宋体"/>
      <charset val="134"/>
    </font>
    <font>
      <sz val="20"/>
      <color rgb="FFFF0000"/>
      <name val="宋体"/>
      <charset val="134"/>
    </font>
    <font>
      <sz val="20"/>
      <color rgb="FF000000"/>
      <name val="宋体"/>
      <charset val="134"/>
    </font>
    <font>
      <sz val="20"/>
      <name val="等线"/>
      <charset val="134"/>
    </font>
    <font>
      <b/>
      <sz val="20"/>
      <color rgb="FFFF0000"/>
      <name val="宋体"/>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b/>
      <sz val="28"/>
      <color rgb="FFFF0000"/>
      <name val="宋体"/>
      <charset val="134"/>
    </font>
    <font>
      <sz val="10"/>
      <name val="宋体"/>
      <charset val="134"/>
    </font>
    <font>
      <sz val="20"/>
      <name val="Calibri"/>
      <charset val="161"/>
    </font>
  </fonts>
  <fills count="36">
    <fill>
      <patternFill patternType="none"/>
    </fill>
    <fill>
      <patternFill patternType="gray125"/>
    </fill>
    <fill>
      <patternFill patternType="solid">
        <fgColor rgb="FFFFFF00"/>
        <bgColor indexed="64"/>
      </patternFill>
    </fill>
    <fill>
      <patternFill patternType="solid">
        <fgColor theme="5" tint="0.8"/>
        <bgColor indexed="64"/>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 fillId="5" borderId="15"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16" applyNumberFormat="0" applyFill="0" applyAlignment="0" applyProtection="0">
      <alignment vertical="center"/>
    </xf>
    <xf numFmtId="0" fontId="18" fillId="0" borderId="16" applyNumberFormat="0" applyFill="0" applyAlignment="0" applyProtection="0">
      <alignment vertical="center"/>
    </xf>
    <xf numFmtId="0" fontId="19" fillId="0" borderId="17" applyNumberFormat="0" applyFill="0" applyAlignment="0" applyProtection="0">
      <alignment vertical="center"/>
    </xf>
    <xf numFmtId="0" fontId="19" fillId="0" borderId="0" applyNumberFormat="0" applyFill="0" applyBorder="0" applyAlignment="0" applyProtection="0">
      <alignment vertical="center"/>
    </xf>
    <xf numFmtId="0" fontId="20" fillId="6" borderId="18" applyNumberFormat="0" applyAlignment="0" applyProtection="0">
      <alignment vertical="center"/>
    </xf>
    <xf numFmtId="0" fontId="21" fillId="7" borderId="19" applyNumberFormat="0" applyAlignment="0" applyProtection="0">
      <alignment vertical="center"/>
    </xf>
    <xf numFmtId="0" fontId="22" fillId="7" borderId="18" applyNumberFormat="0" applyAlignment="0" applyProtection="0">
      <alignment vertical="center"/>
    </xf>
    <xf numFmtId="0" fontId="23" fillId="8" borderId="20" applyNumberFormat="0" applyAlignment="0" applyProtection="0">
      <alignment vertical="center"/>
    </xf>
    <xf numFmtId="0" fontId="24" fillId="0" borderId="21" applyNumberFormat="0" applyFill="0" applyAlignment="0" applyProtection="0">
      <alignment vertical="center"/>
    </xf>
    <xf numFmtId="0" fontId="25" fillId="0" borderId="22" applyNumberFormat="0" applyFill="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cellStyleXfs>
  <cellXfs count="61">
    <xf numFmtId="0" fontId="0" fillId="0" borderId="0" xfId="0">
      <alignment vertical="center"/>
    </xf>
    <xf numFmtId="0" fontId="1" fillId="0" borderId="0" xfId="0" applyFont="1" applyFill="1" applyBorder="1" applyAlignment="1"/>
    <xf numFmtId="0" fontId="2" fillId="0" borderId="0" xfId="0" applyFont="1" applyFill="1" applyBorder="1" applyAlignment="1"/>
    <xf numFmtId="0" fontId="0" fillId="0" borderId="0" xfId="0" applyFill="1">
      <alignment vertical="center"/>
    </xf>
    <xf numFmtId="0" fontId="0" fillId="0" borderId="0" xfId="0" applyAlignment="1">
      <alignment horizontal="center" vertical="center"/>
    </xf>
    <xf numFmtId="0" fontId="0" fillId="0" borderId="0" xfId="0" applyAlignment="1">
      <alignment horizontal="left" vertical="center"/>
    </xf>
    <xf numFmtId="176" fontId="0" fillId="0" borderId="0" xfId="0" applyNumberFormat="1" applyAlignment="1">
      <alignment horizontal="center" vertical="center"/>
    </xf>
    <xf numFmtId="177" fontId="0" fillId="0" borderId="0" xfId="0" applyNumberFormat="1" applyAlignment="1">
      <alignment horizontal="center" vertical="center"/>
    </xf>
    <xf numFmtId="0" fontId="0" fillId="0" borderId="0" xfId="0" applyAlignment="1">
      <alignment horizontal="left" vertical="center" wrapText="1"/>
    </xf>
    <xf numFmtId="177" fontId="3" fillId="0" borderId="0" xfId="0" applyNumberFormat="1" applyFont="1" applyAlignment="1">
      <alignment horizontal="center" vertical="center"/>
    </xf>
    <xf numFmtId="178" fontId="3" fillId="0" borderId="0" xfId="0" applyNumberFormat="1" applyFont="1" applyAlignment="1">
      <alignment horizontal="center" vertical="center"/>
    </xf>
    <xf numFmtId="0" fontId="4" fillId="0" borderId="0" xfId="0" applyFont="1" applyAlignment="1">
      <alignment horizontal="left" vertical="center"/>
    </xf>
    <xf numFmtId="0" fontId="5" fillId="0" borderId="0" xfId="0" applyFont="1" applyFill="1" applyAlignment="1">
      <alignment horizontal="center" vertical="center" wrapText="1"/>
    </xf>
    <xf numFmtId="0" fontId="6" fillId="0" borderId="1" xfId="0" applyFont="1" applyFill="1" applyBorder="1" applyAlignment="1"/>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5" xfId="0" applyFont="1" applyFill="1" applyBorder="1" applyAlignment="1">
      <alignment horizontal="center" vertical="center" wrapText="1"/>
    </xf>
    <xf numFmtId="176" fontId="7" fillId="0" borderId="5" xfId="0" applyNumberFormat="1" applyFont="1" applyFill="1" applyBorder="1" applyAlignment="1">
      <alignment horizontal="center" vertical="center" wrapText="1"/>
    </xf>
    <xf numFmtId="0" fontId="7" fillId="0" borderId="6" xfId="0" applyFont="1" applyFill="1" applyBorder="1" applyAlignment="1">
      <alignment horizontal="center" vertical="center" wrapText="1"/>
    </xf>
    <xf numFmtId="177" fontId="7" fillId="0" borderId="4" xfId="0" applyNumberFormat="1" applyFont="1" applyFill="1" applyBorder="1" applyAlignment="1">
      <alignment horizontal="center" vertical="center" wrapText="1"/>
    </xf>
    <xf numFmtId="0" fontId="7" fillId="0" borderId="7" xfId="0" applyFont="1" applyFill="1" applyBorder="1" applyAlignment="1">
      <alignment horizontal="center" vertical="center" wrapText="1"/>
    </xf>
    <xf numFmtId="0" fontId="7" fillId="0" borderId="0" xfId="0" applyFont="1" applyFill="1" applyBorder="1" applyAlignment="1">
      <alignment horizontal="left" vertical="center" wrapText="1"/>
    </xf>
    <xf numFmtId="0" fontId="7" fillId="0" borderId="8" xfId="0" applyFont="1" applyFill="1" applyBorder="1" applyAlignment="1">
      <alignment horizontal="left" vertical="center" wrapText="1"/>
    </xf>
    <xf numFmtId="0" fontId="6" fillId="0" borderId="5"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6" fillId="0" borderId="9" xfId="0" applyFont="1" applyFill="1" applyBorder="1" applyAlignment="1">
      <alignment horizontal="center" vertical="center" wrapText="1"/>
    </xf>
    <xf numFmtId="177" fontId="7" fillId="3" borderId="9" xfId="0" applyNumberFormat="1" applyFont="1" applyFill="1" applyBorder="1" applyAlignment="1">
      <alignment horizontal="center" vertical="center" wrapText="1"/>
    </xf>
    <xf numFmtId="0" fontId="7" fillId="0" borderId="10" xfId="0" applyFont="1" applyFill="1" applyBorder="1" applyAlignment="1">
      <alignment horizontal="center" vertical="center" wrapText="1"/>
    </xf>
    <xf numFmtId="0" fontId="7" fillId="0" borderId="11" xfId="0" applyFont="1" applyFill="1" applyBorder="1" applyAlignment="1">
      <alignment horizontal="left" vertical="center" wrapText="1"/>
    </xf>
    <xf numFmtId="0" fontId="7" fillId="0" borderId="12" xfId="0" applyFont="1" applyFill="1" applyBorder="1" applyAlignment="1">
      <alignment horizontal="left" vertical="center" wrapText="1"/>
    </xf>
    <xf numFmtId="0" fontId="8" fillId="0" borderId="5"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9"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9" xfId="0" applyFont="1" applyBorder="1" applyAlignment="1">
      <alignment horizontal="center" vertical="center" wrapText="1"/>
    </xf>
    <xf numFmtId="0" fontId="6" fillId="0" borderId="9" xfId="0" applyFont="1" applyBorder="1" applyAlignment="1">
      <alignment horizontal="left" vertical="center" wrapText="1"/>
    </xf>
    <xf numFmtId="177" fontId="6" fillId="0" borderId="9" xfId="0" applyNumberFormat="1" applyFont="1" applyBorder="1" applyAlignment="1">
      <alignment horizontal="center" vertical="center" wrapText="1"/>
    </xf>
    <xf numFmtId="176" fontId="6" fillId="0" borderId="9" xfId="0" applyNumberFormat="1" applyFont="1" applyBorder="1" applyAlignment="1">
      <alignment horizontal="center" vertical="center" wrapText="1"/>
    </xf>
    <xf numFmtId="0" fontId="10" fillId="0" borderId="14" xfId="0" applyFont="1" applyBorder="1" applyAlignment="1">
      <alignment horizontal="center" vertical="center" wrapText="1"/>
    </xf>
    <xf numFmtId="177" fontId="6" fillId="2" borderId="9" xfId="0" applyNumberFormat="1" applyFont="1" applyFill="1" applyBorder="1" applyAlignment="1">
      <alignment horizontal="center" vertical="center" wrapText="1"/>
    </xf>
    <xf numFmtId="0" fontId="9" fillId="4" borderId="13" xfId="0" applyFont="1" applyFill="1" applyBorder="1" applyAlignment="1">
      <alignment horizontal="center" vertical="center" wrapText="1"/>
    </xf>
    <xf numFmtId="0" fontId="6" fillId="4" borderId="14"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9" xfId="0" applyFont="1" applyFill="1" applyBorder="1" applyAlignment="1">
      <alignment horizontal="left" vertical="center" wrapText="1"/>
    </xf>
    <xf numFmtId="177" fontId="6" fillId="4" borderId="9" xfId="0" applyNumberFormat="1" applyFont="1" applyFill="1" applyBorder="1" applyAlignment="1">
      <alignment horizontal="center" vertical="center" wrapText="1"/>
    </xf>
    <xf numFmtId="176" fontId="6" fillId="4" borderId="9" xfId="0" applyNumberFormat="1" applyFont="1" applyFill="1" applyBorder="1" applyAlignment="1">
      <alignment horizontal="center" vertical="center" wrapText="1"/>
    </xf>
    <xf numFmtId="0" fontId="6" fillId="0" borderId="9" xfId="0" applyFont="1" applyBorder="1" applyAlignment="1">
      <alignment vertical="center" wrapText="1"/>
    </xf>
    <xf numFmtId="177" fontId="7" fillId="0" borderId="5" xfId="0" applyNumberFormat="1" applyFont="1" applyFill="1" applyBorder="1" applyAlignment="1">
      <alignment horizontal="center" vertical="center" wrapText="1"/>
    </xf>
    <xf numFmtId="0" fontId="7" fillId="0" borderId="9" xfId="0" applyFont="1" applyFill="1" applyBorder="1" applyAlignment="1">
      <alignment horizontal="center" vertical="center" wrapText="1"/>
    </xf>
    <xf numFmtId="177" fontId="7" fillId="0" borderId="9" xfId="0" applyNumberFormat="1" applyFont="1" applyFill="1" applyBorder="1" applyAlignment="1">
      <alignment horizontal="center" vertical="center" wrapText="1"/>
    </xf>
    <xf numFmtId="178" fontId="7" fillId="2" borderId="9" xfId="0" applyNumberFormat="1" applyFont="1" applyFill="1" applyBorder="1" applyAlignment="1">
      <alignment horizontal="center" vertical="center" wrapText="1"/>
    </xf>
    <xf numFmtId="177" fontId="7" fillId="2" borderId="9" xfId="0" applyNumberFormat="1" applyFont="1" applyFill="1" applyBorder="1" applyAlignment="1">
      <alignment horizontal="center" vertical="center" wrapText="1"/>
    </xf>
    <xf numFmtId="177" fontId="3" fillId="0" borderId="9" xfId="0" applyNumberFormat="1" applyFont="1" applyBorder="1" applyAlignment="1">
      <alignment horizontal="center" vertical="center"/>
    </xf>
    <xf numFmtId="178" fontId="3" fillId="0" borderId="9" xfId="0" applyNumberFormat="1" applyFont="1" applyBorder="1" applyAlignment="1">
      <alignment horizontal="center" vertical="center"/>
    </xf>
    <xf numFmtId="178" fontId="6" fillId="4" borderId="9" xfId="0" applyNumberFormat="1" applyFont="1" applyFill="1" applyBorder="1" applyAlignment="1">
      <alignment horizontal="center" vertical="center" wrapText="1"/>
    </xf>
    <xf numFmtId="0" fontId="7" fillId="2" borderId="9" xfId="0" applyFont="1" applyFill="1" applyBorder="1" applyAlignment="1">
      <alignment horizontal="center" vertical="center"/>
    </xf>
    <xf numFmtId="0" fontId="4" fillId="0" borderId="9" xfId="0" applyFont="1" applyBorder="1" applyAlignment="1">
      <alignment horizontal="center" vertical="center"/>
    </xf>
    <xf numFmtId="0" fontId="11" fillId="2" borderId="9" xfId="0" applyFont="1" applyFill="1" applyBorder="1" applyAlignment="1">
      <alignment horizontal="center" vertical="center"/>
    </xf>
    <xf numFmtId="0" fontId="3" fillId="0" borderId="0" xfId="0" applyFont="1" applyAlignment="1">
      <alignment horizontal="left" vertical="center"/>
    </xf>
    <xf numFmtId="178" fontId="7" fillId="4" borderId="9" xfId="0" applyNumberFormat="1"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48260</xdr:colOff>
      <xdr:row>1</xdr:row>
      <xdr:rowOff>14605</xdr:rowOff>
    </xdr:from>
    <xdr:to>
      <xdr:col>2</xdr:col>
      <xdr:colOff>1308735</xdr:colOff>
      <xdr:row>3</xdr:row>
      <xdr:rowOff>0</xdr:rowOff>
    </xdr:to>
    <xdr:sp>
      <xdr:nvSpPr>
        <xdr:cNvPr id="2" name="Line 4"/>
        <xdr:cNvSpPr/>
      </xdr:nvSpPr>
      <xdr:spPr>
        <a:xfrm>
          <a:off x="48260" y="1170305"/>
          <a:ext cx="4742180" cy="2499995"/>
        </a:xfrm>
        <a:prstGeom prst="line">
          <a:avLst/>
        </a:prstGeom>
        <a:ln w="9525" cap="flat" cmpd="sng">
          <a:solidFill>
            <a:srgbClr val="000000"/>
          </a:solidFill>
          <a:prstDash val="solid"/>
          <a:round/>
          <a:headEnd type="none" w="med" len="med"/>
          <a:tailEnd type="none" w="med" len="med"/>
        </a:ln>
      </xdr:spPr>
    </xdr:sp>
    <xdr:clientData/>
  </xdr:twoCellAnchor>
  <xdr:twoCellAnchor>
    <xdr:from>
      <xdr:col>0</xdr:col>
      <xdr:colOff>20955</xdr:colOff>
      <xdr:row>1</xdr:row>
      <xdr:rowOff>14605</xdr:rowOff>
    </xdr:from>
    <xdr:to>
      <xdr:col>2</xdr:col>
      <xdr:colOff>6350</xdr:colOff>
      <xdr:row>3</xdr:row>
      <xdr:rowOff>14605</xdr:rowOff>
    </xdr:to>
    <xdr:sp>
      <xdr:nvSpPr>
        <xdr:cNvPr id="3" name="Line 4"/>
        <xdr:cNvSpPr/>
      </xdr:nvSpPr>
      <xdr:spPr>
        <a:xfrm>
          <a:off x="20955" y="1170305"/>
          <a:ext cx="3467100" cy="2514600"/>
        </a:xfrm>
        <a:prstGeom prst="line">
          <a:avLst/>
        </a:prstGeom>
        <a:ln w="9525" cap="flat" cmpd="sng">
          <a:solidFill>
            <a:srgbClr val="000000"/>
          </a:solidFill>
          <a:prstDash val="solid"/>
          <a:round/>
          <a:headEnd type="none" w="med" len="med"/>
          <a:tailEnd type="none" w="med" len="med"/>
        </a:ln>
      </xdr:spPr>
    </xdr:sp>
    <xdr:clientData/>
  </xdr:twoCellAnchor>
  <xdr:twoCellAnchor>
    <xdr:from>
      <xdr:col>0</xdr:col>
      <xdr:colOff>13970</xdr:colOff>
      <xdr:row>1</xdr:row>
      <xdr:rowOff>14605</xdr:rowOff>
    </xdr:from>
    <xdr:to>
      <xdr:col>0</xdr:col>
      <xdr:colOff>1294765</xdr:colOff>
      <xdr:row>3</xdr:row>
      <xdr:rowOff>1212850</xdr:rowOff>
    </xdr:to>
    <xdr:sp>
      <xdr:nvSpPr>
        <xdr:cNvPr id="4" name="Line 4"/>
        <xdr:cNvSpPr/>
      </xdr:nvSpPr>
      <xdr:spPr>
        <a:xfrm>
          <a:off x="13970" y="1170305"/>
          <a:ext cx="1280795" cy="3712845"/>
        </a:xfrm>
        <a:prstGeom prst="line">
          <a:avLst/>
        </a:prstGeom>
        <a:ln w="9525" cap="flat" cmpd="sng">
          <a:solidFill>
            <a:srgbClr val="000000"/>
          </a:solidFill>
          <a:prstDash val="solid"/>
          <a:round/>
          <a:headEnd type="none" w="med" len="med"/>
          <a:tailEnd type="none" w="med" len="me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3&#31179;%20&#26412;&#31185;\2023.10.31%2020-22&#32423;&#32508;&#21512;&#32032;&#36136;&#35780;&#20215;\2023.11.16%20&#35780;&#20215;&#23567;&#32452;&#35780;&#23457;\&#21152;&#26435;&#25104;&#32489;\21&#26412;&#30805;&#21338;%20&#21326;&#20013;&#31185;&#25216;&#22823;&#23398;&#25253;&#34920;%20(4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0"/>
      <sheetName val="sheet0 (2)"/>
    </sheetNames>
    <sheetDataSet>
      <sheetData sheetId="0"/>
      <sheetData sheetId="1">
        <row r="1">
          <cell r="B1" t="str">
            <v>学号</v>
          </cell>
          <cell r="C1" t="str">
            <v>姓名</v>
          </cell>
          <cell r="D1" t="str">
            <v>总平均加权成绩</v>
          </cell>
        </row>
        <row r="3">
          <cell r="B3" t="str">
            <v>U202110966</v>
          </cell>
          <cell r="C3" t="str">
            <v>郑升威</v>
          </cell>
          <cell r="D3">
            <v>93.2715404699739</v>
          </cell>
        </row>
        <row r="4">
          <cell r="B4" t="str">
            <v>U202110968</v>
          </cell>
          <cell r="C4" t="str">
            <v>莫启昀</v>
          </cell>
          <cell r="D4">
            <v>91.5117493472585</v>
          </cell>
        </row>
        <row r="5">
          <cell r="B5" t="str">
            <v>U202110960</v>
          </cell>
          <cell r="C5" t="str">
            <v>袁惯喆</v>
          </cell>
          <cell r="D5">
            <v>89.8198433420365</v>
          </cell>
        </row>
        <row r="6">
          <cell r="B6" t="str">
            <v>U202110963</v>
          </cell>
          <cell r="C6" t="str">
            <v>李翔宇</v>
          </cell>
          <cell r="D6">
            <v>88.4804177545692</v>
          </cell>
        </row>
        <row r="7">
          <cell r="B7" t="str">
            <v>U202110976</v>
          </cell>
          <cell r="C7" t="str">
            <v>张昊</v>
          </cell>
          <cell r="D7">
            <v>88.3655352480418</v>
          </cell>
        </row>
        <row r="8">
          <cell r="B8" t="str">
            <v>U202110965</v>
          </cell>
          <cell r="C8" t="str">
            <v>占想阳</v>
          </cell>
          <cell r="D8">
            <v>88.0443864229765</v>
          </cell>
        </row>
        <row r="9">
          <cell r="B9" t="str">
            <v>U202110967</v>
          </cell>
          <cell r="C9" t="str">
            <v>肖可为</v>
          </cell>
          <cell r="D9">
            <v>87.7493472584856</v>
          </cell>
        </row>
        <row r="10">
          <cell r="B10" t="str">
            <v>U202110954</v>
          </cell>
          <cell r="C10" t="str">
            <v>费冠博</v>
          </cell>
          <cell r="D10">
            <v>87.7389033942559</v>
          </cell>
        </row>
        <row r="11">
          <cell r="B11" t="str">
            <v>U202110951</v>
          </cell>
          <cell r="C11" t="str">
            <v>何梓瑶</v>
          </cell>
          <cell r="D11">
            <v>87.4621409921671</v>
          </cell>
        </row>
        <row r="12">
          <cell r="B12" t="str">
            <v>U202110978</v>
          </cell>
          <cell r="C12" t="str">
            <v>李聪</v>
          </cell>
          <cell r="D12">
            <v>86.0365535248042</v>
          </cell>
        </row>
        <row r="13">
          <cell r="B13" t="str">
            <v>U202110952</v>
          </cell>
          <cell r="C13" t="str">
            <v>郭以坤</v>
          </cell>
          <cell r="D13">
            <v>85.4986945169713</v>
          </cell>
        </row>
        <row r="14">
          <cell r="B14" t="str">
            <v>U202110958</v>
          </cell>
          <cell r="C14" t="str">
            <v>易志鸿</v>
          </cell>
          <cell r="D14">
            <v>85.0522193211488</v>
          </cell>
        </row>
        <row r="15">
          <cell r="B15" t="str">
            <v>U202110979</v>
          </cell>
          <cell r="C15" t="str">
            <v>张子健</v>
          </cell>
          <cell r="D15">
            <v>84.3028720626632</v>
          </cell>
        </row>
        <row r="16">
          <cell r="B16" t="str">
            <v>U202110957</v>
          </cell>
          <cell r="C16" t="str">
            <v>刘俊</v>
          </cell>
          <cell r="D16">
            <v>84.0861618798956</v>
          </cell>
        </row>
        <row r="17">
          <cell r="B17" t="str">
            <v>U202110956</v>
          </cell>
          <cell r="C17" t="str">
            <v>王荣国</v>
          </cell>
          <cell r="D17">
            <v>83.8825065274151</v>
          </cell>
        </row>
        <row r="18">
          <cell r="B18" t="str">
            <v>U202110974</v>
          </cell>
          <cell r="C18" t="str">
            <v>于浩儒</v>
          </cell>
          <cell r="D18">
            <v>83.0373333333333</v>
          </cell>
        </row>
        <row r="19">
          <cell r="B19" t="str">
            <v>U202110971</v>
          </cell>
          <cell r="C19" t="str">
            <v>仇韶强</v>
          </cell>
          <cell r="D19">
            <v>82.9712793733681</v>
          </cell>
        </row>
        <row r="20">
          <cell r="B20" t="str">
            <v>U202110959</v>
          </cell>
          <cell r="C20" t="str">
            <v>陈梓涵</v>
          </cell>
          <cell r="D20">
            <v>82.6026666666667</v>
          </cell>
        </row>
        <row r="21">
          <cell r="B21" t="str">
            <v>U202110964</v>
          </cell>
          <cell r="C21" t="str">
            <v>王真迪</v>
          </cell>
          <cell r="D21">
            <v>82.3994778067885</v>
          </cell>
        </row>
        <row r="22">
          <cell r="B22" t="str">
            <v>U202110955</v>
          </cell>
          <cell r="C22" t="str">
            <v>赵梓阳</v>
          </cell>
          <cell r="D22">
            <v>81.9451697127937</v>
          </cell>
        </row>
        <row r="23">
          <cell r="B23" t="str">
            <v>U202110970</v>
          </cell>
          <cell r="C23" t="str">
            <v>周乐行</v>
          </cell>
          <cell r="D23">
            <v>81.5195822454308</v>
          </cell>
        </row>
        <row r="24">
          <cell r="B24" t="str">
            <v>U202110962</v>
          </cell>
          <cell r="C24" t="str">
            <v>王天宇</v>
          </cell>
          <cell r="D24">
            <v>81.2689295039165</v>
          </cell>
        </row>
        <row r="25">
          <cell r="B25" t="str">
            <v>U202110973</v>
          </cell>
          <cell r="C25" t="str">
            <v>秦文修</v>
          </cell>
          <cell r="D25">
            <v>81.2271540469974</v>
          </cell>
        </row>
        <row r="26">
          <cell r="B26" t="str">
            <v>U202110977</v>
          </cell>
          <cell r="C26" t="str">
            <v>张轩豪</v>
          </cell>
          <cell r="D26">
            <v>78.9608355091384</v>
          </cell>
        </row>
        <row r="27">
          <cell r="B27" t="str">
            <v>U202110961</v>
          </cell>
          <cell r="C27" t="str">
            <v>吴戈</v>
          </cell>
          <cell r="D27">
            <v>76.6605744125326</v>
          </cell>
        </row>
        <row r="28">
          <cell r="B28" t="str">
            <v>U202110969</v>
          </cell>
          <cell r="C28" t="str">
            <v>黄劲豪</v>
          </cell>
          <cell r="D28">
            <v>76.6083550913838</v>
          </cell>
        </row>
        <row r="29">
          <cell r="B29" t="str">
            <v>U202110950</v>
          </cell>
          <cell r="C29" t="str">
            <v>张婉婷</v>
          </cell>
          <cell r="D29">
            <v>71.9370078740157</v>
          </cell>
        </row>
        <row r="30">
          <cell r="B30" t="str">
            <v>U202110975</v>
          </cell>
          <cell r="C30" t="str">
            <v>马翌轩</v>
          </cell>
          <cell r="D30">
            <v>68.4</v>
          </cell>
        </row>
        <row r="31">
          <cell r="B31" t="str">
            <v>U202110953</v>
          </cell>
          <cell r="C31" t="str">
            <v>刘松源</v>
          </cell>
          <cell r="D31">
            <v>67.7946666666667</v>
          </cell>
        </row>
        <row r="32">
          <cell r="B32" t="str">
            <v>U202110972</v>
          </cell>
          <cell r="C32" t="str">
            <v>孟华孝</v>
          </cell>
          <cell r="D32">
            <v>55.8186666666667</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4"/>
  <sheetViews>
    <sheetView tabSelected="1" zoomScale="40" zoomScaleNormal="40" topLeftCell="A22" workbookViewId="0">
      <selection activeCell="R24" sqref="R24"/>
    </sheetView>
  </sheetViews>
  <sheetFormatPr defaultColWidth="13.8190476190476" defaultRowHeight="18" customHeight="1"/>
  <cols>
    <col min="1" max="1" width="19.7238095238095" customWidth="1"/>
    <col min="2" max="2" width="32.4952380952381" style="4" customWidth="1"/>
    <col min="3" max="3" width="19.7238095238095" style="4" customWidth="1"/>
    <col min="4" max="4" width="99.6380952380952" style="5" customWidth="1"/>
    <col min="5" max="5" width="25" style="5" customWidth="1"/>
    <col min="6" max="6" width="25" style="6" customWidth="1"/>
    <col min="7" max="7" width="93.9238095238095" style="5" customWidth="1"/>
    <col min="8" max="11" width="24.2857142857143" style="7" customWidth="1"/>
    <col min="12" max="12" width="92.5047619047619" style="8" customWidth="1"/>
    <col min="13" max="15" width="26.0666666666667" style="9" customWidth="1"/>
    <col min="16" max="16" width="26.0666666666667" style="10" customWidth="1"/>
    <col min="17" max="17" width="34.6380952380952" style="11" customWidth="1"/>
  </cols>
  <sheetData>
    <row r="1" s="1" customFormat="1" ht="91" customHeight="1" spans="1:17">
      <c r="A1" s="12" t="s">
        <v>0</v>
      </c>
      <c r="B1" s="12"/>
      <c r="C1" s="12"/>
      <c r="D1" s="12"/>
      <c r="E1" s="12"/>
      <c r="F1" s="12"/>
      <c r="G1" s="12"/>
      <c r="H1" s="12"/>
      <c r="I1" s="12"/>
      <c r="J1" s="12"/>
      <c r="K1" s="12"/>
      <c r="L1" s="12"/>
      <c r="M1" s="12"/>
      <c r="N1" s="12"/>
      <c r="O1" s="12"/>
      <c r="P1" s="12"/>
      <c r="Q1" s="12"/>
    </row>
    <row r="2" s="1" customFormat="1" ht="99" customHeight="1" spans="1:17">
      <c r="A2" s="13"/>
      <c r="B2" s="14" t="s">
        <v>1</v>
      </c>
      <c r="C2" s="15"/>
      <c r="D2" s="16" t="s">
        <v>2</v>
      </c>
      <c r="E2" s="17"/>
      <c r="F2" s="18" t="s">
        <v>3</v>
      </c>
      <c r="G2" s="19" t="s">
        <v>4</v>
      </c>
      <c r="H2" s="20"/>
      <c r="I2" s="20"/>
      <c r="J2" s="20"/>
      <c r="K2" s="48"/>
      <c r="L2" s="49" t="s">
        <v>5</v>
      </c>
      <c r="M2" s="50"/>
      <c r="N2" s="50"/>
      <c r="O2" s="50"/>
      <c r="P2" s="51" t="s">
        <v>6</v>
      </c>
      <c r="Q2" s="56" t="s">
        <v>7</v>
      </c>
    </row>
    <row r="3" s="1" customFormat="1" ht="99" customHeight="1" spans="1:17">
      <c r="A3" s="21" t="s">
        <v>8</v>
      </c>
      <c r="B3" s="22" t="s">
        <v>9</v>
      </c>
      <c r="C3" s="23"/>
      <c r="D3" s="24" t="s">
        <v>10</v>
      </c>
      <c r="E3" s="25" t="s">
        <v>11</v>
      </c>
      <c r="F3" s="25" t="s">
        <v>12</v>
      </c>
      <c r="G3" s="26" t="s">
        <v>13</v>
      </c>
      <c r="H3" s="27" t="s">
        <v>14</v>
      </c>
      <c r="I3" s="27" t="s">
        <v>15</v>
      </c>
      <c r="J3" s="27" t="s">
        <v>16</v>
      </c>
      <c r="K3" s="52" t="s">
        <v>17</v>
      </c>
      <c r="L3" s="26" t="s">
        <v>18</v>
      </c>
      <c r="M3" s="27" t="s">
        <v>19</v>
      </c>
      <c r="N3" s="27" t="s">
        <v>20</v>
      </c>
      <c r="O3" s="52" t="s">
        <v>17</v>
      </c>
      <c r="P3" s="51"/>
      <c r="Q3" s="56"/>
    </row>
    <row r="4" s="2" customFormat="1" ht="99" customHeight="1" spans="1:17">
      <c r="A4" s="28"/>
      <c r="B4" s="29"/>
      <c r="C4" s="30"/>
      <c r="D4" s="31" t="s">
        <v>21</v>
      </c>
      <c r="E4" s="25"/>
      <c r="F4" s="25"/>
      <c r="G4" s="32" t="s">
        <v>22</v>
      </c>
      <c r="H4" s="27"/>
      <c r="I4" s="27"/>
      <c r="J4" s="27"/>
      <c r="K4" s="52"/>
      <c r="L4" s="32" t="s">
        <v>23</v>
      </c>
      <c r="M4" s="27"/>
      <c r="N4" s="27"/>
      <c r="O4" s="52"/>
      <c r="P4" s="51"/>
      <c r="Q4" s="56"/>
    </row>
    <row r="5" ht="409.5" spans="1:17">
      <c r="A5" s="33">
        <v>1</v>
      </c>
      <c r="B5" s="34" t="s">
        <v>24</v>
      </c>
      <c r="C5" s="35" t="s">
        <v>25</v>
      </c>
      <c r="D5" s="36" t="s">
        <v>26</v>
      </c>
      <c r="E5" s="37">
        <v>85</v>
      </c>
      <c r="F5" s="38">
        <f>VLOOKUP(B5,'[1]sheet0 (2)'!$B$1:$D$65536,3,0)</f>
        <v>93.2715404699739</v>
      </c>
      <c r="G5" s="36" t="s">
        <v>27</v>
      </c>
      <c r="H5" s="37">
        <v>95</v>
      </c>
      <c r="I5" s="37">
        <v>95</v>
      </c>
      <c r="J5" s="37">
        <v>93</v>
      </c>
      <c r="K5" s="37">
        <f>AVERAGE(H5:J5)</f>
        <v>94.3333333333333</v>
      </c>
      <c r="L5" s="36" t="s">
        <v>28</v>
      </c>
      <c r="M5" s="53">
        <v>88</v>
      </c>
      <c r="N5" s="53">
        <v>75</v>
      </c>
      <c r="O5" s="53">
        <f>AVERAGE(M5:N5)</f>
        <v>81.5</v>
      </c>
      <c r="P5" s="54">
        <f>E5*0.2+F5*0.6+K5*0.1+O5*0.1</f>
        <v>90.5462576153177</v>
      </c>
      <c r="Q5" s="57" t="s">
        <v>29</v>
      </c>
    </row>
    <row r="6" ht="409.5" spans="1:17">
      <c r="A6" s="33">
        <v>2</v>
      </c>
      <c r="B6" s="34" t="s">
        <v>30</v>
      </c>
      <c r="C6" s="35" t="s">
        <v>31</v>
      </c>
      <c r="D6" s="36" t="s">
        <v>32</v>
      </c>
      <c r="E6" s="37">
        <v>95</v>
      </c>
      <c r="F6" s="38">
        <f>VLOOKUP(B6,'[1]sheet0 (2)'!$B$1:$D$65536,3,0)</f>
        <v>91.5117493472585</v>
      </c>
      <c r="G6" s="36" t="s">
        <v>33</v>
      </c>
      <c r="H6" s="37">
        <v>60</v>
      </c>
      <c r="I6" s="37">
        <v>58</v>
      </c>
      <c r="J6" s="37">
        <v>60</v>
      </c>
      <c r="K6" s="37">
        <f t="shared" ref="K5:K34" si="0">AVERAGE(H6:J6)</f>
        <v>59.3333333333333</v>
      </c>
      <c r="L6" s="36" t="s">
        <v>34</v>
      </c>
      <c r="M6" s="53">
        <v>89</v>
      </c>
      <c r="N6" s="53">
        <v>78</v>
      </c>
      <c r="O6" s="53">
        <f t="shared" ref="O5:O34" si="1">AVERAGE(M6:N6)</f>
        <v>83.5</v>
      </c>
      <c r="P6" s="54">
        <f t="shared" ref="P5:P34" si="2">E6*0.2+F6*0.6+K6*0.1+O6*0.1</f>
        <v>88.1903829416884</v>
      </c>
      <c r="Q6" s="57" t="s">
        <v>35</v>
      </c>
    </row>
    <row r="7" ht="408" spans="1:17">
      <c r="A7" s="33">
        <v>3</v>
      </c>
      <c r="B7" s="34" t="s">
        <v>36</v>
      </c>
      <c r="C7" s="35" t="s">
        <v>37</v>
      </c>
      <c r="D7" s="36" t="s">
        <v>38</v>
      </c>
      <c r="E7" s="37">
        <v>85</v>
      </c>
      <c r="F7" s="38">
        <f>VLOOKUP(B7,'[1]sheet0 (2)'!$B$1:$D$65536,3,0)</f>
        <v>89.8198433420365</v>
      </c>
      <c r="G7" s="36" t="s">
        <v>39</v>
      </c>
      <c r="H7" s="37">
        <v>88</v>
      </c>
      <c r="I7" s="37">
        <v>89</v>
      </c>
      <c r="J7" s="37">
        <v>85</v>
      </c>
      <c r="K7" s="37">
        <f t="shared" si="0"/>
        <v>87.3333333333333</v>
      </c>
      <c r="L7" s="36" t="s">
        <v>40</v>
      </c>
      <c r="M7" s="53">
        <v>93</v>
      </c>
      <c r="N7" s="53">
        <v>92</v>
      </c>
      <c r="O7" s="53">
        <f t="shared" si="1"/>
        <v>92.5</v>
      </c>
      <c r="P7" s="54">
        <f t="shared" si="2"/>
        <v>88.8752393385552</v>
      </c>
      <c r="Q7" s="57" t="s">
        <v>35</v>
      </c>
    </row>
    <row r="8" ht="357" spans="1:17">
      <c r="A8" s="33">
        <v>4</v>
      </c>
      <c r="B8" s="34" t="s">
        <v>41</v>
      </c>
      <c r="C8" s="35" t="s">
        <v>42</v>
      </c>
      <c r="D8" s="36" t="s">
        <v>43</v>
      </c>
      <c r="E8" s="37">
        <v>95</v>
      </c>
      <c r="F8" s="38">
        <f>VLOOKUP(B8,'[1]sheet0 (2)'!$B$1:$D$65536,3,0)</f>
        <v>88.4804177545692</v>
      </c>
      <c r="G8" s="36" t="s">
        <v>44</v>
      </c>
      <c r="H8" s="37">
        <v>88</v>
      </c>
      <c r="I8" s="37">
        <v>89</v>
      </c>
      <c r="J8" s="37">
        <v>86</v>
      </c>
      <c r="K8" s="37">
        <f t="shared" si="0"/>
        <v>87.6666666666667</v>
      </c>
      <c r="L8" s="36" t="s">
        <v>45</v>
      </c>
      <c r="M8" s="53">
        <v>88</v>
      </c>
      <c r="N8" s="53">
        <v>78</v>
      </c>
      <c r="O8" s="53">
        <f t="shared" si="1"/>
        <v>83</v>
      </c>
      <c r="P8" s="54">
        <f t="shared" si="2"/>
        <v>89.1549173194082</v>
      </c>
      <c r="Q8" s="57" t="s">
        <v>35</v>
      </c>
    </row>
    <row r="9" ht="409.5" spans="1:17">
      <c r="A9" s="33">
        <v>5</v>
      </c>
      <c r="B9" s="34" t="s">
        <v>46</v>
      </c>
      <c r="C9" s="35" t="s">
        <v>47</v>
      </c>
      <c r="D9" s="36" t="s">
        <v>48</v>
      </c>
      <c r="E9" s="37">
        <v>85</v>
      </c>
      <c r="F9" s="38">
        <f>VLOOKUP(B9,'[1]sheet0 (2)'!$B$1:$D$65536,3,0)</f>
        <v>88.3655352480418</v>
      </c>
      <c r="G9" s="36" t="s">
        <v>49</v>
      </c>
      <c r="H9" s="37">
        <v>85</v>
      </c>
      <c r="I9" s="37">
        <v>88</v>
      </c>
      <c r="J9" s="37">
        <v>82</v>
      </c>
      <c r="K9" s="37">
        <f t="shared" si="0"/>
        <v>85</v>
      </c>
      <c r="L9" s="36" t="s">
        <v>50</v>
      </c>
      <c r="M9" s="53">
        <v>86</v>
      </c>
      <c r="N9" s="53">
        <v>78</v>
      </c>
      <c r="O9" s="53">
        <f t="shared" si="1"/>
        <v>82</v>
      </c>
      <c r="P9" s="54">
        <f t="shared" si="2"/>
        <v>86.7193211488251</v>
      </c>
      <c r="Q9" s="57" t="s">
        <v>35</v>
      </c>
    </row>
    <row r="10" ht="229.5" spans="1:17">
      <c r="A10" s="33">
        <v>6</v>
      </c>
      <c r="B10" s="34" t="s">
        <v>51</v>
      </c>
      <c r="C10" s="35" t="s">
        <v>52</v>
      </c>
      <c r="D10" s="36" t="s">
        <v>53</v>
      </c>
      <c r="E10" s="37">
        <v>75</v>
      </c>
      <c r="F10" s="38">
        <f>VLOOKUP(B10,'[1]sheet0 (2)'!$B$1:$D$65536,3,0)</f>
        <v>88.0443864229765</v>
      </c>
      <c r="G10" s="36" t="s">
        <v>54</v>
      </c>
      <c r="H10" s="37">
        <v>55</v>
      </c>
      <c r="I10" s="37">
        <v>55</v>
      </c>
      <c r="J10" s="37">
        <v>55</v>
      </c>
      <c r="K10" s="37">
        <f t="shared" si="0"/>
        <v>55</v>
      </c>
      <c r="L10" s="36" t="s">
        <v>54</v>
      </c>
      <c r="M10" s="53">
        <v>60</v>
      </c>
      <c r="N10" s="53">
        <v>55</v>
      </c>
      <c r="O10" s="53">
        <f t="shared" si="1"/>
        <v>57.5</v>
      </c>
      <c r="P10" s="54">
        <f t="shared" si="2"/>
        <v>79.0766318537859</v>
      </c>
      <c r="Q10" s="57" t="s">
        <v>55</v>
      </c>
    </row>
    <row r="11" ht="409.5" spans="1:17">
      <c r="A11" s="33">
        <v>7</v>
      </c>
      <c r="B11" s="34" t="s">
        <v>56</v>
      </c>
      <c r="C11" s="35" t="s">
        <v>57</v>
      </c>
      <c r="D11" s="36" t="s">
        <v>58</v>
      </c>
      <c r="E11" s="37">
        <v>85</v>
      </c>
      <c r="F11" s="38">
        <f>VLOOKUP(B11,'[1]sheet0 (2)'!$B$1:$D$65536,3,0)</f>
        <v>87.7493472584856</v>
      </c>
      <c r="G11" s="36" t="s">
        <v>33</v>
      </c>
      <c r="H11" s="37">
        <v>60</v>
      </c>
      <c r="I11" s="37">
        <v>58</v>
      </c>
      <c r="J11" s="37">
        <v>65</v>
      </c>
      <c r="K11" s="37">
        <f t="shared" si="0"/>
        <v>61</v>
      </c>
      <c r="L11" s="36" t="s">
        <v>59</v>
      </c>
      <c r="M11" s="53">
        <v>85</v>
      </c>
      <c r="N11" s="53">
        <v>78</v>
      </c>
      <c r="O11" s="53">
        <f t="shared" si="1"/>
        <v>81.5</v>
      </c>
      <c r="P11" s="54">
        <f t="shared" si="2"/>
        <v>83.8996083550914</v>
      </c>
      <c r="Q11" s="57" t="s">
        <v>35</v>
      </c>
    </row>
    <row r="12" ht="357" spans="1:17">
      <c r="A12" s="33">
        <v>8</v>
      </c>
      <c r="B12" s="34" t="s">
        <v>60</v>
      </c>
      <c r="C12" s="35" t="s">
        <v>61</v>
      </c>
      <c r="D12" s="36" t="s">
        <v>62</v>
      </c>
      <c r="E12" s="37">
        <v>75</v>
      </c>
      <c r="F12" s="38">
        <f>VLOOKUP(B12,'[1]sheet0 (2)'!$B$1:$D$65536,3,0)</f>
        <v>87.7389033942559</v>
      </c>
      <c r="G12" s="36" t="s">
        <v>54</v>
      </c>
      <c r="H12" s="37">
        <v>55</v>
      </c>
      <c r="I12" s="37">
        <v>55</v>
      </c>
      <c r="J12" s="37">
        <v>55</v>
      </c>
      <c r="K12" s="37">
        <f t="shared" si="0"/>
        <v>55</v>
      </c>
      <c r="L12" s="36" t="s">
        <v>63</v>
      </c>
      <c r="M12" s="53">
        <v>95</v>
      </c>
      <c r="N12" s="53">
        <v>91</v>
      </c>
      <c r="O12" s="53">
        <f t="shared" si="1"/>
        <v>93</v>
      </c>
      <c r="P12" s="54">
        <f t="shared" si="2"/>
        <v>82.4433420365535</v>
      </c>
      <c r="Q12" s="57" t="s">
        <v>35</v>
      </c>
    </row>
    <row r="13" ht="409.5" spans="1:17">
      <c r="A13" s="33">
        <v>9</v>
      </c>
      <c r="B13" s="34" t="s">
        <v>64</v>
      </c>
      <c r="C13" s="35" t="s">
        <v>65</v>
      </c>
      <c r="D13" s="36" t="s">
        <v>66</v>
      </c>
      <c r="E13" s="37">
        <v>95</v>
      </c>
      <c r="F13" s="38">
        <f>VLOOKUP(B13,'[1]sheet0 (2)'!$B$1:$D$65536,3,0)</f>
        <v>87.4621409921671</v>
      </c>
      <c r="G13" s="36" t="s">
        <v>67</v>
      </c>
      <c r="H13" s="37">
        <v>60</v>
      </c>
      <c r="I13" s="37">
        <v>58</v>
      </c>
      <c r="J13" s="37">
        <v>65</v>
      </c>
      <c r="K13" s="37">
        <f t="shared" si="0"/>
        <v>61</v>
      </c>
      <c r="L13" s="36" t="s">
        <v>68</v>
      </c>
      <c r="M13" s="53">
        <v>85</v>
      </c>
      <c r="N13" s="53">
        <v>75</v>
      </c>
      <c r="O13" s="53">
        <f t="shared" si="1"/>
        <v>80</v>
      </c>
      <c r="P13" s="54">
        <f t="shared" si="2"/>
        <v>85.5772845953003</v>
      </c>
      <c r="Q13" s="57" t="s">
        <v>35</v>
      </c>
    </row>
    <row r="14" ht="409.5" spans="1:17">
      <c r="A14" s="33">
        <v>10</v>
      </c>
      <c r="B14" s="34" t="s">
        <v>69</v>
      </c>
      <c r="C14" s="35" t="s">
        <v>70</v>
      </c>
      <c r="D14" s="36" t="s">
        <v>71</v>
      </c>
      <c r="E14" s="37">
        <v>95</v>
      </c>
      <c r="F14" s="38">
        <f>VLOOKUP(B14,'[1]sheet0 (2)'!$B$1:$D$65536,3,0)</f>
        <v>86.0365535248042</v>
      </c>
      <c r="G14" s="36" t="s">
        <v>72</v>
      </c>
      <c r="H14" s="37">
        <v>98</v>
      </c>
      <c r="I14" s="37">
        <v>100</v>
      </c>
      <c r="J14" s="37">
        <v>93</v>
      </c>
      <c r="K14" s="37">
        <f t="shared" si="0"/>
        <v>97</v>
      </c>
      <c r="L14" s="36" t="s">
        <v>73</v>
      </c>
      <c r="M14" s="53">
        <v>95</v>
      </c>
      <c r="N14" s="53">
        <v>95</v>
      </c>
      <c r="O14" s="53">
        <f t="shared" si="1"/>
        <v>95</v>
      </c>
      <c r="P14" s="54">
        <f t="shared" si="2"/>
        <v>89.8219321148825</v>
      </c>
      <c r="Q14" s="57" t="s">
        <v>29</v>
      </c>
    </row>
    <row r="15" ht="408" spans="1:17">
      <c r="A15" s="33">
        <v>11</v>
      </c>
      <c r="B15" s="39" t="s">
        <v>74</v>
      </c>
      <c r="C15" s="35" t="s">
        <v>75</v>
      </c>
      <c r="D15" s="36" t="s">
        <v>76</v>
      </c>
      <c r="E15" s="37">
        <v>85</v>
      </c>
      <c r="F15" s="38">
        <f>VLOOKUP(B15,'[1]sheet0 (2)'!$B$1:$D$65536,3,0)</f>
        <v>85.4986945169713</v>
      </c>
      <c r="G15" s="36" t="s">
        <v>77</v>
      </c>
      <c r="H15" s="37">
        <v>98</v>
      </c>
      <c r="I15" s="37">
        <v>88</v>
      </c>
      <c r="J15" s="37">
        <v>95</v>
      </c>
      <c r="K15" s="37">
        <f t="shared" si="0"/>
        <v>93.6666666666667</v>
      </c>
      <c r="L15" s="36" t="s">
        <v>78</v>
      </c>
      <c r="M15" s="53">
        <v>86</v>
      </c>
      <c r="N15" s="53">
        <v>75</v>
      </c>
      <c r="O15" s="53">
        <f t="shared" si="1"/>
        <v>80.5</v>
      </c>
      <c r="P15" s="54">
        <f t="shared" si="2"/>
        <v>85.7158833768494</v>
      </c>
      <c r="Q15" s="57" t="s">
        <v>35</v>
      </c>
    </row>
    <row r="16" ht="102" spans="1:17">
      <c r="A16" s="33">
        <v>12</v>
      </c>
      <c r="B16" s="34" t="s">
        <v>79</v>
      </c>
      <c r="C16" s="35" t="s">
        <v>80</v>
      </c>
      <c r="D16" s="36" t="s">
        <v>81</v>
      </c>
      <c r="E16" s="37">
        <v>65</v>
      </c>
      <c r="F16" s="38">
        <f>VLOOKUP(B16,'[1]sheet0 (2)'!$B$1:$D$65536,3,0)</f>
        <v>85.0522193211488</v>
      </c>
      <c r="G16" s="36" t="s">
        <v>54</v>
      </c>
      <c r="H16" s="37">
        <v>55</v>
      </c>
      <c r="I16" s="37">
        <v>55</v>
      </c>
      <c r="J16" s="37">
        <v>55</v>
      </c>
      <c r="K16" s="37">
        <f t="shared" si="0"/>
        <v>55</v>
      </c>
      <c r="L16" s="36" t="s">
        <v>54</v>
      </c>
      <c r="M16" s="53">
        <v>60</v>
      </c>
      <c r="N16" s="53">
        <v>55</v>
      </c>
      <c r="O16" s="53">
        <f t="shared" si="1"/>
        <v>57.5</v>
      </c>
      <c r="P16" s="54">
        <f t="shared" si="2"/>
        <v>75.2813315926893</v>
      </c>
      <c r="Q16" s="57" t="s">
        <v>55</v>
      </c>
    </row>
    <row r="17" ht="409.5" spans="1:17">
      <c r="A17" s="33">
        <v>13</v>
      </c>
      <c r="B17" s="34" t="s">
        <v>82</v>
      </c>
      <c r="C17" s="35" t="s">
        <v>83</v>
      </c>
      <c r="D17" s="36" t="s">
        <v>84</v>
      </c>
      <c r="E17" s="37">
        <v>95</v>
      </c>
      <c r="F17" s="38">
        <f>VLOOKUP(B17,'[1]sheet0 (2)'!$B$1:$D$65536,3,0)</f>
        <v>84.3028720626632</v>
      </c>
      <c r="G17" s="36" t="s">
        <v>85</v>
      </c>
      <c r="H17" s="37">
        <v>88</v>
      </c>
      <c r="I17" s="37">
        <v>85</v>
      </c>
      <c r="J17" s="37">
        <v>83</v>
      </c>
      <c r="K17" s="37">
        <f t="shared" si="0"/>
        <v>85.3333333333333</v>
      </c>
      <c r="L17" s="36" t="s">
        <v>86</v>
      </c>
      <c r="M17" s="53">
        <v>83</v>
      </c>
      <c r="N17" s="53">
        <v>78</v>
      </c>
      <c r="O17" s="53">
        <f t="shared" si="1"/>
        <v>80.5</v>
      </c>
      <c r="P17" s="54">
        <f t="shared" si="2"/>
        <v>86.1650565709312</v>
      </c>
      <c r="Q17" s="57" t="s">
        <v>35</v>
      </c>
    </row>
    <row r="18" ht="229.5" spans="1:17">
      <c r="A18" s="33">
        <v>14</v>
      </c>
      <c r="B18" s="34" t="s">
        <v>87</v>
      </c>
      <c r="C18" s="35" t="s">
        <v>88</v>
      </c>
      <c r="D18" s="36" t="s">
        <v>89</v>
      </c>
      <c r="E18" s="37">
        <v>75</v>
      </c>
      <c r="F18" s="38">
        <f>VLOOKUP(B18,'[1]sheet0 (2)'!$B$1:$D$65536,3,0)</f>
        <v>84.0861618798956</v>
      </c>
      <c r="G18" s="36" t="s">
        <v>90</v>
      </c>
      <c r="H18" s="37">
        <v>65</v>
      </c>
      <c r="I18" s="37">
        <v>79</v>
      </c>
      <c r="J18" s="37">
        <v>75</v>
      </c>
      <c r="K18" s="37">
        <f t="shared" si="0"/>
        <v>73</v>
      </c>
      <c r="L18" s="36" t="s">
        <v>91</v>
      </c>
      <c r="M18" s="53">
        <v>92</v>
      </c>
      <c r="N18" s="53">
        <v>84</v>
      </c>
      <c r="O18" s="53">
        <f t="shared" si="1"/>
        <v>88</v>
      </c>
      <c r="P18" s="54">
        <f t="shared" si="2"/>
        <v>81.5516971279374</v>
      </c>
      <c r="Q18" s="57" t="s">
        <v>35</v>
      </c>
    </row>
    <row r="19" ht="382.5" spans="1:17">
      <c r="A19" s="33">
        <v>15</v>
      </c>
      <c r="B19" s="34" t="s">
        <v>92</v>
      </c>
      <c r="C19" s="35" t="s">
        <v>93</v>
      </c>
      <c r="D19" s="36" t="s">
        <v>94</v>
      </c>
      <c r="E19" s="37">
        <v>75</v>
      </c>
      <c r="F19" s="38">
        <f>VLOOKUP(B19,'[1]sheet0 (2)'!$B$1:$D$65536,3,0)</f>
        <v>83.8825065274151</v>
      </c>
      <c r="G19" s="36" t="s">
        <v>95</v>
      </c>
      <c r="H19" s="37">
        <v>68</v>
      </c>
      <c r="I19" s="37">
        <v>65</v>
      </c>
      <c r="J19" s="37">
        <v>68</v>
      </c>
      <c r="K19" s="37">
        <f t="shared" si="0"/>
        <v>67</v>
      </c>
      <c r="L19" s="36" t="s">
        <v>96</v>
      </c>
      <c r="M19" s="53">
        <v>86</v>
      </c>
      <c r="N19" s="53">
        <v>78</v>
      </c>
      <c r="O19" s="53">
        <f t="shared" si="1"/>
        <v>82</v>
      </c>
      <c r="P19" s="54">
        <f t="shared" si="2"/>
        <v>80.2295039164491</v>
      </c>
      <c r="Q19" s="57" t="s">
        <v>35</v>
      </c>
    </row>
    <row r="20" ht="409.5" spans="1:17">
      <c r="A20" s="33">
        <v>16</v>
      </c>
      <c r="B20" s="34" t="s">
        <v>97</v>
      </c>
      <c r="C20" s="35" t="s">
        <v>98</v>
      </c>
      <c r="D20" s="36" t="s">
        <v>99</v>
      </c>
      <c r="E20" s="37">
        <v>85</v>
      </c>
      <c r="F20" s="38">
        <f>VLOOKUP(B20,'[1]sheet0 (2)'!$B$1:$D$65536,3,0)</f>
        <v>83.0373333333333</v>
      </c>
      <c r="G20" s="36" t="s">
        <v>100</v>
      </c>
      <c r="H20" s="37">
        <v>62</v>
      </c>
      <c r="I20" s="37">
        <v>58</v>
      </c>
      <c r="J20" s="37">
        <v>65</v>
      </c>
      <c r="K20" s="37">
        <f t="shared" si="0"/>
        <v>61.6666666666667</v>
      </c>
      <c r="L20" s="36" t="s">
        <v>101</v>
      </c>
      <c r="M20" s="53">
        <v>90</v>
      </c>
      <c r="N20" s="53">
        <v>81</v>
      </c>
      <c r="O20" s="53">
        <f t="shared" si="1"/>
        <v>85.5</v>
      </c>
      <c r="P20" s="54">
        <f t="shared" si="2"/>
        <v>81.5390666666666</v>
      </c>
      <c r="Q20" s="57" t="s">
        <v>35</v>
      </c>
    </row>
    <row r="21" ht="409.5" spans="1:17">
      <c r="A21" s="33">
        <v>17</v>
      </c>
      <c r="B21" s="34" t="s">
        <v>102</v>
      </c>
      <c r="C21" s="35" t="s">
        <v>103</v>
      </c>
      <c r="D21" s="36" t="s">
        <v>104</v>
      </c>
      <c r="E21" s="37">
        <v>95</v>
      </c>
      <c r="F21" s="38">
        <f>VLOOKUP(B21,'[1]sheet0 (2)'!$B$1:$D$65536,3,0)</f>
        <v>82.9712793733681</v>
      </c>
      <c r="G21" s="36" t="s">
        <v>105</v>
      </c>
      <c r="H21" s="37">
        <v>92</v>
      </c>
      <c r="I21" s="37">
        <v>89</v>
      </c>
      <c r="J21" s="37">
        <v>92</v>
      </c>
      <c r="K21" s="37">
        <f t="shared" si="0"/>
        <v>91</v>
      </c>
      <c r="L21" s="36" t="s">
        <v>106</v>
      </c>
      <c r="M21" s="53">
        <v>95</v>
      </c>
      <c r="N21" s="53">
        <v>95</v>
      </c>
      <c r="O21" s="53">
        <f t="shared" si="1"/>
        <v>95</v>
      </c>
      <c r="P21" s="54">
        <f t="shared" si="2"/>
        <v>87.3827676240209</v>
      </c>
      <c r="Q21" s="57" t="s">
        <v>35</v>
      </c>
    </row>
    <row r="22" ht="409.5" spans="1:17">
      <c r="A22" s="33">
        <v>18</v>
      </c>
      <c r="B22" s="34" t="s">
        <v>107</v>
      </c>
      <c r="C22" s="35" t="s">
        <v>108</v>
      </c>
      <c r="D22" s="36" t="s">
        <v>109</v>
      </c>
      <c r="E22" s="37">
        <v>85</v>
      </c>
      <c r="F22" s="38">
        <f>VLOOKUP(B22,'[1]sheet0 (2)'!$B$1:$D$65536,3,0)</f>
        <v>82.6026666666667</v>
      </c>
      <c r="G22" s="36" t="s">
        <v>110</v>
      </c>
      <c r="H22" s="37">
        <v>65</v>
      </c>
      <c r="I22" s="37">
        <v>59</v>
      </c>
      <c r="J22" s="37">
        <v>67</v>
      </c>
      <c r="K22" s="37">
        <f t="shared" si="0"/>
        <v>63.6666666666667</v>
      </c>
      <c r="L22" s="36" t="s">
        <v>111</v>
      </c>
      <c r="M22" s="53">
        <v>84</v>
      </c>
      <c r="N22" s="53">
        <v>75</v>
      </c>
      <c r="O22" s="53">
        <f t="shared" si="1"/>
        <v>79.5</v>
      </c>
      <c r="P22" s="54">
        <f t="shared" si="2"/>
        <v>80.8782666666667</v>
      </c>
      <c r="Q22" s="57" t="s">
        <v>35</v>
      </c>
    </row>
    <row r="23" ht="408" spans="1:17">
      <c r="A23" s="33">
        <v>19</v>
      </c>
      <c r="B23" s="34" t="s">
        <v>112</v>
      </c>
      <c r="C23" s="35" t="s">
        <v>113</v>
      </c>
      <c r="D23" s="36" t="s">
        <v>114</v>
      </c>
      <c r="E23" s="40">
        <v>80</v>
      </c>
      <c r="F23" s="38">
        <f>VLOOKUP(B23,'[1]sheet0 (2)'!$B$1:$D$65536,3,0)</f>
        <v>82.3994778067885</v>
      </c>
      <c r="G23" s="36" t="s">
        <v>115</v>
      </c>
      <c r="H23" s="37">
        <v>62</v>
      </c>
      <c r="I23" s="37">
        <v>59</v>
      </c>
      <c r="J23" s="37">
        <v>65</v>
      </c>
      <c r="K23" s="37">
        <f t="shared" si="0"/>
        <v>62</v>
      </c>
      <c r="L23" s="36" t="s">
        <v>116</v>
      </c>
      <c r="M23" s="53">
        <v>82</v>
      </c>
      <c r="N23" s="53">
        <v>75</v>
      </c>
      <c r="O23" s="53">
        <f t="shared" si="1"/>
        <v>78.5</v>
      </c>
      <c r="P23" s="54">
        <f t="shared" si="2"/>
        <v>79.4896866840731</v>
      </c>
      <c r="Q23" s="57" t="s">
        <v>55</v>
      </c>
    </row>
    <row r="24" ht="102" spans="1:17">
      <c r="A24" s="33">
        <v>20</v>
      </c>
      <c r="B24" s="34" t="s">
        <v>117</v>
      </c>
      <c r="C24" s="35" t="s">
        <v>118</v>
      </c>
      <c r="D24" s="36" t="s">
        <v>119</v>
      </c>
      <c r="E24" s="37">
        <v>65</v>
      </c>
      <c r="F24" s="38">
        <f>VLOOKUP(B24,'[1]sheet0 (2)'!$B$1:$D$65536,3,0)</f>
        <v>81.9451697127937</v>
      </c>
      <c r="G24" s="36" t="s">
        <v>120</v>
      </c>
      <c r="H24" s="37">
        <v>62</v>
      </c>
      <c r="I24" s="37">
        <v>58</v>
      </c>
      <c r="J24" s="37">
        <v>65</v>
      </c>
      <c r="K24" s="37">
        <f t="shared" si="0"/>
        <v>61.6666666666667</v>
      </c>
      <c r="L24" s="36" t="s">
        <v>121</v>
      </c>
      <c r="M24" s="53">
        <v>82</v>
      </c>
      <c r="N24" s="53">
        <v>75</v>
      </c>
      <c r="O24" s="53">
        <f t="shared" si="1"/>
        <v>78.5</v>
      </c>
      <c r="P24" s="54">
        <f t="shared" si="2"/>
        <v>76.1837684943429</v>
      </c>
      <c r="Q24" s="57" t="s">
        <v>55</v>
      </c>
    </row>
    <row r="25" ht="409.5" spans="1:17">
      <c r="A25" s="33">
        <v>21</v>
      </c>
      <c r="B25" s="34" t="s">
        <v>122</v>
      </c>
      <c r="C25" s="35" t="s">
        <v>123</v>
      </c>
      <c r="D25" s="36" t="s">
        <v>124</v>
      </c>
      <c r="E25" s="40">
        <v>80</v>
      </c>
      <c r="F25" s="38">
        <f>VLOOKUP(B25,'[1]sheet0 (2)'!$B$1:$D$65536,3,0)</f>
        <v>81.5195822454308</v>
      </c>
      <c r="G25" s="36" t="s">
        <v>125</v>
      </c>
      <c r="H25" s="37">
        <v>62</v>
      </c>
      <c r="I25" s="37">
        <v>58</v>
      </c>
      <c r="J25" s="37">
        <v>65</v>
      </c>
      <c r="K25" s="37">
        <f t="shared" si="0"/>
        <v>61.6666666666667</v>
      </c>
      <c r="L25" s="36" t="s">
        <v>111</v>
      </c>
      <c r="M25" s="53">
        <v>82</v>
      </c>
      <c r="N25" s="53">
        <v>75</v>
      </c>
      <c r="O25" s="53">
        <f t="shared" si="1"/>
        <v>78.5</v>
      </c>
      <c r="P25" s="54">
        <f t="shared" si="2"/>
        <v>78.9284160139251</v>
      </c>
      <c r="Q25" s="57" t="s">
        <v>55</v>
      </c>
    </row>
    <row r="26" ht="382.5" spans="1:17">
      <c r="A26" s="33">
        <v>22</v>
      </c>
      <c r="B26" s="34" t="s">
        <v>126</v>
      </c>
      <c r="C26" s="35" t="s">
        <v>127</v>
      </c>
      <c r="D26" s="36" t="s">
        <v>128</v>
      </c>
      <c r="E26" s="37">
        <v>75</v>
      </c>
      <c r="F26" s="38">
        <f>VLOOKUP(B26,'[1]sheet0 (2)'!$B$1:$D$65536,3,0)</f>
        <v>81.2689295039165</v>
      </c>
      <c r="G26" s="36" t="s">
        <v>129</v>
      </c>
      <c r="H26" s="37">
        <v>62</v>
      </c>
      <c r="I26" s="37">
        <v>58</v>
      </c>
      <c r="J26" s="37">
        <v>65</v>
      </c>
      <c r="K26" s="37">
        <f t="shared" si="0"/>
        <v>61.6666666666667</v>
      </c>
      <c r="L26" s="36" t="s">
        <v>54</v>
      </c>
      <c r="M26" s="53">
        <v>60</v>
      </c>
      <c r="N26" s="53">
        <v>55</v>
      </c>
      <c r="O26" s="53">
        <f t="shared" si="1"/>
        <v>57.5</v>
      </c>
      <c r="P26" s="54">
        <f t="shared" si="2"/>
        <v>75.6780243690166</v>
      </c>
      <c r="Q26" s="57" t="s">
        <v>55</v>
      </c>
    </row>
    <row r="27" ht="178.5" spans="1:17">
      <c r="A27" s="33">
        <v>23</v>
      </c>
      <c r="B27" s="34" t="s">
        <v>130</v>
      </c>
      <c r="C27" s="35" t="s">
        <v>131</v>
      </c>
      <c r="D27" s="36" t="s">
        <v>132</v>
      </c>
      <c r="E27" s="37">
        <v>75</v>
      </c>
      <c r="F27" s="38">
        <f>VLOOKUP(B27,'[1]sheet0 (2)'!$B$1:$D$65536,3,0)</f>
        <v>81.2271540469974</v>
      </c>
      <c r="G27" s="36" t="s">
        <v>54</v>
      </c>
      <c r="H27" s="37">
        <v>55</v>
      </c>
      <c r="I27" s="37">
        <v>55</v>
      </c>
      <c r="J27" s="37">
        <v>55</v>
      </c>
      <c r="K27" s="37">
        <f t="shared" si="0"/>
        <v>55</v>
      </c>
      <c r="L27" s="36" t="s">
        <v>133</v>
      </c>
      <c r="M27" s="53">
        <v>82</v>
      </c>
      <c r="N27" s="53">
        <v>75</v>
      </c>
      <c r="O27" s="53">
        <f t="shared" si="1"/>
        <v>78.5</v>
      </c>
      <c r="P27" s="54">
        <f t="shared" si="2"/>
        <v>77.0862924281984</v>
      </c>
      <c r="Q27" s="57" t="s">
        <v>55</v>
      </c>
    </row>
    <row r="28" ht="408" spans="1:17">
      <c r="A28" s="33">
        <v>24</v>
      </c>
      <c r="B28" s="34" t="s">
        <v>134</v>
      </c>
      <c r="C28" s="35" t="s">
        <v>135</v>
      </c>
      <c r="D28" s="36" t="s">
        <v>136</v>
      </c>
      <c r="E28" s="37">
        <v>75</v>
      </c>
      <c r="F28" s="38">
        <f>VLOOKUP(B28,'[1]sheet0 (2)'!$B$1:$D$65536,3,0)</f>
        <v>78.9608355091384</v>
      </c>
      <c r="G28" s="36" t="s">
        <v>137</v>
      </c>
      <c r="H28" s="37">
        <v>62</v>
      </c>
      <c r="I28" s="37">
        <v>58</v>
      </c>
      <c r="J28" s="37">
        <v>65</v>
      </c>
      <c r="K28" s="37">
        <f t="shared" si="0"/>
        <v>61.6666666666667</v>
      </c>
      <c r="L28" s="36" t="s">
        <v>138</v>
      </c>
      <c r="M28" s="53">
        <v>82</v>
      </c>
      <c r="N28" s="53">
        <v>75</v>
      </c>
      <c r="O28" s="53">
        <f t="shared" si="1"/>
        <v>78.5</v>
      </c>
      <c r="P28" s="54">
        <f t="shared" si="2"/>
        <v>76.3931679721497</v>
      </c>
      <c r="Q28" s="57" t="s">
        <v>55</v>
      </c>
    </row>
    <row r="29" ht="409.5" spans="1:17">
      <c r="A29" s="33">
        <v>25</v>
      </c>
      <c r="B29" s="34" t="s">
        <v>139</v>
      </c>
      <c r="C29" s="35" t="s">
        <v>140</v>
      </c>
      <c r="D29" s="36" t="s">
        <v>141</v>
      </c>
      <c r="E29" s="37">
        <v>75</v>
      </c>
      <c r="F29" s="38">
        <f>VLOOKUP(B29,'[1]sheet0 (2)'!$B$1:$D$65536,3,0)</f>
        <v>76.6605744125326</v>
      </c>
      <c r="G29" s="36" t="s">
        <v>120</v>
      </c>
      <c r="H29" s="37">
        <v>62</v>
      </c>
      <c r="I29" s="37">
        <v>58</v>
      </c>
      <c r="J29" s="37">
        <v>65</v>
      </c>
      <c r="K29" s="37">
        <f t="shared" si="0"/>
        <v>61.6666666666667</v>
      </c>
      <c r="L29" s="36" t="s">
        <v>142</v>
      </c>
      <c r="M29" s="53">
        <v>94</v>
      </c>
      <c r="N29" s="53">
        <v>82</v>
      </c>
      <c r="O29" s="53">
        <f t="shared" si="1"/>
        <v>88</v>
      </c>
      <c r="P29" s="54">
        <f t="shared" si="2"/>
        <v>75.9630113141862</v>
      </c>
      <c r="Q29" s="57" t="s">
        <v>55</v>
      </c>
    </row>
    <row r="30" ht="76.5" spans="1:18">
      <c r="A30" s="33">
        <v>26</v>
      </c>
      <c r="B30" s="34" t="s">
        <v>143</v>
      </c>
      <c r="C30" s="35" t="s">
        <v>144</v>
      </c>
      <c r="D30" s="36" t="s">
        <v>145</v>
      </c>
      <c r="E30" s="37">
        <v>65</v>
      </c>
      <c r="F30" s="38">
        <f>VLOOKUP(B30,'[1]sheet0 (2)'!$B$1:$D$65536,3,0)</f>
        <v>76.6083550913838</v>
      </c>
      <c r="G30" s="36" t="s">
        <v>54</v>
      </c>
      <c r="H30" s="37">
        <v>55</v>
      </c>
      <c r="I30" s="37">
        <v>55</v>
      </c>
      <c r="J30" s="37">
        <v>55</v>
      </c>
      <c r="K30" s="37">
        <f t="shared" si="0"/>
        <v>55</v>
      </c>
      <c r="L30" s="36" t="s">
        <v>54</v>
      </c>
      <c r="M30" s="53">
        <v>60</v>
      </c>
      <c r="N30" s="53">
        <v>55</v>
      </c>
      <c r="O30" s="53">
        <f t="shared" si="1"/>
        <v>57.5</v>
      </c>
      <c r="P30" s="54">
        <f t="shared" si="2"/>
        <v>70.2150130548303</v>
      </c>
      <c r="Q30" s="58" t="s">
        <v>146</v>
      </c>
      <c r="R30" s="59" t="s">
        <v>147</v>
      </c>
    </row>
    <row r="31" s="3" customFormat="1" ht="25.5" spans="1:17">
      <c r="A31" s="41">
        <v>27</v>
      </c>
      <c r="B31" s="42" t="s">
        <v>148</v>
      </c>
      <c r="C31" s="43" t="s">
        <v>149</v>
      </c>
      <c r="D31" s="44" t="s">
        <v>150</v>
      </c>
      <c r="E31" s="45" t="s">
        <v>151</v>
      </c>
      <c r="F31" s="46">
        <f>VLOOKUP(B31,'[1]sheet0 (2)'!$B$1:$D$65536,3,0)</f>
        <v>71.9370078740157</v>
      </c>
      <c r="G31" s="44" t="s">
        <v>150</v>
      </c>
      <c r="H31" s="45" t="s">
        <v>151</v>
      </c>
      <c r="I31" s="45" t="s">
        <v>151</v>
      </c>
      <c r="J31" s="45" t="s">
        <v>151</v>
      </c>
      <c r="K31" s="45" t="s">
        <v>151</v>
      </c>
      <c r="L31" s="44" t="s">
        <v>150</v>
      </c>
      <c r="M31" s="45" t="s">
        <v>151</v>
      </c>
      <c r="N31" s="45" t="s">
        <v>151</v>
      </c>
      <c r="O31" s="45" t="s">
        <v>151</v>
      </c>
      <c r="P31" s="55" t="s">
        <v>151</v>
      </c>
      <c r="Q31" s="60" t="s">
        <v>150</v>
      </c>
    </row>
    <row r="32" ht="280.5" spans="1:18">
      <c r="A32" s="33">
        <v>28</v>
      </c>
      <c r="B32" s="34" t="s">
        <v>152</v>
      </c>
      <c r="C32" s="35" t="s">
        <v>153</v>
      </c>
      <c r="D32" s="36" t="s">
        <v>154</v>
      </c>
      <c r="E32" s="37">
        <v>75</v>
      </c>
      <c r="F32" s="38">
        <f>VLOOKUP(B32,'[1]sheet0 (2)'!$B$1:$D$65536,3,0)</f>
        <v>68.4</v>
      </c>
      <c r="G32" s="36" t="s">
        <v>155</v>
      </c>
      <c r="H32" s="37">
        <v>70</v>
      </c>
      <c r="I32" s="37">
        <v>75</v>
      </c>
      <c r="J32" s="37">
        <v>60</v>
      </c>
      <c r="K32" s="37">
        <f t="shared" si="0"/>
        <v>68.3333333333333</v>
      </c>
      <c r="L32" s="36" t="s">
        <v>156</v>
      </c>
      <c r="M32" s="53">
        <v>96</v>
      </c>
      <c r="N32" s="53">
        <v>93</v>
      </c>
      <c r="O32" s="53">
        <f t="shared" si="1"/>
        <v>94.5</v>
      </c>
      <c r="P32" s="54">
        <f t="shared" si="2"/>
        <v>72.3233333333333</v>
      </c>
      <c r="Q32" s="58" t="s">
        <v>146</v>
      </c>
      <c r="R32" s="59" t="s">
        <v>147</v>
      </c>
    </row>
    <row r="33" ht="76.5" spans="1:18">
      <c r="A33" s="33">
        <v>29</v>
      </c>
      <c r="B33" s="34" t="s">
        <v>157</v>
      </c>
      <c r="C33" s="47" t="s">
        <v>158</v>
      </c>
      <c r="D33" s="36" t="s">
        <v>159</v>
      </c>
      <c r="E33" s="37">
        <v>65</v>
      </c>
      <c r="F33" s="38">
        <f>VLOOKUP(B33,'[1]sheet0 (2)'!$B$1:$D$65536,3,0)</f>
        <v>67.7946666666667</v>
      </c>
      <c r="G33" s="36" t="s">
        <v>54</v>
      </c>
      <c r="H33" s="37">
        <v>55</v>
      </c>
      <c r="I33" s="37">
        <v>55</v>
      </c>
      <c r="J33" s="37">
        <v>55</v>
      </c>
      <c r="K33" s="37">
        <f t="shared" si="0"/>
        <v>55</v>
      </c>
      <c r="L33" s="36" t="s">
        <v>160</v>
      </c>
      <c r="M33" s="53">
        <v>60</v>
      </c>
      <c r="N33" s="53">
        <v>55</v>
      </c>
      <c r="O33" s="53">
        <f t="shared" si="1"/>
        <v>57.5</v>
      </c>
      <c r="P33" s="54">
        <f t="shared" si="2"/>
        <v>64.9268</v>
      </c>
      <c r="Q33" s="58" t="s">
        <v>146</v>
      </c>
      <c r="R33" s="59" t="s">
        <v>161</v>
      </c>
    </row>
    <row r="34" ht="204" spans="1:18">
      <c r="A34" s="33">
        <v>30</v>
      </c>
      <c r="B34" s="34" t="s">
        <v>162</v>
      </c>
      <c r="C34" s="35" t="s">
        <v>163</v>
      </c>
      <c r="D34" s="36" t="s">
        <v>164</v>
      </c>
      <c r="E34" s="37">
        <v>65</v>
      </c>
      <c r="F34" s="38">
        <f>VLOOKUP(B34,'[1]sheet0 (2)'!$B$1:$D$65536,3,0)</f>
        <v>55.8186666666667</v>
      </c>
      <c r="G34" s="36" t="s">
        <v>54</v>
      </c>
      <c r="H34" s="37">
        <v>55</v>
      </c>
      <c r="I34" s="37">
        <v>55</v>
      </c>
      <c r="J34" s="37">
        <v>55</v>
      </c>
      <c r="K34" s="37">
        <f t="shared" si="0"/>
        <v>55</v>
      </c>
      <c r="L34" s="36" t="s">
        <v>54</v>
      </c>
      <c r="M34" s="53">
        <v>60</v>
      </c>
      <c r="N34" s="53">
        <v>55</v>
      </c>
      <c r="O34" s="53">
        <f t="shared" si="1"/>
        <v>57.5</v>
      </c>
      <c r="P34" s="54">
        <f t="shared" si="2"/>
        <v>57.7412</v>
      </c>
      <c r="Q34" s="58" t="s">
        <v>146</v>
      </c>
      <c r="R34" s="59" t="s">
        <v>165</v>
      </c>
    </row>
  </sheetData>
  <autoFilter ref="A4:R34">
    <extLst/>
  </autoFilter>
  <mergeCells count="18">
    <mergeCell ref="A1:Q1"/>
    <mergeCell ref="B2:C2"/>
    <mergeCell ref="D2:E2"/>
    <mergeCell ref="G2:K2"/>
    <mergeCell ref="L2:O2"/>
    <mergeCell ref="A3:A4"/>
    <mergeCell ref="E3:E4"/>
    <mergeCell ref="F3:F4"/>
    <mergeCell ref="H3:H4"/>
    <mergeCell ref="I3:I4"/>
    <mergeCell ref="J3:J4"/>
    <mergeCell ref="K3:K4"/>
    <mergeCell ref="M3:M4"/>
    <mergeCell ref="N3:N4"/>
    <mergeCell ref="O3:O4"/>
    <mergeCell ref="P2:P4"/>
    <mergeCell ref="Q2:Q4"/>
    <mergeCell ref="B3:C4"/>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工作表1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dc:creator>
  <cp:lastModifiedBy>吴思齐</cp:lastModifiedBy>
  <dcterms:created xsi:type="dcterms:W3CDTF">2023-11-15T17:06:00Z</dcterms:created>
  <dcterms:modified xsi:type="dcterms:W3CDTF">2023-11-24T04:18:26Z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AF35732883D0406B8B216FAA68894CB3_12</vt:lpwstr>
  </property>
  <property fmtid="{D5CDD505-2E9C-101B-9397-08002B2CF9AE}" pid="3" name="KSOProductBuildVer">
    <vt:lpwstr>2052-12.1.0.15712</vt:lpwstr>
  </property>
</Properties>
</file>