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6602D952-7004-4E54-A51D-314D633F7F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yfa_6" sheetId="1" r:id="rId1"/>
    <sheet name="İzinler" sheetId="2" r:id="rId2"/>
  </sheets>
  <definedNames>
    <definedName name="ad">#REF!</definedName>
    <definedName name="AY">#REF!</definedName>
    <definedName name="maaş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B16" i="2"/>
  <c r="B15" i="2"/>
  <c r="B14" i="2"/>
  <c r="B13" i="2"/>
  <c r="E3" i="2"/>
  <c r="E4" i="2"/>
  <c r="E5" i="2"/>
  <c r="E6" i="2"/>
  <c r="E7" i="2"/>
  <c r="E8" i="2"/>
  <c r="E9" i="2"/>
  <c r="E2" i="2"/>
  <c r="C3" i="2"/>
  <c r="C4" i="2"/>
  <c r="C5" i="2"/>
  <c r="C6" i="2"/>
  <c r="C7" i="2"/>
  <c r="C8" i="2"/>
  <c r="C9" i="2"/>
  <c r="C2" i="2"/>
  <c r="H15" i="1"/>
  <c r="H13" i="1"/>
  <c r="H12" i="1"/>
  <c r="D15" i="1"/>
  <c r="D14" i="1"/>
  <c r="D13" i="1"/>
  <c r="D12" i="1"/>
  <c r="D10" i="2"/>
  <c r="E10" i="2" l="1"/>
</calcChain>
</file>

<file path=xl/sharedStrings.xml><?xml version="1.0" encoding="utf-8"?>
<sst xmlns="http://schemas.openxmlformats.org/spreadsheetml/2006/main" count="83" uniqueCount="51">
  <si>
    <t>Firma Adı</t>
  </si>
  <si>
    <t>Satılan Ürün</t>
  </si>
  <si>
    <t>Ürün Marka</t>
  </si>
  <si>
    <t>Adet</t>
  </si>
  <si>
    <t>Fiyat</t>
  </si>
  <si>
    <t>Toplam
Fiyat</t>
  </si>
  <si>
    <t>Satış Tarihi</t>
  </si>
  <si>
    <t>Akın Tic.</t>
  </si>
  <si>
    <t>Buzdolabı</t>
  </si>
  <si>
    <t>Bosch</t>
  </si>
  <si>
    <t>Solkan</t>
  </si>
  <si>
    <t>Tv</t>
  </si>
  <si>
    <t>Arçelik</t>
  </si>
  <si>
    <t>Gonca</t>
  </si>
  <si>
    <t>Ç.Makinesi</t>
  </si>
  <si>
    <t>Tufan</t>
  </si>
  <si>
    <t>Ariston</t>
  </si>
  <si>
    <t>Gonca Firmasına Yapılan Satış Sayısı</t>
  </si>
  <si>
    <t>Satılan Tv'lerin Adet Toplamı</t>
  </si>
  <si>
    <t>Kaç Firmaya TV Satılmış</t>
  </si>
  <si>
    <t>Bosch Olmayan Ürünlerin</t>
  </si>
  <si>
    <t>Fiyatı 700$'dan Fazla Kaç Satış Yapılmış</t>
  </si>
  <si>
    <t>Fiyat Toplamları</t>
  </si>
  <si>
    <t>Kaç Firmaya Bosch Ürün Satılmış</t>
  </si>
  <si>
    <t>Arçelik Ürünlerin Fiyat Ortalaması</t>
  </si>
  <si>
    <t>Personel Adı</t>
  </si>
  <si>
    <t>Bölüm</t>
  </si>
  <si>
    <t>İzin Günü</t>
  </si>
  <si>
    <t>Maaşı</t>
  </si>
  <si>
    <t>Primli Maaşı</t>
  </si>
  <si>
    <t>Sorular:</t>
  </si>
  <si>
    <t>Can</t>
  </si>
  <si>
    <t>Satış</t>
  </si>
  <si>
    <t>1-Satış bölümünün izin günü Perşembe, diğer bölümlerin Pazar olacak</t>
  </si>
  <si>
    <t>Burak</t>
  </si>
  <si>
    <t>Muhasebe</t>
  </si>
  <si>
    <t>şekilde bulunuz.</t>
  </si>
  <si>
    <t>Emel</t>
  </si>
  <si>
    <t>Reklam</t>
  </si>
  <si>
    <t>2-Satış bölümüne %30, diğer bölümlere %5 ekleyerek primli maaşı bulunuz</t>
  </si>
  <si>
    <t>Filiz</t>
  </si>
  <si>
    <t>Burcu</t>
  </si>
  <si>
    <t>Ayşe</t>
  </si>
  <si>
    <t>Polat</t>
  </si>
  <si>
    <t>İk</t>
  </si>
  <si>
    <t>Umut</t>
  </si>
  <si>
    <t>Toplam</t>
  </si>
  <si>
    <t>Personel Sayısı</t>
  </si>
  <si>
    <t>Primli Maaş Toplamı</t>
  </si>
  <si>
    <t>CTRL+M Otomatik Toplam</t>
  </si>
  <si>
    <t>Alt+=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</si>
</sst>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_-* #,##0.00\ &quot;TL&quot;_-;\-* #,##0.00\ &quot;TL&quot;_-;_-* &quot;-&quot;??\ &quot;TL&quot;_-;_-@_-"/>
    <numFmt numFmtId="166" formatCode="_-* #,##0\ &quot;TL&quot;_-;\-* #,##0\ &quot;TL&quot;_-;_-* &quot;-&quot;??\ &quot;TL&quot;_-;_-@_-"/>
  </numFmts>
  <fonts count="11" x14ac:knownFonts="1">
    <font>
      <sz val="10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indexed="50"/>
      <name val="Arial Tur"/>
      <charset val="162"/>
    </font>
    <font>
      <b/>
      <sz val="11"/>
      <name val="Arial Tur"/>
      <charset val="162"/>
    </font>
    <font>
      <b/>
      <sz val="11"/>
      <color indexed="63"/>
      <name val="Arial Tur"/>
      <charset val="162"/>
    </font>
    <font>
      <b/>
      <sz val="10"/>
      <color indexed="9"/>
      <name val="Arial Tur"/>
      <charset val="162"/>
    </font>
    <font>
      <b/>
      <sz val="14"/>
      <name val="Arial Tur"/>
      <charset val="162"/>
    </font>
    <font>
      <sz val="18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5" xfId="0" applyFont="1" applyFill="1" applyBorder="1" applyAlignment="1">
      <alignment horizontal="center"/>
    </xf>
    <xf numFmtId="164" fontId="5" fillId="3" borderId="5" xfId="0" applyNumberFormat="1" applyFont="1" applyFill="1" applyBorder="1"/>
    <xf numFmtId="164" fontId="4" fillId="4" borderId="5" xfId="0" applyNumberFormat="1" applyFont="1" applyFill="1" applyBorder="1"/>
    <xf numFmtId="14" fontId="5" fillId="3" borderId="6" xfId="0" applyNumberFormat="1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8" xfId="0" applyFont="1" applyFill="1" applyBorder="1" applyAlignment="1">
      <alignment horizontal="center"/>
    </xf>
    <xf numFmtId="164" fontId="5" fillId="3" borderId="9" xfId="0" applyNumberFormat="1" applyFont="1" applyFill="1" applyBorder="1"/>
    <xf numFmtId="14" fontId="5" fillId="3" borderId="10" xfId="0" applyNumberFormat="1" applyFont="1" applyFill="1" applyBorder="1"/>
    <xf numFmtId="0" fontId="4" fillId="4" borderId="5" xfId="0" applyFont="1" applyFill="1" applyBorder="1"/>
    <xf numFmtId="0" fontId="7" fillId="0" borderId="0" xfId="0" quotePrefix="1" applyFont="1"/>
    <xf numFmtId="0" fontId="2" fillId="6" borderId="5" xfId="1" applyFont="1" applyFill="1" applyBorder="1" applyAlignment="1">
      <alignment horizontal="center"/>
    </xf>
    <xf numFmtId="0" fontId="1" fillId="0" borderId="0" xfId="1"/>
    <xf numFmtId="0" fontId="2" fillId="6" borderId="14" xfId="1" applyFont="1" applyFill="1" applyBorder="1" applyAlignment="1">
      <alignment horizontal="center"/>
    </xf>
    <xf numFmtId="0" fontId="1" fillId="0" borderId="5" xfId="1" applyBorder="1"/>
    <xf numFmtId="166" fontId="0" fillId="0" borderId="5" xfId="2" applyNumberFormat="1" applyFont="1" applyBorder="1"/>
    <xf numFmtId="166" fontId="1" fillId="0" borderId="5" xfId="1" applyNumberFormat="1" applyBorder="1"/>
    <xf numFmtId="0" fontId="8" fillId="0" borderId="0" xfId="1" applyFont="1"/>
    <xf numFmtId="2" fontId="1" fillId="0" borderId="0" xfId="1" applyNumberFormat="1"/>
    <xf numFmtId="0" fontId="9" fillId="6" borderId="5" xfId="1" applyFont="1" applyFill="1" applyBorder="1"/>
    <xf numFmtId="166" fontId="9" fillId="6" borderId="5" xfId="1" applyNumberFormat="1" applyFont="1" applyFill="1" applyBorder="1"/>
    <xf numFmtId="166" fontId="1" fillId="0" borderId="0" xfId="1" applyNumberFormat="1"/>
    <xf numFmtId="0" fontId="10" fillId="0" borderId="0" xfId="1" applyFont="1"/>
    <xf numFmtId="0" fontId="6" fillId="5" borderId="5" xfId="0" applyFont="1" applyFill="1" applyBorder="1"/>
    <xf numFmtId="0" fontId="6" fillId="5" borderId="11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6" fillId="5" borderId="13" xfId="0" applyFont="1" applyFill="1" applyBorder="1" applyAlignment="1">
      <alignment horizontal="left"/>
    </xf>
    <xf numFmtId="0" fontId="6" fillId="5" borderId="8" xfId="0" applyFont="1" applyFill="1" applyBorder="1"/>
    <xf numFmtId="164" fontId="4" fillId="4" borderId="5" xfId="0" applyNumberFormat="1" applyFont="1" applyFill="1" applyBorder="1" applyAlignment="1">
      <alignment horizontal="center" vertical="center"/>
    </xf>
    <xf numFmtId="0" fontId="1" fillId="6" borderId="5" xfId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araBirimi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I10" sqref="I10"/>
    </sheetView>
  </sheetViews>
  <sheetFormatPr defaultRowHeight="13.2" x14ac:dyDescent="0.25"/>
  <cols>
    <col min="1" max="1" width="15.6640625" customWidth="1"/>
    <col min="2" max="2" width="16.33203125" customWidth="1"/>
    <col min="3" max="3" width="13" customWidth="1"/>
    <col min="4" max="4" width="11" customWidth="1"/>
    <col min="5" max="5" width="10.88671875" customWidth="1"/>
    <col min="6" max="6" width="11.109375" customWidth="1"/>
    <col min="7" max="7" width="14.44140625" customWidth="1"/>
    <col min="8" max="8" width="9.5546875" bestFit="1" customWidth="1"/>
  </cols>
  <sheetData>
    <row r="1" spans="1:10" ht="27.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5"/>
      <c r="J1" s="5"/>
    </row>
    <row r="2" spans="1:10" ht="13.8" x14ac:dyDescent="0.25">
      <c r="A2" s="6" t="s">
        <v>7</v>
      </c>
      <c r="B2" s="7" t="s">
        <v>8</v>
      </c>
      <c r="C2" s="7" t="s">
        <v>9</v>
      </c>
      <c r="D2" s="8">
        <v>25</v>
      </c>
      <c r="E2" s="9">
        <v>900</v>
      </c>
      <c r="F2" s="10"/>
      <c r="G2" s="11">
        <v>38473</v>
      </c>
      <c r="H2" s="5"/>
      <c r="I2" s="5"/>
      <c r="J2" s="5"/>
    </row>
    <row r="3" spans="1:10" ht="13.8" x14ac:dyDescent="0.25">
      <c r="A3" s="6" t="s">
        <v>10</v>
      </c>
      <c r="B3" s="7" t="s">
        <v>11</v>
      </c>
      <c r="C3" s="7" t="s">
        <v>12</v>
      </c>
      <c r="D3" s="8">
        <v>23</v>
      </c>
      <c r="E3" s="9">
        <v>600</v>
      </c>
      <c r="F3" s="10"/>
      <c r="G3" s="11">
        <v>38494</v>
      </c>
      <c r="H3" s="5"/>
      <c r="I3" s="5"/>
      <c r="J3" s="5"/>
    </row>
    <row r="4" spans="1:10" ht="13.8" x14ac:dyDescent="0.25">
      <c r="A4" s="6" t="s">
        <v>13</v>
      </c>
      <c r="B4" s="7" t="s">
        <v>14</v>
      </c>
      <c r="C4" s="7" t="s">
        <v>9</v>
      </c>
      <c r="D4" s="8">
        <v>21</v>
      </c>
      <c r="E4" s="9">
        <v>650</v>
      </c>
      <c r="F4" s="10"/>
      <c r="G4" s="11">
        <v>38434</v>
      </c>
      <c r="H4" s="5"/>
      <c r="I4" s="5"/>
      <c r="J4" s="5"/>
    </row>
    <row r="5" spans="1:10" ht="13.8" x14ac:dyDescent="0.25">
      <c r="A5" s="6" t="s">
        <v>15</v>
      </c>
      <c r="B5" s="7" t="s">
        <v>11</v>
      </c>
      <c r="C5" s="7" t="s">
        <v>16</v>
      </c>
      <c r="D5" s="8">
        <v>24</v>
      </c>
      <c r="E5" s="9">
        <v>520</v>
      </c>
      <c r="F5" s="10"/>
      <c r="G5" s="11">
        <v>38484</v>
      </c>
      <c r="H5" s="5"/>
      <c r="I5" s="5"/>
      <c r="J5" s="5"/>
    </row>
    <row r="6" spans="1:10" ht="13.8" x14ac:dyDescent="0.25">
      <c r="A6" s="6" t="s">
        <v>7</v>
      </c>
      <c r="B6" s="7" t="s">
        <v>14</v>
      </c>
      <c r="C6" s="7" t="s">
        <v>16</v>
      </c>
      <c r="D6" s="8">
        <v>26</v>
      </c>
      <c r="E6" s="9">
        <v>700</v>
      </c>
      <c r="F6" s="10"/>
      <c r="G6" s="11">
        <v>38482</v>
      </c>
      <c r="H6" s="5"/>
      <c r="I6" s="5"/>
      <c r="J6" s="5"/>
    </row>
    <row r="7" spans="1:10" ht="13.8" x14ac:dyDescent="0.25">
      <c r="A7" s="6" t="s">
        <v>15</v>
      </c>
      <c r="B7" s="7" t="s">
        <v>8</v>
      </c>
      <c r="C7" s="7" t="s">
        <v>9</v>
      </c>
      <c r="D7" s="8">
        <v>23</v>
      </c>
      <c r="E7" s="9">
        <v>880</v>
      </c>
      <c r="F7" s="10"/>
      <c r="G7" s="11">
        <v>38478</v>
      </c>
      <c r="H7" s="5"/>
      <c r="I7" s="5"/>
      <c r="J7" s="5"/>
    </row>
    <row r="8" spans="1:10" ht="13.8" x14ac:dyDescent="0.25">
      <c r="A8" s="6" t="s">
        <v>10</v>
      </c>
      <c r="B8" s="7" t="s">
        <v>8</v>
      </c>
      <c r="C8" s="7" t="s">
        <v>12</v>
      </c>
      <c r="D8" s="8">
        <v>25</v>
      </c>
      <c r="E8" s="9">
        <v>1000</v>
      </c>
      <c r="F8" s="10"/>
      <c r="G8" s="11">
        <v>38501</v>
      </c>
      <c r="H8" s="5"/>
      <c r="I8" s="5"/>
      <c r="J8" s="5"/>
    </row>
    <row r="9" spans="1:10" ht="13.8" x14ac:dyDescent="0.25">
      <c r="A9" s="6" t="s">
        <v>10</v>
      </c>
      <c r="B9" s="7" t="s">
        <v>14</v>
      </c>
      <c r="C9" s="7" t="s">
        <v>9</v>
      </c>
      <c r="D9" s="8">
        <v>58</v>
      </c>
      <c r="E9" s="9">
        <v>750</v>
      </c>
      <c r="F9" s="10"/>
      <c r="G9" s="11">
        <v>38502</v>
      </c>
      <c r="H9" s="5"/>
      <c r="I9" s="5"/>
      <c r="J9" s="5"/>
    </row>
    <row r="10" spans="1:10" ht="13.8" x14ac:dyDescent="0.25">
      <c r="A10" s="6" t="s">
        <v>13</v>
      </c>
      <c r="B10" s="7" t="s">
        <v>8</v>
      </c>
      <c r="C10" s="7" t="s">
        <v>12</v>
      </c>
      <c r="D10" s="8">
        <v>65</v>
      </c>
      <c r="E10" s="9">
        <v>850</v>
      </c>
      <c r="F10" s="10"/>
      <c r="G10" s="11">
        <v>38499</v>
      </c>
      <c r="H10" s="5"/>
      <c r="I10" s="5"/>
      <c r="J10" s="5"/>
    </row>
    <row r="11" spans="1:10" ht="14.4" thickBot="1" x14ac:dyDescent="0.3">
      <c r="A11" s="12" t="s">
        <v>13</v>
      </c>
      <c r="B11" s="13" t="s">
        <v>11</v>
      </c>
      <c r="C11" s="13" t="s">
        <v>16</v>
      </c>
      <c r="D11" s="14">
        <v>22</v>
      </c>
      <c r="E11" s="15">
        <v>400</v>
      </c>
      <c r="F11" s="10"/>
      <c r="G11" s="16">
        <v>38493</v>
      </c>
      <c r="H11" s="5"/>
      <c r="I11" s="5"/>
      <c r="J11" s="5"/>
    </row>
    <row r="12" spans="1:10" ht="13.8" x14ac:dyDescent="0.25">
      <c r="A12" s="31" t="s">
        <v>17</v>
      </c>
      <c r="B12" s="31"/>
      <c r="C12" s="31"/>
      <c r="D12" s="17">
        <f>COUNTIF(A2:A11,"Gonca")</f>
        <v>3</v>
      </c>
      <c r="E12" s="31" t="s">
        <v>18</v>
      </c>
      <c r="F12" s="31"/>
      <c r="G12" s="31"/>
      <c r="H12" s="17">
        <f>SUMIF(B2:B11,"tv",D2:D11)</f>
        <v>69</v>
      </c>
      <c r="I12" s="5"/>
      <c r="J12" s="5"/>
    </row>
    <row r="13" spans="1:10" ht="13.8" x14ac:dyDescent="0.25">
      <c r="A13" s="31" t="s">
        <v>19</v>
      </c>
      <c r="B13" s="31"/>
      <c r="C13" s="31"/>
      <c r="D13" s="17">
        <f>COUNTIF(B2:B11,"tv")</f>
        <v>3</v>
      </c>
      <c r="E13" s="35" t="s">
        <v>20</v>
      </c>
      <c r="F13" s="35"/>
      <c r="G13" s="35"/>
      <c r="H13" s="36">
        <f>SUMIF(C2:C11,"&lt;&gt;bosch",E2:E11)</f>
        <v>4070</v>
      </c>
      <c r="I13" s="5"/>
      <c r="J13" s="5"/>
    </row>
    <row r="14" spans="1:10" ht="13.8" x14ac:dyDescent="0.25">
      <c r="A14" s="31" t="s">
        <v>21</v>
      </c>
      <c r="B14" s="31"/>
      <c r="C14" s="31"/>
      <c r="D14" s="17">
        <f>COUNTIF(E2:E11,"&gt;700")</f>
        <v>5</v>
      </c>
      <c r="E14" s="32" t="s">
        <v>22</v>
      </c>
      <c r="F14" s="33"/>
      <c r="G14" s="34"/>
      <c r="H14" s="36"/>
      <c r="I14" s="5"/>
      <c r="J14" s="5"/>
    </row>
    <row r="15" spans="1:10" ht="13.8" x14ac:dyDescent="0.25">
      <c r="A15" s="31" t="s">
        <v>23</v>
      </c>
      <c r="B15" s="31"/>
      <c r="C15" s="31"/>
      <c r="D15" s="17">
        <f>COUNTIF(C2:C11,"bosch")</f>
        <v>4</v>
      </c>
      <c r="E15" s="32" t="s">
        <v>24</v>
      </c>
      <c r="F15" s="33"/>
      <c r="G15" s="34"/>
      <c r="H15" s="17">
        <f>AVERAGEIF(C2:C11,"arçelik",E2:E11)</f>
        <v>816.66666666666663</v>
      </c>
      <c r="I15" s="5"/>
      <c r="J15" s="5"/>
    </row>
    <row r="16" spans="1:10" ht="13.8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7.399999999999999" x14ac:dyDescent="0.3">
      <c r="A17" s="18"/>
      <c r="B17" s="5"/>
      <c r="C17" s="5"/>
      <c r="D17" s="5"/>
      <c r="E17" s="18"/>
      <c r="F17" s="5"/>
      <c r="G17" s="5"/>
      <c r="H17" s="5"/>
      <c r="I17" s="5"/>
      <c r="J17" s="5"/>
    </row>
    <row r="18" spans="1:10" ht="17.399999999999999" x14ac:dyDescent="0.3">
      <c r="A18" s="18"/>
      <c r="B18" s="5"/>
      <c r="C18" s="5"/>
      <c r="D18" s="5"/>
      <c r="E18" s="18"/>
      <c r="F18" s="5"/>
      <c r="G18" s="5"/>
      <c r="H18" s="5"/>
      <c r="I18" s="5"/>
      <c r="J18" s="5"/>
    </row>
    <row r="19" spans="1:10" ht="17.399999999999999" x14ac:dyDescent="0.3">
      <c r="A19" s="18"/>
      <c r="B19" s="5"/>
      <c r="C19" s="5"/>
      <c r="D19" s="5"/>
      <c r="E19" s="18"/>
      <c r="F19" s="5"/>
      <c r="G19" s="5"/>
      <c r="H19" s="5"/>
      <c r="I19" s="5"/>
      <c r="J19" s="5"/>
    </row>
    <row r="20" spans="1:10" ht="17.399999999999999" x14ac:dyDescent="0.3">
      <c r="A20" s="18"/>
      <c r="B20" s="5"/>
      <c r="C20" s="5"/>
      <c r="D20" s="5"/>
      <c r="E20" s="5"/>
      <c r="F20" s="5"/>
      <c r="G20" s="5"/>
      <c r="H20" s="5"/>
      <c r="I20" s="5"/>
      <c r="J20" s="5"/>
    </row>
    <row r="21" spans="1:10" ht="17.399999999999999" x14ac:dyDescent="0.3">
      <c r="A21" s="18"/>
      <c r="B21" s="5"/>
      <c r="C21" s="5"/>
      <c r="D21" s="5"/>
      <c r="E21" s="5"/>
      <c r="F21" s="5"/>
      <c r="G21" s="5"/>
      <c r="H21" s="5"/>
      <c r="I21" s="5"/>
      <c r="J21" s="5"/>
    </row>
    <row r="22" spans="1:10" ht="17.399999999999999" x14ac:dyDescent="0.3">
      <c r="A22" s="18"/>
      <c r="B22" s="5"/>
      <c r="C22" s="5"/>
      <c r="D22" s="5"/>
      <c r="E22" s="5"/>
      <c r="F22" s="5"/>
      <c r="G22" s="5"/>
      <c r="H22" s="5"/>
      <c r="I22" s="5"/>
      <c r="J22" s="5"/>
    </row>
    <row r="23" spans="1:10" ht="17.399999999999999" x14ac:dyDescent="0.3">
      <c r="A23" s="18"/>
      <c r="B23" s="5"/>
      <c r="C23" s="5"/>
      <c r="D23" s="5"/>
      <c r="E23" s="5"/>
      <c r="F23" s="5"/>
      <c r="G23" s="5"/>
      <c r="H23" s="5"/>
      <c r="I23" s="5"/>
      <c r="J23" s="5"/>
    </row>
    <row r="24" spans="1:10" ht="13.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ht="13.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ht="13.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ht="13.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ht="13.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ht="13.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</row>
  </sheetData>
  <mergeCells count="9">
    <mergeCell ref="H13:H14"/>
    <mergeCell ref="A14:C14"/>
    <mergeCell ref="E14:G14"/>
    <mergeCell ref="A15:C15"/>
    <mergeCell ref="E15:G15"/>
    <mergeCell ref="A12:C12"/>
    <mergeCell ref="E12:G12"/>
    <mergeCell ref="A13:C13"/>
    <mergeCell ref="E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tabSelected="1" zoomScale="115" zoomScaleNormal="115" workbookViewId="0">
      <selection activeCell="E17" sqref="E17"/>
    </sheetView>
  </sheetViews>
  <sheetFormatPr defaultColWidth="9.109375" defaultRowHeight="14.4" x14ac:dyDescent="0.3"/>
  <cols>
    <col min="1" max="1" width="12.109375" style="20" bestFit="1" customWidth="1"/>
    <col min="2" max="2" width="10.33203125" style="20" bestFit="1" customWidth="1"/>
    <col min="3" max="3" width="13" style="20" customWidth="1"/>
    <col min="4" max="4" width="12.44140625" style="20" bestFit="1" customWidth="1"/>
    <col min="5" max="5" width="12.44140625" style="20" customWidth="1"/>
    <col min="6" max="6" width="10.6640625" style="20" customWidth="1"/>
    <col min="7" max="16384" width="9.109375" style="20"/>
  </cols>
  <sheetData>
    <row r="1" spans="1:9" x14ac:dyDescent="0.3">
      <c r="A1" s="19" t="s">
        <v>25</v>
      </c>
      <c r="B1" s="19" t="s">
        <v>26</v>
      </c>
      <c r="C1" s="19" t="s">
        <v>27</v>
      </c>
      <c r="D1" s="19" t="s">
        <v>28</v>
      </c>
      <c r="E1" s="19" t="s">
        <v>29</v>
      </c>
      <c r="G1" s="21" t="s">
        <v>30</v>
      </c>
    </row>
    <row r="2" spans="1:9" x14ac:dyDescent="0.3">
      <c r="A2" s="22" t="s">
        <v>31</v>
      </c>
      <c r="B2" s="22" t="s">
        <v>32</v>
      </c>
      <c r="C2" s="22" t="str">
        <f>IF(B2="satış","Perşembe","Pazar")</f>
        <v>Perşembe</v>
      </c>
      <c r="D2" s="23">
        <v>2500</v>
      </c>
      <c r="E2" s="24">
        <f>IF(B2="satış",D2*30%+D2,D2*5%+D2)</f>
        <v>3250</v>
      </c>
      <c r="G2" s="20" t="s">
        <v>33</v>
      </c>
    </row>
    <row r="3" spans="1:9" x14ac:dyDescent="0.3">
      <c r="A3" s="22" t="s">
        <v>34</v>
      </c>
      <c r="B3" s="22" t="s">
        <v>35</v>
      </c>
      <c r="C3" s="22" t="str">
        <f t="shared" ref="C3:C9" si="0">IF(B3="satış","Perşembe","Pazar")</f>
        <v>Pazar</v>
      </c>
      <c r="D3" s="23">
        <v>3000</v>
      </c>
      <c r="E3" s="24">
        <f t="shared" ref="E3:E9" si="1">IF(B3="satış",D3*30%+D3,D3*5%+D3)</f>
        <v>3150</v>
      </c>
      <c r="G3" s="20" t="s">
        <v>36</v>
      </c>
    </row>
    <row r="4" spans="1:9" x14ac:dyDescent="0.3">
      <c r="A4" s="22" t="s">
        <v>37</v>
      </c>
      <c r="B4" s="22" t="s">
        <v>38</v>
      </c>
      <c r="C4" s="22" t="str">
        <f t="shared" si="0"/>
        <v>Pazar</v>
      </c>
      <c r="D4" s="23">
        <v>4000</v>
      </c>
      <c r="E4" s="24">
        <f t="shared" si="1"/>
        <v>4200</v>
      </c>
      <c r="G4" s="20" t="s">
        <v>39</v>
      </c>
    </row>
    <row r="5" spans="1:9" x14ac:dyDescent="0.3">
      <c r="A5" s="22" t="s">
        <v>40</v>
      </c>
      <c r="B5" s="22" t="s">
        <v>32</v>
      </c>
      <c r="C5" s="22" t="str">
        <f t="shared" si="0"/>
        <v>Perşembe</v>
      </c>
      <c r="D5" s="23">
        <v>1200</v>
      </c>
      <c r="E5" s="24">
        <f t="shared" si="1"/>
        <v>1560</v>
      </c>
    </row>
    <row r="6" spans="1:9" ht="23.4" x14ac:dyDescent="0.45">
      <c r="A6" s="22" t="s">
        <v>41</v>
      </c>
      <c r="B6" s="22" t="s">
        <v>35</v>
      </c>
      <c r="C6" s="22" t="str">
        <f t="shared" si="0"/>
        <v>Pazar</v>
      </c>
      <c r="D6" s="23">
        <v>1500</v>
      </c>
      <c r="E6" s="24">
        <f t="shared" si="1"/>
        <v>1575</v>
      </c>
      <c r="F6" s="25"/>
      <c r="I6" s="26"/>
    </row>
    <row r="7" spans="1:9" ht="23.4" x14ac:dyDescent="0.45">
      <c r="A7" s="22" t="s">
        <v>42</v>
      </c>
      <c r="B7" s="22" t="s">
        <v>32</v>
      </c>
      <c r="C7" s="22" t="str">
        <f t="shared" si="0"/>
        <v>Perşembe</v>
      </c>
      <c r="D7" s="23">
        <v>1900</v>
      </c>
      <c r="E7" s="24">
        <f t="shared" si="1"/>
        <v>2470</v>
      </c>
      <c r="F7" s="25"/>
      <c r="G7" s="20" t="s">
        <v>49</v>
      </c>
    </row>
    <row r="8" spans="1:9" ht="23.4" x14ac:dyDescent="0.45">
      <c r="A8" s="22" t="s">
        <v>43</v>
      </c>
      <c r="B8" s="22" t="s">
        <v>44</v>
      </c>
      <c r="C8" s="22" t="str">
        <f t="shared" si="0"/>
        <v>Pazar</v>
      </c>
      <c r="D8" s="23">
        <v>2500</v>
      </c>
      <c r="E8" s="24">
        <f t="shared" si="1"/>
        <v>2625</v>
      </c>
      <c r="F8" s="25"/>
      <c r="G8" s="20" t="s">
        <v>50</v>
      </c>
    </row>
    <row r="9" spans="1:9" ht="23.4" x14ac:dyDescent="0.45">
      <c r="A9" s="22" t="s">
        <v>45</v>
      </c>
      <c r="B9" s="22" t="s">
        <v>44</v>
      </c>
      <c r="C9" s="22" t="str">
        <f t="shared" si="0"/>
        <v>Pazar</v>
      </c>
      <c r="D9" s="23">
        <v>2000</v>
      </c>
      <c r="E9" s="24">
        <f t="shared" si="1"/>
        <v>2100</v>
      </c>
      <c r="F9" s="25"/>
    </row>
    <row r="10" spans="1:9" x14ac:dyDescent="0.3">
      <c r="C10" s="27" t="s">
        <v>46</v>
      </c>
      <c r="D10" s="28">
        <f t="shared" ref="D10:E10" si="2">SUM(D2:D9)</f>
        <v>18600</v>
      </c>
      <c r="E10" s="28">
        <f t="shared" si="2"/>
        <v>20930</v>
      </c>
    </row>
    <row r="12" spans="1:9" ht="23.4" x14ac:dyDescent="0.45">
      <c r="A12" s="37" t="s">
        <v>47</v>
      </c>
      <c r="B12" s="37"/>
      <c r="D12" s="37" t="s">
        <v>48</v>
      </c>
      <c r="E12" s="37"/>
      <c r="F12" s="25"/>
    </row>
    <row r="13" spans="1:9" x14ac:dyDescent="0.3">
      <c r="A13" s="22" t="s">
        <v>32</v>
      </c>
      <c r="B13" s="22">
        <f>COUNTIF(B2:B9,"satış")</f>
        <v>3</v>
      </c>
      <c r="D13" s="22" t="s">
        <v>32</v>
      </c>
      <c r="E13" s="24">
        <f>SUMIF(B2:B9,"satış",E2:E9)</f>
        <v>7280</v>
      </c>
      <c r="F13" s="29"/>
    </row>
    <row r="14" spans="1:9" x14ac:dyDescent="0.3">
      <c r="A14" s="22" t="s">
        <v>38</v>
      </c>
      <c r="B14" s="22">
        <f>COUNTIF(B2:B9,"reklam")</f>
        <v>1</v>
      </c>
      <c r="D14" s="22" t="s">
        <v>38</v>
      </c>
      <c r="E14" s="24">
        <f>SUMIF(B2:B9,"reklam",E2:E9)</f>
        <v>4200</v>
      </c>
      <c r="F14" s="29"/>
    </row>
    <row r="15" spans="1:9" x14ac:dyDescent="0.3">
      <c r="A15" s="22" t="s">
        <v>35</v>
      </c>
      <c r="B15" s="22">
        <f>COUNTIF(B2:B9,"muhasebe")</f>
        <v>2</v>
      </c>
      <c r="D15" s="22" t="s">
        <v>35</v>
      </c>
      <c r="E15" s="24">
        <f>SUMIF(B2:B9,"muhasebe",E2:E9)</f>
        <v>4725</v>
      </c>
      <c r="F15" s="29"/>
    </row>
    <row r="16" spans="1:9" x14ac:dyDescent="0.3">
      <c r="A16" s="22" t="s">
        <v>44</v>
      </c>
      <c r="B16" s="22">
        <f>COUNTIF(B2:B9,"ik")</f>
        <v>2</v>
      </c>
      <c r="D16" s="22" t="s">
        <v>44</v>
      </c>
      <c r="E16" s="24">
        <f>SUMIF(B2:B9,"ik",E2:E9)</f>
        <v>4725</v>
      </c>
      <c r="F16" s="29"/>
    </row>
    <row r="17" spans="2:5" ht="21" x14ac:dyDescent="0.4">
      <c r="B17" s="30"/>
      <c r="E17" s="30"/>
    </row>
    <row r="18" spans="2:5" ht="21" x14ac:dyDescent="0.4">
      <c r="E18" s="30"/>
    </row>
  </sheetData>
  <mergeCells count="2">
    <mergeCell ref="A12:B12"/>
    <mergeCell ref="D12:E12"/>
  </mergeCells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sayfa_6</vt:lpstr>
      <vt:lpstr>İzinler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2019-08-06T11:17:01Z</dcterms:created>
  <dcterms:modified xsi:type="dcterms:W3CDTF">2023-06-05T19:20:02Z</dcterms:modified>
</cp:coreProperties>
</file>