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cortega/Desktop/UCB-Course-Work/Modules/Module-One/kickstarter-analysis/Kickstarter_Challenge/"/>
    </mc:Choice>
  </mc:AlternateContent>
  <xr:revisionPtr revIDLastSave="0" documentId="13_ncr:1_{4E71506E-D62F-4049-91FB-257ED18605CD}" xr6:coauthVersionLast="45" xr6:coauthVersionMax="45" xr10:uidLastSave="{00000000-0000-0000-0000-000000000000}"/>
  <bookViews>
    <workbookView xWindow="-20" yWindow="460" windowWidth="25600" windowHeight="28340" activeTab="3" xr2:uid="{00000000-000D-0000-FFFF-FFFF00000000}"/>
  </bookViews>
  <sheets>
    <sheet name="Kickstarter" sheetId="1" r:id="rId1"/>
    <sheet name="Theater Outcomes by Launch Date" sheetId="18" r:id="rId2"/>
    <sheet name="Outcomes Based on Goal" sheetId="24" r:id="rId3"/>
    <sheet name="Outcomes Based on Goals" sheetId="20" r:id="rId4"/>
  </sheets>
  <definedNames>
    <definedName name="_xlnm._FilterDatabase" localSheetId="0" hidden="1">Kickstarter!$A$1:$T$4115</definedName>
  </definedNames>
  <calcPr calcId="191029"/>
  <pivotCaches>
    <pivotCache cacheId="2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H2" i="20"/>
  <c r="G3" i="20"/>
  <c r="G4" i="20"/>
  <c r="G5" i="20"/>
  <c r="G6" i="20"/>
  <c r="G7" i="20"/>
  <c r="G8" i="20"/>
  <c r="G9" i="20"/>
  <c r="G10" i="20"/>
  <c r="G11" i="20"/>
  <c r="G12" i="20"/>
  <c r="G13" i="20"/>
  <c r="G2" i="20"/>
  <c r="F3" i="20"/>
  <c r="F4" i="20"/>
  <c r="F5" i="20"/>
  <c r="F6" i="20"/>
  <c r="F7" i="20"/>
  <c r="F8" i="20"/>
  <c r="F9" i="20"/>
  <c r="F10" i="20"/>
  <c r="F11" i="20"/>
  <c r="F12" i="20"/>
  <c r="F13" i="20"/>
  <c r="F2" i="20"/>
  <c r="E3" i="20"/>
  <c r="E4" i="20"/>
  <c r="E5" i="20"/>
  <c r="E6" i="20"/>
  <c r="E7" i="20"/>
  <c r="E8" i="20"/>
  <c r="E9" i="20"/>
  <c r="E10" i="20"/>
  <c r="E11" i="20"/>
  <c r="E12" i="20"/>
  <c r="E13" i="20"/>
  <c r="E2" i="20"/>
  <c r="D13" i="20"/>
  <c r="C13" i="20"/>
  <c r="D12" i="20"/>
  <c r="C12" i="20"/>
  <c r="D11" i="20"/>
  <c r="C11" i="20"/>
  <c r="D10" i="20"/>
  <c r="C10" i="20"/>
  <c r="D9" i="20"/>
  <c r="C9" i="20"/>
  <c r="D8" i="20"/>
  <c r="C8" i="20"/>
  <c r="D7" i="20"/>
  <c r="C7" i="20"/>
  <c r="D6" i="20"/>
  <c r="C6" i="20"/>
  <c r="D5" i="20"/>
  <c r="C5" i="20"/>
  <c r="D4" i="20"/>
  <c r="C4" i="20"/>
  <c r="D3" i="20"/>
  <c r="C3" i="20"/>
  <c r="D2" i="20"/>
  <c r="B13" i="20"/>
  <c r="B12" i="20"/>
  <c r="B11" i="20"/>
  <c r="B10" i="20"/>
  <c r="B9" i="20"/>
  <c r="B8" i="20"/>
  <c r="B7" i="20"/>
  <c r="B6" i="20"/>
  <c r="B5" i="20"/>
  <c r="B4" i="20"/>
  <c r="B3" i="20"/>
  <c r="B2" i="20"/>
  <c r="C2" i="20"/>
  <c r="P523" i="1" l="1"/>
  <c r="P52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<sst xmlns="http://schemas.openxmlformats.org/spreadsheetml/2006/main" count="32974" uniqueCount="8399">
  <si>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</si>
  <si>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</si>
  <si>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</si>
  <si>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</si>
  <si>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</si>
  <si>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</si>
  <si>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</si>
  <si>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</si>
  <si>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</si>
  <si>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</si>
  <si>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</si>
  <si>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</si>
  <si>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</si>
  <si>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</si>
  <si>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</si>
  <si>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</si>
  <si>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</si>
  <si>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</si>
  <si>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</si>
  <si>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</si>
  <si>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</si>
  <si>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</si>
  <si>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</si>
  <si>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</si>
  <si>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</si>
  <si>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</si>
  <si>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</si>
  <si>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</si>
  <si>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</si>
  <si>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</si>
  <si>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</si>
  <si>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</si>
  <si>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</si>
  <si>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</si>
  <si>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</si>
  <si>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</si>
  <si>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</si>
  <si>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</si>
  <si>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</si>
  <si>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</si>
  <si>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</si>
  <si>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</si>
  <si>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</si>
  <si>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</si>
  <si>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</si>
  <si>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</si>
  <si>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</si>
  <si>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</si>
  <si>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</si>
  <si>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</si>
  <si>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</si>
  <si>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</si>
  <si>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</si>
  <si>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</si>
  <si>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</si>
  <si>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</si>
  <si>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</si>
  <si>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</si>
  <si>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</si>
  <si>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</si>
  <si>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</si>
  <si>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</si>
  <si>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</si>
  <si>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</si>
  <si>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</si>
  <si>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</si>
  <si>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</si>
  <si>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</si>
  <si>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</si>
  <si>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</si>
  <si>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</si>
  <si>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</si>
  <si>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</si>
  <si>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</si>
  <si>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</si>
  <si>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</si>
  <si>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</si>
  <si>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</si>
  <si>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</si>
  <si>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</si>
  <si>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</si>
  <si>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</si>
  <si>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</si>
  <si>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</si>
  <si>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</si>
  <si>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</si>
  <si>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</si>
  <si>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</si>
  <si>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</si>
  <si>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</si>
  <si>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</si>
  <si>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</si>
  <si>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</si>
  <si>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</si>
  <si>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</si>
  <si>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</si>
  <si>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</si>
  <si>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</si>
  <si>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</si>
  <si>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</si>
  <si>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</si>
  <si>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</si>
  <si>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</si>
  <si>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</si>
  <si>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</si>
  <si>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</si>
  <si>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</si>
  <si>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</si>
  <si>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</si>
  <si>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</si>
  <si>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</si>
  <si>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</si>
  <si>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</si>
  <si>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</si>
  <si>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</si>
  <si>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</si>
  <si>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</si>
  <si>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</si>
  <si>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</si>
  <si>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</si>
  <si>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</si>
  <si>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</si>
  <si>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</si>
  <si>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</si>
  <si>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</si>
  <si>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</si>
  <si>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</si>
  <si>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</si>
  <si>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</si>
  <si>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</si>
  <si>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</si>
  <si>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</si>
  <si>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</si>
  <si>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</si>
  <si>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</si>
  <si>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</si>
  <si>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</si>
  <si>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</si>
  <si>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</si>
  <si>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</si>
  <si>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</si>
  <si>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</si>
  <si>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</si>
  <si>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</si>
  <si>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</si>
  <si>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</si>
  <si>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</si>
  <si>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</si>
  <si>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</si>
  <si>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</si>
  <si>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</si>
  <si>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</si>
  <si>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</si>
  <si>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</si>
  <si>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</si>
  <si>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</si>
  <si>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</si>
  <si>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</si>
  <si>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</si>
  <si>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</si>
  <si>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</si>
  <si>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</si>
  <si>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</si>
  <si>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</si>
  <si>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</si>
  <si>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</si>
  <si>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</si>
  <si>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</si>
  <si>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</si>
  <si>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</si>
  <si>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</si>
  <si>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</si>
  <si>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</si>
  <si>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</si>
  <si>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</si>
  <si>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</si>
  <si>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</si>
  <si>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</si>
  <si>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</si>
  <si>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</si>
  <si>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</si>
  <si>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</si>
  <si>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</si>
  <si>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</si>
  <si>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</si>
  <si>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</si>
  <si>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</si>
  <si>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</si>
  <si>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</si>
  <si>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</si>
  <si>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</si>
  <si>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</si>
  <si>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</si>
  <si>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</si>
  <si>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</si>
  <si>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</si>
  <si>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</si>
  <si>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</si>
  <si>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</si>
  <si>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</si>
  <si>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</si>
  <si>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</si>
  <si>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</si>
  <si>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</si>
  <si>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</si>
  <si>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</si>
  <si>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</si>
  <si>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</si>
  <si>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</si>
  <si>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</si>
  <si>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</si>
  <si>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</si>
  <si>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</si>
  <si>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</si>
  <si>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</si>
  <si>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</si>
  <si>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</si>
  <si>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</si>
  <si>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</si>
  <si>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</si>
  <si>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</si>
  <si>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</si>
  <si>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</si>
  <si>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</si>
  <si>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</si>
  <si>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</si>
  <si>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</si>
  <si>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</si>
  <si>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</si>
  <si>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</si>
  <si>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</si>
  <si>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</si>
  <si>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</si>
  <si>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</si>
  <si>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</si>
  <si>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</si>
  <si>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</si>
  <si>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</si>
  <si>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</si>
  <si>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</si>
  <si>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</si>
  <si>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</si>
  <si>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</si>
  <si>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</si>
  <si>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</si>
  <si>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</si>
  <si>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</si>
  <si>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</si>
  <si>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</si>
  <si>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</si>
  <si>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</si>
  <si>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</si>
  <si>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</si>
  <si>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</si>
  <si>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</si>
  <si>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</si>
  <si>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</si>
  <si>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</si>
  <si>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</si>
  <si>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</si>
  <si>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</si>
  <si>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</si>
  <si>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</si>
  <si>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</si>
  <si>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</si>
  <si>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</si>
  <si>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</si>
  <si>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</si>
  <si>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</si>
  <si>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</si>
  <si>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</si>
  <si>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</si>
  <si>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</si>
  <si>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</si>
  <si>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</si>
  <si>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</si>
  <si>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</si>
  <si>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</si>
  <si>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</si>
  <si>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</si>
  <si>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</si>
  <si>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</si>
  <si>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</si>
  <si>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</si>
  <si>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</si>
  <si>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</si>
  <si>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</si>
  <si>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</si>
  <si>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</si>
  <si>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</si>
  <si>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</si>
  <si>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</si>
  <si>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</si>
  <si>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</si>
  <si>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</si>
  <si>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</si>
  <si>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</si>
  <si>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</si>
  <si>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</si>
  <si>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</si>
  <si>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</si>
  <si>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</si>
  <si>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</si>
  <si>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</si>
  <si>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</si>
  <si>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</si>
  <si>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</si>
  <si>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</si>
  <si>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</si>
  <si>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</si>
  <si>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</si>
  <si>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</si>
  <si>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</si>
  <si>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</si>
  <si>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</si>
  <si>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</si>
  <si>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</si>
  <si>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</si>
  <si>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</si>
  <si>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</si>
  <si>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</si>
  <si>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</si>
  <si>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</si>
  <si>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</si>
  <si>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</si>
  <si>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</si>
  <si>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</si>
  <si>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</si>
  <si>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</si>
  <si>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</si>
  <si>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</si>
  <si>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</si>
  <si>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</si>
  <si>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</si>
  <si>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</si>
  <si>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</si>
  <si>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</si>
  <si>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</si>
  <si>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</si>
  <si>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</si>
  <si>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</si>
  <si>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</si>
  <si>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</si>
  <si>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</si>
  <si>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</si>
  <si>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</si>
  <si>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</si>
  <si>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</si>
  <si>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</si>
  <si>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</si>
  <si>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</si>
  <si>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</si>
  <si>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</si>
  <si>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</si>
  <si>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</si>
  <si>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</si>
  <si>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</si>
  <si>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</si>
  <si>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</si>
  <si>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</si>
  <si>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</si>
  <si>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</si>
  <si>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</si>
  <si>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</si>
  <si>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</si>
  <si>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</si>
  <si>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</si>
  <si>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</si>
  <si>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</si>
  <si>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</si>
  <si>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</si>
  <si>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</si>
  <si>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</si>
  <si>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</si>
  <si>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</si>
  <si>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</si>
  <si>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</si>
  <si>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</si>
  <si>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</si>
  <si>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</si>
  <si>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</si>
  <si>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</si>
  <si>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</si>
  <si>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</si>
  <si>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</si>
  <si>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</si>
  <si>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</si>
  <si>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</si>
  <si>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</si>
  <si>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</si>
  <si>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</si>
  <si>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</si>
  <si>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</si>
  <si>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</si>
  <si>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</si>
  <si>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</si>
  <si>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</si>
  <si>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</si>
  <si>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</si>
  <si>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</si>
  <si>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</si>
  <si>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</si>
  <si>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</si>
  <si>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</si>
  <si>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</si>
  <si>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</si>
  <si>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</si>
  <si>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</si>
  <si>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</si>
  <si>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</si>
  <si>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</si>
  <si>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</si>
  <si>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</si>
  <si>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</si>
  <si>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</si>
  <si>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</si>
  <si>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</si>
  <si>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</si>
  <si>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</si>
  <si>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</si>
  <si>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</si>
  <si>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</si>
  <si>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</si>
  <si>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</si>
  <si>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</si>
  <si>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</si>
  <si>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</si>
  <si>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</si>
  <si>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</si>
  <si>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</si>
  <si>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</si>
  <si>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</si>
  <si>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</si>
  <si>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</si>
  <si>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</si>
  <si>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</si>
  <si>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</si>
  <si>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</si>
  <si>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</si>
  <si>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</si>
  <si>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</si>
  <si>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</si>
  <si>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</si>
  <si>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</si>
  <si>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</si>
  <si>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</si>
  <si>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</si>
  <si>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</si>
  <si>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</si>
  <si>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</si>
  <si>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</si>
  <si>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</si>
  <si>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</si>
  <si>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</si>
  <si>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</si>
  <si>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</si>
  <si>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</si>
  <si>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</si>
  <si>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</si>
  <si>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</si>
  <si>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</si>
  <si>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</si>
  <si>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</si>
  <si>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</si>
  <si>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</si>
  <si>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</si>
  <si>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</si>
  <si>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</si>
  <si>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</si>
  <si>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</si>
  <si>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</si>
  <si>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</si>
  <si>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</si>
  <si>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</si>
  <si>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</si>
  <si>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</si>
  <si>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</si>
  <si>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</si>
  <si>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</si>
  <si>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</si>
  <si>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</si>
  <si>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</si>
  <si>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</si>
  <si>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</si>
  <si>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</si>
  <si>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</si>
  <si>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</si>
  <si>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</si>
  <si>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</si>
  <si>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</si>
  <si>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</si>
  <si>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</si>
  <si>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</si>
  <si>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</si>
  <si>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</si>
  <si>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</si>
  <si>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</si>
  <si>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</si>
  <si>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</si>
  <si>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</si>
  <si>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</si>
  <si>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</si>
  <si>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</si>
  <si>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</si>
  <si>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</si>
  <si>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</si>
  <si>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</si>
  <si>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</si>
  <si>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</si>
  <si>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</si>
  <si>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</si>
  <si>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</si>
  <si>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</si>
  <si>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</si>
  <si>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</si>
  <si>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</si>
  <si>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</si>
  <si>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</si>
  <si>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</si>
  <si>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</si>
  <si>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</si>
  <si>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</si>
  <si>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</si>
  <si>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</si>
  <si>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</si>
  <si>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</si>
  <si>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</si>
  <si>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</si>
  <si>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</si>
  <si>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</si>
  <si>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</si>
  <si>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</si>
  <si>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</si>
  <si>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</si>
  <si>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</si>
  <si>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</si>
  <si>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</si>
  <si>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</si>
  <si>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</si>
  <si>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</si>
  <si>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</si>
  <si>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</si>
  <si>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</si>
  <si>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</si>
  <si>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</si>
  <si>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</si>
  <si>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</si>
  <si>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</si>
  <si>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</si>
  <si>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</si>
  <si>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</si>
  <si>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</si>
  <si>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</si>
  <si>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</si>
  <si>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</si>
  <si>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</si>
  <si>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</si>
  <si>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</si>
  <si>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</si>
  <si>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</si>
  <si>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</si>
  <si>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</si>
  <si>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</si>
  <si>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</si>
  <si>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</si>
  <si>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</si>
  <si>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</si>
  <si>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</si>
  <si>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</si>
  <si>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</si>
  <si>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</si>
  <si>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</si>
  <si>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</si>
  <si>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</si>
  <si>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</si>
  <si>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</si>
  <si>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</si>
  <si>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</si>
  <si>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</si>
  <si>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</si>
  <si>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</si>
  <si>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</si>
  <si>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</si>
  <si>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</si>
  <si>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</si>
  <si>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</si>
  <si>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</si>
  <si>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</si>
  <si>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</si>
  <si>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</si>
  <si>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</si>
  <si>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</si>
  <si>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</si>
  <si>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</si>
  <si>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</si>
  <si>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</si>
  <si>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</si>
  <si>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</si>
  <si>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</si>
  <si>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</si>
  <si>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</si>
  <si>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</si>
  <si>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</si>
  <si>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</si>
  <si>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</si>
  <si>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</si>
  <si>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</si>
  <si>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</si>
  <si>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</si>
  <si>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</si>
  <si>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</si>
  <si>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</si>
  <si>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</si>
  <si>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</si>
  <si>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</si>
  <si>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</si>
  <si>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</si>
  <si>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</si>
  <si>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</si>
  <si>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</si>
  <si>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</si>
  <si>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</si>
  <si>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</si>
  <si>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</si>
  <si>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</si>
  <si>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</si>
  <si>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</si>
  <si>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</si>
  <si>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</si>
  <si>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</si>
  <si>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</si>
  <si>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</si>
  <si>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</si>
  <si>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</si>
  <si>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</si>
  <si>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</si>
  <si>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</si>
  <si>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</si>
  <si>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</si>
  <si>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</si>
  <si>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</si>
  <si>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</si>
  <si>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</si>
  <si>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</si>
  <si>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</si>
  <si>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</si>
  <si>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</si>
  <si>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</si>
  <si>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</si>
  <si>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</si>
  <si>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</si>
  <si>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</si>
  <si>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</si>
  <si>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</si>
  <si>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</si>
  <si>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</si>
  <si>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</si>
  <si>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</si>
  <si>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</si>
  <si>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</si>
  <si>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</si>
  <si>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</si>
  <si>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</si>
  <si>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</si>
  <si>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</si>
  <si>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</si>
  <si>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</si>
  <si>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</si>
  <si>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</si>
  <si>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</si>
  <si>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</si>
  <si>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</si>
  <si>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</si>
  <si>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</si>
  <si>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</si>
  <si>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</si>
  <si>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</si>
  <si>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</si>
  <si>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</si>
  <si>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</si>
  <si>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</si>
  <si>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</si>
  <si>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</si>
  <si>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</si>
  <si>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</si>
  <si>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</si>
  <si>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</si>
  <si>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</si>
  <si>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</si>
  <si>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</si>
  <si>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</si>
  <si>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</si>
  <si>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</si>
  <si>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</si>
  <si>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</si>
  <si>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</si>
  <si>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</si>
  <si>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</si>
  <si>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</si>
  <si>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</si>
  <si>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</si>
  <si>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</si>
  <si>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</si>
  <si>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</si>
  <si>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</si>
  <si>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</si>
  <si>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</si>
  <si>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</si>
  <si>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</si>
  <si>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</si>
  <si>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</si>
  <si>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</si>
  <si>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</si>
  <si>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</si>
  <si>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</si>
  <si>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</si>
  <si>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</si>
  <si>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</si>
  <si>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</si>
  <si>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</si>
  <si>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</si>
  <si>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</si>
  <si>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</si>
  <si>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</si>
  <si>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</si>
  <si>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</si>
  <si>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</si>
  <si>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</si>
  <si>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</si>
  <si>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</si>
  <si>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</si>
  <si>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</si>
  <si>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</si>
  <si>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</si>
  <si>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</si>
  <si>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</si>
  <si>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</si>
  <si>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</si>
  <si>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</si>
  <si>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</si>
  <si>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</si>
  <si>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</si>
  <si>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</si>
  <si>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</si>
  <si>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</si>
  <si>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</si>
  <si>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</si>
  <si>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</si>
  <si>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</si>
  <si>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</si>
  <si>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</si>
  <si>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</si>
  <si>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</si>
  <si>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</si>
  <si>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</si>
  <si>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</si>
  <si>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</si>
  <si>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</si>
  <si>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</si>
  <si>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</si>
  <si>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</si>
  <si>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</si>
  <si>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</si>
  <si>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</si>
  <si>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</si>
  <si>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</si>
  <si>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</si>
  <si>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</si>
  <si>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</si>
  <si>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</si>
  <si>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</si>
  <si>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</si>
  <si>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</si>
  <si>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</si>
  <si>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</si>
  <si>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</si>
  <si>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</si>
  <si>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</si>
  <si>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</si>
  <si>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</si>
  <si>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</si>
  <si>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</si>
  <si>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</si>
  <si>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</si>
  <si>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</si>
  <si>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</si>
  <si>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</si>
  <si>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</si>
  <si>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</si>
  <si>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</si>
  <si>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</si>
  <si>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</si>
  <si>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</si>
  <si>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</si>
  <si>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</si>
  <si>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</si>
  <si>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</si>
  <si>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</si>
  <si>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</si>
  <si>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</si>
  <si>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</si>
  <si>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</si>
  <si>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</si>
  <si>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</si>
  <si>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</si>
  <si>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</si>
  <si>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</si>
  <si>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</si>
  <si>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</si>
  <si>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</si>
  <si>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</si>
  <si>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</si>
  <si>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</si>
  <si>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</si>
  <si>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</si>
  <si>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</si>
  <si>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</si>
  <si>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</si>
  <si>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</si>
  <si>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</si>
  <si>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</si>
  <si>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</si>
  <si>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</si>
  <si>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</si>
  <si>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</si>
  <si>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</si>
  <si>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</si>
  <si>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</si>
  <si>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</si>
  <si>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</si>
  <si>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</si>
  <si>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</si>
  <si>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</si>
  <si>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</si>
  <si>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</si>
  <si>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</si>
  <si>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</si>
  <si>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</si>
  <si>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</si>
  <si>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</si>
  <si>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</si>
  <si>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</si>
  <si>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</si>
  <si>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</si>
  <si>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</si>
  <si>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</si>
  <si>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</si>
  <si>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</si>
  <si>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</si>
  <si>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</si>
  <si>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</si>
  <si>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</si>
  <si>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</si>
  <si>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</si>
  <si>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</si>
  <si>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</si>
  <si>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</si>
  <si>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</si>
  <si>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</si>
  <si>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</si>
  <si>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</si>
  <si>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</si>
  <si>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</si>
  <si>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</si>
  <si>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</si>
  <si>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</si>
  <si>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</si>
  <si>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</si>
  <si>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</si>
  <si>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</si>
  <si>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</si>
  <si>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</si>
  <si>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</si>
  <si>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</si>
  <si>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</si>
  <si>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</si>
  <si>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</si>
  <si>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</si>
  <si>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</si>
  <si>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</si>
  <si>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</si>
  <si>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</si>
  <si>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</si>
  <si>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</si>
  <si>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</si>
  <si>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</si>
  <si>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</si>
  <si>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</si>
  <si>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</si>
  <si>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</si>
  <si>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</si>
  <si>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</si>
  <si>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</si>
  <si>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</si>
  <si>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</si>
  <si>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</si>
  <si>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</si>
  <si>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</si>
  <si>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</si>
  <si>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</si>
  <si>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</si>
  <si>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</si>
  <si>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</si>
  <si>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</si>
  <si>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</si>
  <si>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</si>
  <si>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</si>
  <si>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</si>
  <si>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</si>
  <si>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</si>
  <si>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</si>
  <si>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</si>
  <si>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</si>
  <si>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</si>
  <si>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</si>
  <si>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</si>
  <si>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</si>
  <si>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</si>
  <si>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</si>
  <si>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</si>
  <si>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</si>
  <si>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</si>
  <si>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</si>
  <si>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</si>
  <si>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</si>
  <si>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</si>
  <si>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</si>
  <si>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</si>
  <si>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</si>
  <si>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</si>
  <si>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</si>
  <si>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</si>
  <si>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</si>
  <si>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</si>
  <si>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</si>
  <si>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</si>
  <si>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</si>
  <si>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</si>
  <si>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</si>
  <si>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</si>
  <si>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</si>
  <si>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</si>
  <si>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</si>
  <si>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</si>
  <si>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</si>
  <si>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</si>
  <si>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</si>
  <si>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</si>
  <si>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</si>
  <si>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</si>
  <si>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</si>
  <si>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</si>
  <si>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</si>
  <si>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</si>
  <si>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</si>
  <si>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</si>
  <si>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</si>
  <si>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</si>
  <si>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</si>
  <si>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</si>
  <si>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</si>
  <si>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</si>
  <si>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</si>
  <si>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</si>
  <si>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</si>
  <si>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</si>
  <si>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</si>
  <si>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</si>
  <si>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</si>
  <si>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</si>
  <si>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</si>
  <si>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</si>
  <si>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</si>
  <si>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</si>
  <si>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</si>
  <si>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</si>
  <si>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</si>
  <si>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</si>
  <si>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</si>
  <si>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</si>
  <si>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</si>
  <si>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</si>
  <si>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</si>
  <si>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</si>
  <si>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</si>
  <si>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</si>
  <si>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</si>
  <si>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</si>
  <si>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</si>
  <si>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</si>
  <si>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</si>
  <si>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</si>
  <si>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</si>
  <si>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</si>
  <si>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</si>
  <si>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</si>
  <si>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</si>
  <si>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</si>
  <si>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</si>
  <si>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</si>
  <si>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</si>
  <si>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</si>
  <si>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</si>
  <si>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</si>
  <si>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</si>
  <si>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</si>
  <si>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</si>
  <si>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</si>
  <si>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</si>
  <si>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</si>
  <si>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</si>
  <si>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</si>
  <si>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</si>
  <si>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</si>
  <si>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</si>
  <si>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</si>
  <si>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</si>
  <si>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</si>
  <si>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</si>
  <si>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</si>
  <si>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</si>
  <si>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</si>
  <si>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</si>
  <si>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</si>
  <si>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</si>
  <si>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</si>
  <si>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</si>
  <si>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</si>
  <si>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</si>
  <si>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</si>
  <si>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</si>
  <si>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</si>
  <si>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</si>
  <si>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</si>
  <si>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</si>
  <si>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</si>
  <si>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</si>
  <si>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</si>
  <si>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</si>
  <si>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</si>
  <si>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</si>
  <si>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</si>
  <si>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</si>
  <si>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</si>
  <si>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</si>
  <si>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</si>
  <si>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</si>
  <si>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</si>
  <si>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</si>
  <si>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</si>
  <si>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</si>
  <si>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</si>
  <si>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</si>
  <si>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</si>
  <si>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</si>
  <si>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</si>
  <si>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</si>
  <si>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</si>
  <si>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</si>
  <si>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</si>
  <si>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</si>
  <si>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</si>
  <si>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</si>
  <si>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</si>
  <si>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</si>
  <si>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</si>
  <si>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</si>
  <si>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</si>
  <si>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</si>
  <si>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</si>
  <si>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</si>
  <si>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</si>
  <si>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</si>
  <si>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</si>
  <si>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</si>
  <si>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</si>
  <si>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</si>
  <si>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</si>
  <si>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</si>
  <si>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</si>
  <si>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</si>
  <si>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</si>
  <si>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</si>
  <si>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</si>
  <si>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</si>
  <si>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</si>
  <si>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</si>
  <si>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</si>
  <si>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</si>
  <si>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</si>
  <si>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</si>
  <si>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</si>
  <si>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</si>
  <si>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</si>
  <si>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</si>
  <si>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</si>
  <si>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</si>
  <si>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</si>
  <si>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</si>
  <si>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</si>
  <si>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</si>
  <si>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</si>
  <si>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</si>
  <si>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</si>
  <si>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</si>
  <si>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</si>
  <si>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</si>
  <si>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</si>
  <si>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</si>
  <si>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</si>
  <si>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</si>
  <si>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</si>
  <si>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</si>
  <si>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</si>
  <si>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</si>
  <si>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</si>
  <si>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</si>
  <si>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</si>
  <si>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</si>
  <si>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</si>
  <si>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</si>
  <si>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</si>
  <si>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</si>
  <si>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</si>
  <si>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</si>
  <si>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</si>
  <si>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</si>
  <si>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</si>
  <si>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</si>
  <si>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</si>
  <si>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</si>
  <si>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</si>
  <si>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</si>
  <si>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</si>
  <si>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</si>
  <si>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</si>
  <si>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</si>
  <si>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</si>
  <si>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</si>
  <si>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</si>
  <si>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</si>
  <si>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</si>
  <si>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</si>
  <si>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</si>
  <si>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</si>
  <si>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</si>
  <si>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</si>
  <si>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</si>
  <si>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</si>
  <si>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</si>
  <si>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</si>
  <si>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</si>
  <si>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</si>
  <si>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</si>
  <si>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</si>
  <si>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</si>
  <si>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</si>
  <si>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</si>
  <si>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</si>
  <si>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</si>
  <si>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</si>
  <si>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</si>
  <si>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</si>
  <si>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</si>
  <si>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</si>
  <si>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</si>
  <si>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</si>
  <si>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</si>
  <si>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</si>
  <si>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</si>
  <si>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</si>
  <si>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</si>
  <si>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</si>
  <si>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</si>
  <si>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</si>
  <si>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</si>
  <si>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</si>
  <si>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</si>
  <si>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</si>
  <si>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</si>
  <si>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</si>
  <si>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</si>
  <si>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</si>
  <si>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</si>
  <si>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</si>
  <si>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</si>
  <si>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</si>
  <si>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</si>
  <si>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</si>
  <si>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</si>
  <si>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</si>
  <si>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</si>
  <si>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</si>
  <si>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</si>
  <si>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</si>
  <si>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</si>
  <si>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</si>
  <si>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</si>
  <si>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</si>
  <si>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</si>
  <si>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</si>
  <si>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</si>
  <si>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</si>
  <si>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</si>
  <si>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</si>
  <si>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</si>
  <si>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</si>
  <si>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</si>
  <si>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</si>
  <si>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</si>
  <si>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</si>
  <si>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</si>
  <si>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</si>
  <si>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</si>
  <si>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</si>
  <si>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</si>
  <si>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</si>
  <si>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</si>
  <si>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</si>
  <si>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</si>
  <si>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</si>
  <si>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</si>
  <si>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</si>
  <si>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</si>
  <si>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</si>
  <si>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</si>
  <si>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</si>
  <si>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</si>
  <si>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</si>
  <si>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</si>
  <si>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</si>
  <si>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</si>
  <si>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</si>
  <si>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</si>
  <si>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</si>
  <si>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</si>
  <si>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</si>
  <si>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</si>
  <si>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</si>
  <si>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</si>
  <si>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</si>
  <si>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</si>
  <si>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</si>
  <si>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</si>
  <si>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</si>
  <si>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</si>
  <si>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</si>
  <si>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</si>
  <si>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</si>
  <si>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</si>
  <si>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</si>
  <si>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</si>
  <si>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</si>
  <si>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</si>
  <si>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</si>
  <si>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</si>
  <si>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</si>
  <si>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</si>
  <si>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</si>
  <si>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</si>
  <si>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</si>
  <si>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</si>
  <si>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</si>
  <si>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</si>
  <si>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</si>
  <si>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</si>
  <si>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</si>
  <si>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</si>
  <si>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</si>
  <si>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</si>
  <si>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</si>
  <si>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</si>
  <si>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</si>
  <si>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</si>
  <si>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</si>
  <si>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</si>
  <si>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</si>
  <si>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</si>
  <si>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</si>
  <si>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</si>
  <si>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</si>
  <si>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</si>
  <si>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</si>
  <si>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</si>
  <si>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</si>
  <si>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</si>
  <si>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</si>
  <si>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</si>
  <si>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</si>
  <si>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</si>
  <si>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</si>
  <si>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</si>
  <si>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</si>
  <si>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</si>
  <si>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</si>
  <si>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</si>
  <si>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</si>
  <si>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</si>
  <si>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</si>
  <si>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</si>
  <si>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</si>
  <si>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</si>
  <si>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</si>
  <si>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</si>
  <si>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</si>
  <si>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</si>
  <si>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</si>
  <si>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</si>
  <si>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</si>
  <si>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</si>
  <si>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</si>
  <si>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</si>
  <si>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</si>
  <si>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</si>
  <si>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</si>
  <si>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</si>
  <si>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</si>
  <si>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</si>
  <si>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</si>
  <si>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</si>
  <si>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</si>
  <si>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</si>
  <si>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</si>
  <si>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</si>
  <si>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</si>
  <si>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</si>
  <si>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</si>
  <si>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</si>
  <si>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</si>
  <si>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</si>
  <si>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</si>
  <si>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</si>
  <si>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</si>
  <si>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</si>
  <si>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</si>
  <si>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</si>
  <si>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</si>
  <si>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</si>
  <si>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</si>
  <si>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</si>
  <si>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</si>
  <si>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</si>
  <si>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</si>
  <si>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</si>
  <si>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</si>
  <si>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</si>
  <si>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</si>
  <si>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</si>
  <si>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</si>
  <si>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</si>
  <si>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</si>
  <si>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</si>
  <si>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</si>
  <si>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</si>
  <si>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</si>
  <si>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</si>
  <si>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</si>
  <si>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</si>
  <si>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</si>
  <si>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</si>
  <si>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</si>
  <si>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</si>
  <si>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</si>
  <si>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</si>
  <si>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</si>
  <si>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</si>
  <si>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</si>
  <si>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</si>
  <si>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</si>
  <si>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</si>
  <si>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</si>
  <si>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</si>
  <si>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</si>
  <si>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</si>
  <si>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</si>
  <si>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</si>
  <si>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</si>
  <si>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</si>
  <si>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</si>
  <si>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</si>
  <si>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</si>
  <si>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</si>
  <si>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</si>
  <si>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</si>
  <si>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</si>
  <si>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</si>
  <si>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</si>
  <si>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</si>
  <si>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</si>
  <si>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</si>
  <si>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</si>
  <si>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</si>
  <si>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</si>
  <si>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</si>
  <si>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</si>
  <si>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</si>
  <si>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</si>
  <si>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</si>
  <si>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</si>
  <si>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</si>
  <si>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</si>
  <si>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</si>
  <si>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</si>
  <si>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</si>
  <si>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</si>
  <si>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</si>
  <si>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</si>
  <si>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</si>
  <si>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</si>
  <si>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</si>
  <si>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</si>
  <si>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</si>
  <si>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</si>
  <si>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</si>
  <si>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</si>
  <si>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</si>
  <si>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</si>
  <si>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</si>
  <si>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</si>
  <si>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</si>
  <si>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</si>
  <si>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</si>
  <si>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</si>
  <si>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</si>
  <si>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</si>
  <si>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</si>
  <si>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</si>
  <si>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</si>
  <si>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</si>
  <si>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</si>
  <si>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</si>
  <si>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</si>
  <si>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</si>
  <si>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</si>
  <si>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</si>
  <si>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</si>
  <si>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</si>
  <si>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</si>
  <si>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</si>
  <si>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</si>
  <si>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</si>
  <si>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</si>
  <si>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</si>
  <si>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</si>
  <si>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</si>
  <si>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</si>
  <si>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</si>
  <si>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</si>
  <si>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</si>
  <si>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</si>
  <si>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</si>
  <si>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</si>
  <si>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</si>
  <si>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</si>
  <si>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</si>
  <si>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</si>
  <si>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</si>
  <si>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</si>
  <si>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</si>
  <si>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</si>
  <si>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</si>
  <si>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</si>
  <si>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</si>
  <si>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</si>
  <si>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</si>
  <si>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</si>
  <si>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</si>
  <si>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</si>
  <si>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</si>
  <si>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</si>
  <si>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</si>
  <si>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</si>
  <si>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</si>
  <si>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</si>
  <si>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</si>
  <si>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</si>
  <si>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</si>
  <si>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</si>
  <si>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</si>
  <si>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</si>
  <si>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</si>
  <si>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</si>
  <si>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</si>
  <si>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</si>
  <si>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</si>
  <si>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</si>
  <si>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</si>
  <si>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</si>
  <si>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</si>
  <si>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</si>
  <si>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</si>
  <si>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</si>
  <si>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</si>
  <si>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</si>
  <si>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</si>
  <si>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</si>
  <si>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</si>
  <si>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</si>
  <si>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</si>
  <si>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</si>
  <si>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</si>
  <si>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</si>
  <si>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</si>
  <si>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</si>
  <si>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</si>
  <si>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</si>
  <si>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</si>
  <si>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</si>
  <si>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</si>
  <si>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</si>
  <si>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</si>
  <si>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</si>
  <si>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</si>
  <si>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</si>
  <si>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</si>
  <si>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</si>
  <si>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</si>
  <si>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</si>
  <si>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</si>
  <si>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</si>
  <si>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</si>
  <si>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</si>
  <si>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</si>
  <si>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</si>
  <si>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</si>
  <si>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</si>
  <si>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</si>
  <si>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</si>
  <si>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</si>
  <si>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</si>
  <si>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</si>
  <si>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</si>
  <si>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</si>
  <si>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</si>
  <si>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</si>
  <si>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</si>
  <si>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</si>
  <si>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</si>
  <si>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</si>
  <si>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</si>
  <si>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</si>
  <si>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</si>
  <si>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</si>
  <si>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</si>
  <si>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</si>
  <si>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</si>
  <si>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</si>
  <si>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</si>
  <si>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</si>
  <si>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</si>
  <si>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</si>
  <si>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</si>
  <si>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</si>
  <si>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</si>
  <si>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</si>
  <si>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</si>
  <si>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</si>
  <si>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</si>
  <si>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</si>
  <si>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</si>
  <si>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</si>
  <si>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</si>
  <si>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</si>
  <si>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</si>
  <si>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</si>
  <si>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</si>
  <si>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</si>
  <si>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</si>
  <si>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</si>
  <si>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</si>
  <si>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</si>
  <si>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</si>
  <si>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</si>
  <si>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</si>
  <si>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</si>
  <si>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</si>
  <si>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</si>
  <si>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</si>
  <si>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</si>
  <si>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</si>
  <si>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</si>
  <si>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</si>
  <si>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</si>
  <si>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</si>
  <si>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</si>
  <si>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</si>
  <si>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</si>
  <si>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</si>
  <si>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</si>
  <si>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</si>
  <si>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</si>
  <si>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</si>
  <si>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</si>
  <si>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</si>
  <si>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</si>
  <si>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</si>
  <si>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</si>
  <si>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</si>
  <si>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</si>
  <si>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</si>
  <si>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</si>
  <si>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</si>
  <si>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</si>
  <si>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</si>
  <si>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</si>
  <si>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</si>
  <si>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</si>
  <si>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</si>
  <si>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</si>
  <si>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</si>
  <si>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</si>
  <si>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</si>
  <si>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</si>
  <si>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</si>
  <si>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</si>
  <si>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</si>
  <si>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</si>
  <si>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</si>
  <si>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</si>
  <si>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</si>
  <si>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</si>
  <si>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</si>
  <si>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</si>
  <si>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</si>
  <si>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</si>
  <si>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</si>
  <si>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</si>
  <si>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</si>
  <si>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</si>
  <si>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</si>
  <si>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</si>
  <si>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</si>
  <si>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</si>
  <si>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</si>
  <si>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</si>
  <si>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</si>
  <si>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</si>
  <si>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</si>
  <si>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</si>
  <si>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</si>
  <si>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</si>
  <si>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</si>
  <si>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</si>
  <si>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</si>
  <si>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</si>
  <si>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</si>
  <si>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</si>
  <si>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</si>
  <si>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</si>
  <si>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</si>
  <si>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</si>
  <si>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</si>
  <si>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</si>
  <si>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</si>
  <si>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</si>
  <si>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</si>
  <si>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</si>
  <si>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</si>
  <si>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</si>
  <si>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</si>
  <si>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</si>
  <si>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</si>
  <si>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</si>
  <si>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</si>
  <si>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</si>
  <si>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</si>
  <si>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</si>
  <si>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</si>
  <si>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</si>
  <si>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</si>
  <si>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</si>
  <si>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</si>
  <si>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</si>
  <si>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</si>
  <si>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</si>
  <si>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</si>
  <si>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</si>
  <si>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</si>
  <si>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</si>
  <si>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</si>
  <si>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</si>
  <si>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</si>
  <si>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</si>
  <si>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</si>
  <si>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</si>
  <si>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</si>
  <si>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</si>
  <si>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</si>
  <si>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</si>
  <si>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</si>
  <si>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</si>
  <si>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</si>
  <si>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</si>
  <si>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</si>
  <si>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</si>
  <si>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</si>
  <si>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</si>
  <si>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</si>
  <si>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</si>
  <si>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</si>
  <si>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</si>
  <si>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</si>
  <si>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</si>
  <si>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</si>
  <si>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</si>
  <si>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</si>
  <si>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</si>
  <si>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</si>
  <si>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</si>
  <si>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</si>
  <si>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</si>
  <si>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</si>
  <si>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</si>
  <si>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</si>
  <si>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</si>
  <si>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</si>
  <si>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</si>
  <si>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</si>
  <si>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</si>
  <si>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</si>
  <si>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</si>
  <si>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</si>
  <si>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</si>
  <si>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</si>
  <si>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</si>
  <si>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</si>
  <si>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</si>
  <si>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</si>
  <si>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</si>
  <si>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</si>
  <si>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</si>
  <si>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</si>
  <si>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</si>
  <si>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</si>
  <si>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</si>
  <si>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</si>
  <si>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</si>
  <si>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</si>
  <si>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</si>
  <si>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</si>
  <si>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</si>
  <si>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</si>
  <si>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</si>
  <si>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</si>
  <si>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</si>
  <si>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</si>
  <si>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</si>
  <si>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</si>
  <si>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</si>
  <si>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</si>
  <si>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</si>
  <si>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</si>
  <si>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</si>
  <si>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</si>
  <si>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</si>
  <si>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</si>
  <si>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</si>
  <si>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</si>
  <si>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</si>
  <si>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</si>
  <si>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</si>
  <si>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</si>
  <si>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</si>
  <si>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</si>
  <si>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</si>
  <si>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</si>
  <si>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</si>
  <si>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</si>
  <si>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</si>
  <si>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</si>
  <si>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</si>
  <si>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</si>
  <si>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</si>
  <si>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</si>
  <si>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</si>
  <si>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</si>
  <si>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</si>
  <si>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</si>
  <si>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</si>
  <si>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</si>
  <si>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</si>
  <si>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</si>
  <si>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</si>
  <si>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</si>
  <si>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</si>
  <si>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</si>
  <si>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</si>
  <si>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</si>
  <si>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</si>
  <si>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</si>
  <si>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</si>
  <si>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</si>
  <si>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</si>
  <si>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</si>
  <si>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</si>
  <si>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</si>
  <si>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</si>
  <si>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</si>
  <si>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</si>
  <si>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</si>
  <si>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</si>
  <si>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</si>
  <si>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</si>
  <si>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</si>
  <si>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</si>
  <si>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</si>
  <si>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</si>
  <si>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</si>
  <si>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</si>
  <si>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</si>
  <si>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</si>
  <si>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</si>
  <si>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</si>
  <si>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</si>
  <si>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</si>
  <si>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</si>
  <si>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</si>
  <si>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</si>
  <si>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</si>
  <si>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</si>
  <si>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</si>
  <si>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</si>
  <si>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</si>
  <si>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</si>
  <si>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</si>
  <si>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</si>
  <si>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</si>
  <si>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</si>
  <si>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</si>
  <si>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</si>
  <si>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</si>
  <si>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</si>
  <si>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</si>
  <si>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</si>
  <si>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</si>
  <si>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</si>
  <si>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</si>
  <si>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</si>
  <si>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</si>
  <si>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</si>
  <si>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</si>
  <si>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</si>
  <si>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</si>
  <si>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</si>
  <si>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</si>
  <si>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</si>
  <si>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</si>
  <si>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</si>
  <si>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</si>
  <si>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</si>
  <si>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</si>
  <si>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</si>
  <si>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</si>
  <si>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</si>
  <si>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</si>
  <si>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</si>
  <si>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</si>
  <si>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</si>
  <si>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</si>
  <si>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</si>
  <si>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</si>
  <si>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</si>
  <si>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</si>
  <si>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</si>
  <si>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</si>
  <si>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</si>
  <si>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</si>
  <si>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</si>
  <si>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</si>
  <si>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</si>
  <si>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</si>
  <si>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</si>
  <si>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</si>
  <si>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</si>
  <si>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</si>
  <si>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</si>
  <si>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</si>
  <si>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</si>
  <si>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</si>
  <si>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</si>
  <si>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</si>
  <si>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</si>
  <si>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</si>
  <si>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</si>
  <si>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</si>
  <si>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</si>
  <si>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</si>
  <si>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</si>
  <si>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</si>
  <si>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</si>
  <si>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</si>
  <si>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</si>
  <si>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</si>
  <si>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</si>
  <si>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</si>
  <si>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</si>
  <si>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</si>
  <si>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</si>
  <si>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</si>
  <si>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</si>
  <si>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</si>
  <si>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</si>
  <si>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</si>
  <si>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</si>
  <si>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</si>
  <si>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</si>
  <si>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</si>
  <si>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</si>
  <si>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</si>
  <si>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</si>
  <si>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</si>
  <si>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</si>
  <si>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</si>
  <si>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</si>
  <si>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</si>
  <si>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</si>
  <si>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</si>
  <si>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</si>
  <si>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</si>
  <si>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</si>
  <si>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</si>
  <si>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</si>
  <si>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</si>
  <si>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</si>
  <si>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</si>
  <si>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</si>
  <si>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</si>
  <si>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</si>
  <si>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</si>
  <si>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</si>
  <si>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</si>
  <si>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</si>
  <si>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</si>
  <si>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</si>
  <si>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</si>
  <si>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</si>
  <si>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</si>
  <si>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</si>
  <si>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</si>
  <si>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</si>
  <si>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</si>
  <si>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</si>
  <si>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</si>
  <si>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</si>
  <si>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</si>
  <si>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</si>
  <si>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</si>
  <si>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</si>
  <si>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</si>
  <si>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</si>
  <si>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</si>
  <si>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</si>
  <si>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</si>
  <si>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</si>
  <si>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</si>
  <si>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</si>
  <si>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</si>
  <si>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</si>
  <si>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</si>
  <si>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</si>
  <si>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</si>
  <si>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</si>
  <si>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</si>
  <si>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</si>
  <si>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</si>
  <si>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</si>
  <si>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</si>
  <si>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</si>
  <si>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</si>
  <si>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</si>
  <si>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</si>
  <si>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</si>
  <si>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</si>
  <si>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</si>
  <si>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</si>
  <si>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</si>
  <si>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</si>
  <si>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</si>
  <si>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</si>
  <si>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</si>
  <si>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</si>
  <si>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</si>
  <si>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</si>
  <si>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</si>
  <si>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</si>
  <si>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</si>
  <si>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</si>
  <si>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</si>
  <si>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</si>
  <si>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</si>
  <si>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</si>
  <si>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</si>
  <si>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</si>
  <si>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</si>
  <si>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</si>
  <si>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</si>
  <si>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</si>
  <si>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</si>
  <si>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</si>
  <si>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</si>
  <si>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</si>
  <si>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</si>
  <si>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</si>
  <si>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</si>
  <si>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</si>
  <si>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</si>
  <si>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</si>
  <si>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</si>
  <si>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</si>
  <si>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</si>
  <si>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</si>
  <si>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</si>
  <si>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</si>
  <si>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</si>
  <si>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</si>
  <si>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</si>
  <si>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</si>
  <si>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</si>
  <si>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</si>
  <si>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</si>
  <si>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</si>
  <si>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</si>
  <si>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</si>
  <si>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</si>
  <si>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</si>
  <si>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</si>
  <si>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</si>
  <si>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</si>
  <si>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</si>
  <si>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</si>
  <si>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</si>
  <si>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</si>
  <si>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</si>
  <si>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</si>
  <si>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</si>
  <si>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</si>
  <si>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</si>
  <si>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</si>
  <si>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</si>
  <si>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</si>
  <si>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</si>
  <si>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</si>
  <si>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</si>
  <si>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</si>
  <si>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</si>
  <si>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</si>
  <si>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</si>
  <si>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</si>
  <si>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</si>
  <si>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</si>
  <si>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</si>
  <si>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</si>
  <si>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</si>
  <si>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</si>
  <si>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</si>
  <si>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</si>
  <si>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</si>
  <si>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</si>
  <si>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</si>
  <si>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</si>
  <si>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</si>
  <si>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</si>
  <si>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</si>
  <si>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</si>
  <si>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</si>
  <si>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</si>
  <si>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</si>
  <si>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</si>
  <si>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</si>
  <si>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</si>
  <si>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</si>
  <si>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</si>
  <si>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</si>
  <si>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</si>
  <si>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</si>
  <si>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</si>
  <si>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</si>
  <si>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</si>
  <si>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</si>
  <si>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</si>
  <si>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</si>
  <si>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</si>
  <si>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</si>
  <si>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</si>
  <si>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</si>
  <si>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</si>
  <si>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</si>
  <si>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</si>
  <si>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</si>
  <si>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</si>
  <si>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</si>
  <si>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</si>
  <si>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</si>
  <si>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</si>
  <si>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</si>
  <si>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</si>
  <si>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</si>
  <si>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</si>
  <si>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</si>
  <si>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</si>
  <si>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</si>
  <si>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</si>
  <si>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</si>
  <si>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</si>
  <si>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</si>
  <si>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</si>
  <si>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</si>
  <si>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</si>
  <si>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</si>
  <si>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</si>
  <si>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</si>
  <si>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</si>
  <si>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</si>
  <si>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</si>
  <si>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</si>
  <si>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</si>
  <si>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</si>
  <si>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</si>
  <si>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</si>
  <si>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</si>
  <si>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</si>
  <si>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</si>
  <si>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</si>
  <si>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</si>
  <si>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</si>
  <si>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</si>
  <si>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</si>
  <si>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</si>
  <si>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</si>
  <si>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</si>
  <si>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</si>
  <si>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</si>
  <si>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</si>
  <si>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</si>
  <si>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</si>
  <si>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</si>
  <si>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</si>
  <si>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</si>
  <si>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</si>
  <si>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</si>
  <si>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</si>
  <si>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</si>
  <si>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</si>
  <si>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</si>
  <si>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</si>
  <si>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</si>
  <si>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</si>
  <si>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</si>
  <si>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</si>
  <si>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</si>
  <si>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</si>
  <si>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</si>
  <si>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</si>
  <si>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</si>
  <si>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</si>
  <si>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</si>
  <si>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</si>
  <si>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</si>
  <si>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</si>
  <si>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</si>
  <si>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</si>
  <si>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</si>
  <si>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</si>
  <si>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</si>
  <si>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</si>
  <si>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</si>
  <si>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</si>
  <si>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</si>
  <si>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</si>
  <si>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</si>
  <si>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</si>
  <si>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</si>
  <si>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</si>
  <si>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</si>
  <si>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</si>
  <si>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</si>
  <si>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</si>
  <si>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</si>
  <si>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</si>
  <si>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</si>
  <si>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</si>
  <si>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</si>
  <si>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</si>
  <si>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</si>
  <si>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</si>
  <si>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</si>
  <si>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</si>
  <si>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</si>
  <si>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</si>
  <si>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</si>
  <si>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</si>
  <si>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</si>
  <si>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</si>
  <si>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</si>
  <si>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</si>
  <si>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</si>
  <si>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</si>
  <si>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</si>
  <si>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</si>
  <si>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</si>
  <si>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</si>
  <si>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</si>
  <si>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</si>
  <si>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</si>
  <si>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</si>
  <si>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</si>
  <si>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</si>
  <si>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</si>
  <si>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</si>
  <si>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</si>
  <si>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</si>
  <si>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</si>
  <si>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</si>
  <si>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</si>
  <si>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</si>
  <si>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</si>
  <si>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</si>
  <si>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</si>
  <si>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</si>
  <si>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</si>
  <si>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</si>
  <si>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</si>
  <si>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</si>
  <si>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</si>
  <si>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</si>
  <si>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</si>
  <si>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</si>
  <si>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</si>
  <si>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</si>
  <si>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</si>
  <si>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</si>
  <si>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</si>
  <si>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</si>
  <si>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</si>
  <si>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</si>
  <si>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</si>
  <si>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</si>
  <si>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</si>
  <si>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</si>
  <si>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</si>
  <si>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</si>
  <si>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</si>
  <si>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</si>
  <si>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</si>
  <si>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</si>
  <si>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</si>
  <si>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</si>
  <si>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</si>
  <si>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</si>
  <si>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</si>
  <si>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</si>
  <si>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</si>
  <si>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</si>
  <si>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</si>
  <si>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</si>
  <si>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</si>
  <si>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</si>
  <si>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</si>
  <si>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</si>
  <si>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</si>
  <si>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</si>
  <si>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</si>
  <si>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</si>
  <si>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</si>
  <si>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</si>
  <si>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</si>
  <si>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</si>
  <si>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</si>
  <si>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</si>
  <si>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</si>
  <si>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</si>
  <si>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</si>
  <si>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</si>
  <si>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</si>
  <si>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</si>
  <si>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</si>
  <si>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</si>
  <si>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</si>
  <si>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</si>
  <si>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</si>
  <si>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</si>
  <si>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</si>
  <si>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</si>
  <si>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</si>
  <si>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</si>
  <si>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</si>
  <si>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</si>
  <si>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</si>
  <si>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</si>
  <si>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</si>
  <si>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</si>
  <si>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</si>
  <si>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</si>
  <si>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</si>
  <si>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</si>
  <si>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</si>
  <si>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</si>
  <si>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</si>
  <si>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</si>
  <si>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</si>
  <si>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</si>
  <si>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</si>
  <si>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</si>
  <si>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</si>
  <si>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</si>
  <si>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</si>
  <si>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</si>
  <si>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</si>
  <si>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</si>
  <si>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</si>
  <si>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</si>
  <si>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</si>
  <si>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</si>
  <si>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</si>
  <si>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</si>
  <si>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</si>
  <si>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</si>
  <si>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</si>
  <si>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</si>
  <si>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</si>
  <si>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</si>
  <si>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</si>
  <si>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</si>
  <si>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</si>
  <si>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</si>
  <si>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</si>
  <si>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</si>
  <si>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</si>
  <si>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</si>
  <si>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</si>
  <si>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</si>
  <si>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</si>
  <si>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</si>
  <si>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</si>
  <si>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</si>
  <si>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</si>
  <si>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</si>
  <si>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</si>
  <si>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</si>
  <si>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</si>
  <si>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</si>
  <si>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</si>
  <si>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</si>
  <si>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</si>
  <si>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</si>
  <si>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</si>
  <si>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</si>
  <si>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</si>
  <si>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</si>
  <si>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</si>
  <si>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</si>
  <si>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</si>
  <si>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</si>
  <si>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</si>
  <si>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</si>
  <si>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</si>
  <si>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</si>
  <si>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</si>
  <si>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</si>
  <si>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</si>
  <si>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</si>
  <si>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</si>
  <si>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</si>
  <si>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</si>
  <si>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</si>
  <si>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</si>
  <si>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</si>
  <si>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</si>
  <si>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</si>
  <si>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</si>
  <si>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</si>
  <si>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</si>
  <si>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</si>
  <si>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</si>
  <si>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</si>
  <si>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</si>
  <si>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</si>
  <si>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</si>
  <si>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</si>
  <si>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</si>
  <si>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</si>
  <si>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</si>
  <si>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</si>
  <si>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</si>
  <si>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</si>
  <si>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</si>
  <si>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</si>
  <si>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</si>
  <si>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</si>
  <si>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</si>
  <si>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</si>
  <si>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</si>
  <si>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</si>
  <si>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</si>
  <si>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</si>
  <si>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</si>
  <si>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</si>
  <si>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</si>
  <si>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</si>
  <si>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</si>
  <si>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</si>
  <si>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</si>
  <si>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</si>
  <si>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</si>
  <si>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</si>
  <si>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</si>
  <si>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</si>
  <si>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</si>
  <si>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</si>
  <si>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</si>
  <si>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</si>
  <si>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</si>
  <si>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</si>
  <si>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</si>
  <si>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</si>
  <si>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</si>
  <si>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</si>
  <si>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</si>
  <si>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</si>
  <si>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</si>
  <si>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</si>
  <si>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</si>
  <si>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</si>
  <si>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</si>
  <si>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</si>
  <si>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</si>
  <si>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</si>
  <si>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</si>
  <si>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</si>
  <si>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</si>
  <si>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</si>
  <si>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</si>
  <si>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</si>
  <si>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</si>
  <si>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</si>
  <si>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</si>
  <si>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</si>
  <si>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</si>
  <si>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</si>
  <si>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</si>
  <si>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</si>
  <si>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</si>
  <si>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</si>
  <si>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</si>
  <si>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</si>
  <si>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</si>
  <si>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</si>
  <si>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</si>
  <si>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</si>
  <si>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</si>
  <si>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</si>
  <si>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</si>
  <si>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</si>
  <si>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</si>
  <si>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</si>
  <si>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</si>
  <si>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</si>
  <si>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</si>
  <si>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</si>
  <si>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</si>
  <si>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</si>
  <si>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</si>
  <si>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</si>
  <si>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</si>
  <si>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</si>
  <si>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</si>
  <si>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</si>
  <si>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</si>
  <si>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</si>
  <si>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</si>
  <si>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</si>
  <si>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</si>
  <si>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</si>
  <si>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</si>
  <si>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</si>
  <si>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</si>
  <si>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</si>
  <si>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</si>
  <si>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</si>
  <si>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</si>
  <si>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</si>
  <si>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</si>
  <si>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</si>
  <si>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</si>
  <si>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</si>
  <si>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</si>
  <si>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</si>
  <si>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</si>
  <si>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</si>
  <si>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</si>
  <si>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</si>
  <si>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</si>
  <si>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</si>
  <si>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</si>
  <si>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</si>
  <si>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</si>
  <si>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</si>
  <si>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</si>
  <si>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</si>
  <si>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</si>
  <si>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</si>
  <si>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</si>
  <si>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</si>
  <si>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</si>
  <si>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</si>
  <si>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</si>
  <si>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</si>
  <si>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</si>
  <si>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</si>
  <si>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</si>
  <si>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</si>
  <si>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</si>
  <si>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</si>
  <si>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</si>
  <si>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</si>
  <si>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</si>
  <si>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</si>
  <si>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</si>
  <si>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</si>
  <si>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</si>
  <si>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</si>
  <si>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</si>
  <si>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</si>
  <si>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</si>
  <si>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</si>
  <si>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</si>
  <si>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</si>
  <si>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</si>
  <si>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</si>
  <si>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</si>
  <si>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</si>
  <si>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</si>
  <si>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</si>
  <si>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</si>
  <si>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</si>
  <si>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</si>
  <si>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</si>
  <si>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</si>
  <si>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</si>
  <si>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</si>
  <si>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</si>
  <si>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</si>
  <si>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</si>
  <si>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</si>
  <si>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</si>
  <si>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</si>
  <si>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</si>
  <si>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</si>
  <si>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</si>
  <si>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</si>
  <si>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</si>
  <si>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</si>
  <si>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</si>
  <si>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</si>
  <si>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</si>
  <si>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</si>
  <si>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</si>
  <si>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</si>
  <si>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</si>
  <si>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</si>
  <si>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</si>
  <si>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</si>
  <si>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</si>
  <si>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</si>
  <si>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</si>
  <si>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</si>
  <si>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</si>
  <si>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</si>
  <si>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</si>
  <si>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</si>
  <si>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</si>
  <si>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</si>
  <si>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</si>
  <si>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</si>
  <si>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</si>
  <si>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</si>
  <si>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</si>
  <si>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</si>
  <si>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</si>
  <si>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</si>
  <si>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</si>
  <si>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</si>
  <si>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</si>
  <si>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</si>
  <si>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</si>
  <si>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</si>
  <si>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</si>
  <si>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</si>
  <si>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</si>
  <si>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</si>
  <si>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</si>
  <si>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</si>
  <si>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</si>
  <si>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</si>
  <si>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</si>
  <si>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</si>
  <si>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</si>
  <si>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</si>
  <si>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</si>
  <si>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</si>
  <si>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</si>
  <si>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</si>
  <si>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</si>
  <si>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</si>
  <si>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</si>
  <si>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</si>
  <si>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</si>
  <si>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</si>
  <si>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</si>
  <si>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</si>
  <si>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</si>
  <si>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</si>
  <si>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</si>
  <si>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</si>
  <si>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</si>
  <si>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</si>
  <si>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</si>
  <si>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</si>
  <si>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</si>
  <si>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</si>
  <si>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</si>
  <si>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</si>
  <si>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</si>
  <si>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</si>
  <si>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</si>
  <si>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</si>
  <si>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</si>
  <si>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</si>
  <si>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</si>
  <si>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</si>
  <si>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</si>
  <si>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</si>
  <si>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</si>
  <si>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</si>
  <si>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</si>
  <si>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</si>
  <si>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</si>
  <si>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</si>
  <si>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</si>
  <si>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</si>
  <si>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</si>
  <si>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</si>
  <si>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</si>
  <si>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</si>
  <si>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</si>
  <si>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</si>
  <si>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</si>
  <si>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</si>
  <si>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</si>
  <si>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</si>
  <si>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</si>
  <si>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</si>
  <si>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</si>
  <si>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</si>
  <si>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</si>
  <si>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</si>
  <si>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</si>
  <si>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</si>
  <si>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</si>
  <si>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</si>
  <si>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</si>
  <si>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</si>
  <si>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</si>
  <si>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</si>
  <si>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</si>
  <si>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</si>
  <si>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</si>
  <si>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</si>
  <si>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</si>
  <si>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</si>
  <si>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</si>
  <si>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</si>
  <si>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</si>
  <si>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</si>
  <si>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</si>
  <si>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</si>
  <si>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</si>
  <si>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</si>
  <si>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</si>
  <si>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</si>
  <si>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</si>
  <si>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</si>
  <si>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</si>
  <si>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</si>
  <si>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</si>
  <si>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</si>
  <si>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</si>
  <si>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</si>
  <si>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</si>
  <si>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</si>
  <si>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</si>
  <si>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</si>
  <si>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</si>
  <si>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</si>
  <si>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</si>
  <si>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</si>
  <si>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</si>
  <si>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</si>
  <si>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</si>
  <si>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</si>
  <si>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</si>
  <si>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</si>
  <si>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</si>
  <si>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</si>
  <si>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</si>
  <si>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</si>
  <si>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</si>
  <si>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</si>
  <si>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</si>
  <si>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</si>
  <si>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</si>
  <si>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</si>
  <si>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</si>
  <si>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</si>
  <si>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</si>
  <si>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</si>
  <si>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</si>
  <si>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</si>
  <si>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</si>
  <si>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</si>
  <si>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</si>
  <si>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</si>
  <si>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</si>
  <si>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</si>
  <si>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</si>
  <si>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</si>
  <si>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</si>
  <si>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</si>
  <si>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</si>
  <si>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</si>
  <si>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</si>
  <si>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</si>
  <si>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</si>
  <si>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</si>
  <si>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</si>
  <si>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</si>
  <si>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</si>
  <si>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</si>
  <si>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</si>
  <si>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</si>
  <si>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</si>
  <si>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</si>
  <si>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</si>
  <si>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</si>
  <si>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</si>
  <si>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</si>
  <si>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</si>
  <si>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</si>
  <si>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</si>
  <si>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</si>
  <si>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</si>
  <si>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</si>
  <si>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</si>
  <si>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</si>
  <si>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</si>
  <si>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</si>
  <si>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</si>
  <si>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</si>
  <si>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</si>
  <si>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</si>
  <si>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</si>
  <si>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</si>
  <si>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</si>
  <si>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</si>
  <si>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</si>
  <si>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</si>
  <si>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</si>
  <si>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</si>
  <si>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</si>
  <si>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</si>
  <si>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</si>
  <si>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</si>
  <si>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</si>
  <si>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</si>
  <si>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</si>
  <si>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</si>
  <si>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</si>
  <si>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</si>
  <si>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</si>
  <si>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</si>
  <si>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</si>
  <si>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</si>
  <si>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</si>
  <si>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</si>
  <si>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</si>
  <si>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</si>
  <si>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</si>
  <si>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</si>
  <si>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</si>
  <si>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</si>
  <si>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</si>
  <si>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</si>
  <si>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</si>
  <si>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</si>
  <si>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</si>
  <si>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</si>
  <si>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</si>
  <si>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</si>
  <si>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</si>
  <si>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</si>
  <si>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</si>
  <si>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</si>
  <si>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</si>
  <si>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</si>
  <si>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</si>
  <si>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</si>
  <si>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</si>
  <si>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</si>
  <si>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</si>
  <si>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</si>
  <si>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</si>
  <si>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</si>
  <si>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</si>
  <si>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</si>
  <si>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</si>
  <si>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</si>
  <si>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</si>
  <si>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</si>
  <si>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</si>
  <si>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</si>
  <si>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</si>
  <si>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</si>
  <si>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</si>
  <si>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</si>
  <si>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</si>
  <si>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</si>
  <si>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</si>
  <si>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</si>
  <si>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</si>
  <si>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</si>
  <si>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</si>
  <si>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</si>
  <si>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</si>
  <si>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</si>
  <si>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</si>
  <si>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</si>
  <si>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</si>
  <si>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</si>
  <si>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</si>
  <si>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</si>
  <si>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</si>
  <si>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</si>
  <si>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</si>
  <si>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</si>
  <si>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</si>
  <si>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</si>
  <si>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</si>
  <si>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</si>
  <si>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</si>
  <si>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</si>
  <si>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</si>
  <si>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</si>
  <si>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</si>
  <si>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</si>
  <si>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</si>
  <si>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</si>
  <si>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</si>
  <si>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</si>
  <si>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</si>
  <si>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</si>
  <si>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</si>
  <si>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</si>
  <si>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</si>
  <si>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</si>
  <si>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</si>
  <si>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</si>
  <si>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</si>
  <si>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</si>
  <si>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</si>
  <si>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</si>
  <si>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</si>
  <si>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</si>
  <si>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</si>
  <si>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</si>
  <si>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</si>
  <si>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</si>
  <si>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</si>
  <si>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</si>
  <si>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</si>
  <si>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</si>
  <si>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</si>
  <si>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</si>
  <si>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</si>
  <si>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</si>
  <si>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</si>
  <si>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</si>
  <si>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</si>
  <si>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</si>
  <si>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</si>
  <si>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</si>
  <si>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</si>
  <si>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</si>
  <si>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</si>
  <si>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</si>
  <si>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</si>
  <si>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</si>
  <si>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</si>
  <si>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</si>
  <si>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</si>
  <si>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</si>
  <si>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</si>
  <si>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</si>
  <si>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</si>
  <si>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</si>
  <si>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</si>
  <si>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</si>
  <si>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</si>
  <si>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</si>
  <si>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</si>
  <si>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</si>
  <si>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</si>
  <si>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</si>
  <si>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</si>
  <si>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</si>
  <si>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</si>
  <si>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</si>
  <si>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</si>
  <si>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</si>
  <si>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</si>
  <si>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</si>
  <si>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</si>
  <si>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</si>
  <si>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</si>
  <si>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</si>
  <si>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</si>
  <si>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</si>
  <si>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</si>
  <si>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</si>
  <si>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</si>
  <si>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</si>
  <si>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</si>
  <si>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</si>
  <si>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</si>
  <si>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</si>
  <si>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</si>
  <si>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</si>
  <si>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</si>
  <si>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</si>
  <si>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</si>
  <si>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</si>
  <si>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</si>
  <si>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</si>
  <si>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</si>
  <si>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</si>
  <si>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</si>
  <si>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</si>
  <si>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</si>
  <si>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</si>
  <si>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</si>
  <si>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</si>
  <si>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</si>
  <si>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</si>
  <si>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</si>
  <si>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</si>
  <si>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</si>
  <si>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</si>
  <si>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</si>
  <si>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</si>
  <si>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</si>
  <si>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</si>
  <si>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</si>
  <si>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</si>
  <si>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</si>
  <si>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</si>
  <si>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</si>
  <si>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</si>
  <si>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</si>
  <si>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</si>
  <si>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</si>
  <si>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</si>
  <si>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</si>
  <si>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</si>
  <si>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</si>
  <si>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</si>
  <si>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</si>
  <si>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</si>
  <si>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</si>
  <si>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</si>
  <si>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</si>
  <si>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</si>
  <si>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</si>
  <si>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</si>
  <si>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</si>
  <si>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</si>
  <si>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</si>
  <si>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</si>
  <si>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</si>
  <si>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</si>
  <si>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</si>
  <si>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</si>
  <si>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</si>
  <si>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</si>
  <si>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</si>
  <si>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</si>
  <si>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</si>
  <si>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</si>
  <si>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</si>
  <si>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</si>
  <si>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</si>
  <si>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</si>
  <si>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</si>
  <si>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</si>
  <si>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</si>
  <si>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</si>
  <si>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</si>
  <si>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</si>
  <si>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</si>
  <si>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</si>
  <si>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</si>
  <si>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</si>
  <si>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</si>
  <si>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</si>
  <si>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</si>
  <si>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</si>
  <si>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</si>
  <si>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</si>
  <si>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</si>
  <si>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</si>
  <si>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</si>
  <si>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</si>
  <si>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</si>
  <si>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</si>
  <si>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</si>
  <si>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</si>
  <si>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</si>
  <si>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</si>
  <si>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</si>
  <si>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</si>
  <si>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</si>
  <si>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</si>
  <si>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</si>
  <si>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</si>
  <si>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</si>
  <si>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</si>
  <si>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</si>
  <si>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</si>
  <si>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</si>
  <si>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</si>
  <si>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</si>
  <si>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</si>
  <si>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</si>
  <si>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</si>
  <si>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</si>
  <si>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</si>
  <si>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</si>
  <si>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</si>
  <si>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</si>
  <si>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</si>
  <si>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</si>
  <si>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</si>
  <si>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</si>
  <si>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</si>
  <si>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</si>
  <si>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</si>
  <si>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</si>
  <si>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</si>
  <si>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</si>
  <si>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</si>
  <si>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</si>
  <si>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</si>
  <si>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</si>
  <si>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</si>
  <si>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</si>
  <si>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</si>
  <si>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</si>
  <si>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</si>
  <si>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</si>
  <si>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</si>
  <si>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</si>
  <si>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</si>
  <si>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</si>
  <si>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</si>
  <si>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</si>
  <si>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</si>
  <si>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</si>
  <si>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</si>
  <si>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</si>
  <si>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</si>
  <si>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</si>
  <si>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</si>
  <si>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</si>
  <si>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</si>
  <si>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</si>
  <si>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</si>
  <si>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</si>
  <si>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</si>
  <si>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</si>
  <si>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</si>
  <si>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</si>
  <si>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</si>
  <si>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</si>
  <si>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</si>
  <si>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</si>
  <si>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</si>
  <si>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</si>
  <si>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</si>
  <si>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</si>
  <si>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</si>
  <si>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</si>
  <si>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</si>
  <si>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</si>
  <si>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</si>
  <si>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</si>
  <si>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</si>
  <si>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</si>
  <si>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</si>
  <si>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</si>
  <si>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</si>
  <si>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</si>
  <si>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</si>
  <si>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</si>
  <si>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</si>
  <si>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</si>
  <si>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</si>
  <si>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</si>
  <si>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</si>
  <si>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</si>
  <si>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</si>
  <si>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</si>
  <si>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</si>
  <si>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</si>
  <si>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</si>
  <si>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</si>
  <si>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</si>
  <si>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</si>
  <si>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</si>
  <si>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</si>
  <si>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</si>
  <si>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</si>
  <si>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</si>
  <si>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</si>
  <si>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</si>
  <si>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</si>
  <si>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</si>
  <si>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</si>
  <si>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</si>
  <si>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</si>
  <si>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</si>
  <si>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</si>
  <si>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</si>
  <si>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</si>
  <si>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</si>
  <si>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</si>
  <si>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</si>
  <si>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</si>
  <si>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</si>
  <si>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</si>
  <si>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</si>
  <si>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</si>
  <si>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</si>
  <si>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</si>
  <si>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</si>
  <si>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</si>
  <si>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</si>
  <si>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</si>
  <si>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</si>
  <si>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</si>
  <si>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</si>
  <si>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</si>
  <si>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</si>
  <si>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</si>
  <si>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</si>
  <si>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</si>
  <si>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</si>
  <si>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</si>
  <si>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</si>
  <si>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</si>
  <si>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</si>
  <si>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</si>
  <si>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</si>
  <si>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</si>
  <si>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</si>
  <si>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</si>
  <si>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</si>
  <si>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</si>
  <si>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</si>
  <si>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</si>
  <si>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</si>
  <si>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</si>
  <si>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</si>
  <si>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</si>
  <si>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</si>
  <si>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</si>
  <si>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</si>
  <si>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</si>
  <si>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</si>
  <si>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</si>
  <si>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</si>
  <si>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</si>
  <si>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</si>
  <si>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</si>
  <si>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</si>
  <si>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</si>
  <si>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</si>
  <si>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</si>
  <si>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</si>
  <si>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</si>
  <si>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</si>
  <si>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</si>
  <si>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</si>
  <si>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</si>
  <si>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</si>
  <si>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</si>
  <si>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</si>
  <si>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</si>
  <si>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</si>
  <si>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</si>
  <si>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</si>
  <si>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</si>
  <si>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</si>
  <si>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</si>
  <si>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</si>
  <si>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</si>
  <si>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</si>
  <si>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</si>
  <si>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</si>
  <si>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</si>
  <si>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</si>
  <si>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</si>
  <si>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</si>
  <si>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</si>
  <si>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</si>
  <si>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</si>
  <si>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</si>
  <si>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</si>
  <si>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</si>
  <si>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</si>
  <si>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</si>
  <si>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</si>
  <si>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</si>
  <si>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</si>
  <si>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</si>
  <si>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</si>
  <si>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</si>
  <si>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</si>
  <si>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</si>
  <si>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</si>
  <si>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</si>
  <si>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</si>
  <si>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</si>
  <si>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</si>
  <si>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</si>
  <si>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</si>
  <si>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</si>
  <si>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</si>
  <si>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</si>
  <si>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</si>
  <si>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</si>
  <si>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</si>
  <si>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</si>
  <si>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</si>
  <si>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</si>
  <si>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</si>
  <si>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</si>
  <si>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</si>
  <si>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</si>
  <si>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</si>
  <si>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</si>
  <si>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</si>
  <si>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</si>
  <si>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</si>
  <si>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</si>
  <si>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</si>
  <si>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</si>
  <si>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</si>
  <si>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</si>
  <si>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</si>
  <si>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</si>
  <si>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</si>
  <si>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</si>
  <si>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</si>
  <si>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</si>
  <si>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</si>
  <si>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</si>
  <si>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</si>
  <si>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</si>
  <si>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</si>
  <si>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</si>
  <si>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</si>
  <si>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</si>
  <si>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</si>
  <si>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</si>
  <si>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</si>
  <si>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</si>
  <si>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</si>
  <si>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</si>
  <si>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</si>
  <si>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</si>
  <si>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</si>
  <si>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</si>
  <si>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</si>
  <si>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</si>
  <si>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</si>
  <si>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</si>
  <si>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</si>
  <si>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</si>
  <si>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</si>
  <si>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</si>
  <si>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</si>
  <si>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</si>
  <si>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</si>
  <si>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</si>
  <si>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</si>
  <si>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</si>
  <si>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</si>
  <si>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</si>
  <si>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</si>
  <si>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</si>
  <si>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</si>
  <si>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</si>
  <si>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</si>
  <si>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</si>
  <si>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</si>
  <si>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</si>
  <si>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</si>
  <si>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</si>
  <si>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</si>
  <si>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</si>
  <si>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</si>
  <si>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</si>
  <si>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</si>
  <si>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</si>
  <si>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</si>
  <si>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</si>
  <si>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</si>
  <si>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</si>
  <si>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</si>
  <si>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</si>
  <si>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</si>
  <si>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</si>
  <si>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</si>
  <si>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</si>
  <si>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</si>
  <si>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</si>
  <si>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</si>
  <si>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</si>
  <si>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</si>
  <si>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</si>
  <si>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</si>
  <si>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</si>
  <si>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</si>
  <si>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</si>
  <si>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</si>
  <si>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</si>
  <si>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</si>
  <si>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</si>
  <si>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</si>
  <si>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</si>
  <si>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</si>
  <si>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</si>
  <si>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</si>
  <si>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</si>
  <si>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</si>
  <si>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</si>
  <si>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</si>
  <si>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</si>
  <si>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</si>
  <si>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</si>
  <si>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</si>
  <si>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</si>
  <si>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</si>
  <si>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</si>
  <si>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</si>
  <si>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</si>
  <si>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</si>
  <si>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</si>
  <si>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</si>
  <si>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</si>
  <si>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</si>
  <si>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</si>
  <si>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</si>
  <si>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</si>
  <si>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</si>
  <si>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</si>
  <si>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</si>
  <si>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</si>
  <si>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</si>
  <si>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</si>
  <si>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</si>
  <si>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</si>
  <si>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</si>
  <si>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</si>
  <si>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</si>
  <si>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</si>
  <si>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</si>
  <si>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</si>
  <si>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</si>
  <si>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</si>
  <si>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</si>
  <si>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</si>
  <si>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</si>
  <si>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</si>
  <si>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</si>
  <si>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</si>
  <si>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</si>
  <si>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</si>
  <si>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</si>
  <si>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</si>
  <si>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</si>
  <si>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</si>
  <si>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</si>
  <si>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</si>
  <si>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</si>
  <si>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</si>
  <si>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</si>
  <si>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</si>
  <si>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</si>
  <si>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</si>
  <si>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</si>
  <si>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</si>
  <si>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</si>
  <si>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</si>
  <si>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</si>
  <si>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</si>
  <si>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</si>
  <si>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</si>
  <si>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</si>
  <si>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</si>
  <si>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</si>
  <si>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</si>
  <si>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</si>
  <si>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</si>
  <si>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</si>
  <si>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</si>
  <si>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</si>
  <si>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</si>
  <si>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</si>
  <si>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</si>
  <si>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</si>
  <si>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</si>
  <si>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</si>
  <si>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</si>
  <si>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</si>
  <si>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</si>
  <si>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</si>
  <si>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</si>
  <si>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</si>
  <si>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</si>
  <si>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</si>
  <si>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</si>
  <si>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</si>
  <si>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</si>
  <si>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</si>
  <si>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</si>
  <si>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</si>
  <si>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</si>
  <si>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</si>
  <si>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</si>
  <si>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</si>
  <si>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</si>
  <si>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</si>
  <si>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</si>
  <si>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</si>
  <si>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</si>
  <si>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</si>
  <si>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</si>
  <si>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</si>
  <si>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</si>
  <si>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</si>
  <si>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</si>
  <si>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</si>
  <si>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</si>
  <si>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</si>
  <si>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</si>
  <si>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</si>
  <si>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</si>
  <si>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</si>
  <si>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</si>
  <si>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</si>
  <si>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</si>
  <si>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</si>
  <si>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</si>
  <si>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</si>
  <si>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</si>
  <si>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</si>
  <si>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</si>
  <si>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</si>
  <si>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</si>
  <si>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</si>
  <si>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</si>
  <si>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</si>
  <si>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</si>
  <si>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</si>
  <si>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</si>
  <si>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</si>
  <si>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</si>
  <si>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</si>
  <si>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</si>
  <si>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</si>
  <si>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</si>
  <si>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</si>
  <si>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</si>
  <si>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</si>
  <si>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</si>
  <si>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</si>
  <si>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</si>
  <si>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</si>
  <si>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</si>
  <si>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</si>
  <si>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</si>
  <si>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</si>
  <si>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</si>
  <si>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</si>
  <si>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</si>
  <si>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</si>
  <si>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</si>
  <si>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</si>
  <si>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</si>
  <si>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</si>
  <si>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</si>
  <si>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</si>
  <si>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</si>
  <si>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</si>
  <si>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</si>
  <si>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</si>
  <si>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</si>
  <si>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</si>
  <si>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</si>
  <si>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</si>
  <si>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</si>
  <si>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</si>
  <si>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</si>
  <si>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</si>
  <si>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</si>
  <si>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</si>
  <si>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</si>
  <si>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</si>
  <si>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</si>
  <si>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</si>
  <si>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</si>
  <si>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</si>
  <si>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</si>
  <si>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</si>
  <si>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</si>
  <si>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</si>
  <si>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</si>
  <si>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</si>
  <si>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</si>
  <si>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</si>
  <si>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</si>
  <si>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</si>
  <si>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</si>
  <si>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</si>
  <si>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</si>
  <si>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</si>
  <si>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</si>
  <si>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</si>
  <si>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</si>
  <si>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</si>
  <si>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</si>
  <si>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</si>
  <si>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</si>
  <si>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</si>
  <si>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</si>
  <si>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</si>
  <si>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</si>
  <si>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</si>
  <si>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</si>
  <si>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</si>
  <si>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</si>
  <si>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</si>
  <si>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</si>
  <si>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</si>
  <si>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</si>
  <si>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</si>
  <si>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</si>
  <si>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</si>
  <si>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</si>
  <si>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</si>
  <si>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</si>
  <si>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</si>
  <si>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</si>
  <si>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</si>
  <si>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</si>
  <si>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</si>
  <si>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</si>
  <si>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</si>
  <si>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</si>
  <si>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</si>
  <si>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</si>
  <si>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</si>
  <si>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</si>
  <si>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</si>
  <si>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</si>
  <si>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</si>
  <si>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</si>
  <si>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</si>
  <si>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</si>
  <si>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</si>
  <si>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</si>
  <si>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</si>
  <si>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</si>
  <si>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</si>
  <si>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</si>
  <si>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</si>
  <si>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</si>
  <si>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</si>
  <si>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</si>
  <si>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</si>
  <si>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</si>
  <si>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</si>
  <si>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</si>
  <si>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</si>
  <si>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</si>
  <si>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</si>
  <si>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</si>
  <si>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</si>
  <si>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</si>
  <si>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</si>
  <si>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</si>
  <si>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</si>
  <si>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</si>
  <si>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</si>
  <si>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</si>
  <si>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</si>
  <si>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</si>
  <si>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</si>
  <si>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</si>
  <si>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</si>
  <si>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</si>
  <si>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</si>
  <si>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</si>
  <si>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</si>
  <si>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</si>
  <si>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</si>
  <si>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</si>
  <si>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</si>
  <si>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</si>
  <si>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</si>
  <si>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</si>
  <si>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</si>
  <si>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</si>
  <si>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</si>
  <si>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</si>
  <si>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</si>
  <si>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</si>
  <si>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</si>
  <si>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</si>
  <si>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</si>
  <si>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</si>
  <si>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</si>
  <si>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</si>
  <si>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</si>
  <si>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</si>
  <si>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</si>
  <si>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</si>
  <si>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</si>
  <si>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</si>
  <si>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</si>
  <si>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</si>
  <si>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</si>
  <si>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</si>
  <si>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</si>
  <si>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</si>
  <si>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</si>
  <si>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</si>
  <si>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</si>
  <si>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</si>
  <si>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</si>
  <si>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</si>
  <si>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</si>
  <si>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</si>
  <si>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</si>
  <si>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</si>
  <si>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</si>
  <si>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</si>
  <si>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</si>
  <si>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</si>
  <si>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</si>
  <si>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</si>
  <si>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</si>
  <si>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</si>
  <si>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</si>
  <si>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</si>
  <si>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</si>
  <si>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</si>
  <si>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</si>
  <si>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</si>
  <si>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</si>
  <si>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</si>
  <si>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</si>
  <si>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</si>
  <si>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</si>
  <si>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</si>
  <si>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</si>
  <si>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</si>
  <si>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</si>
  <si>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</si>
  <si>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</si>
  <si>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</si>
  <si>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</si>
  <si>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</si>
  <si>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</si>
  <si>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</si>
  <si>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</si>
  <si>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</si>
  <si>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</si>
  <si>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</si>
  <si>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</si>
  <si>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</si>
  <si>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</si>
  <si>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</si>
  <si>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</si>
  <si>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</si>
  <si>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</si>
  <si>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</si>
  <si>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</si>
  <si>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</si>
  <si>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</si>
  <si>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</si>
  <si>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</si>
  <si>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</si>
  <si>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</si>
  <si>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</si>
  <si>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</si>
  <si>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</si>
  <si>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</si>
  <si>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</si>
  <si>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</si>
  <si>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</si>
  <si>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</si>
  <si>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</si>
  <si>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</si>
  <si>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</si>
  <si>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</si>
  <si>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</si>
  <si>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</si>
  <si>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</si>
  <si>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</si>
  <si>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</si>
  <si>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</si>
  <si>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</si>
  <si>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</si>
  <si>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</si>
  <si>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</si>
  <si>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</si>
  <si>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</si>
  <si>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</si>
  <si>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</si>
  <si>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</si>
  <si>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</si>
  <si>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</si>
  <si>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</si>
  <si>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</si>
  <si>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</si>
  <si>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</si>
  <si>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</si>
  <si>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</si>
  <si>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</si>
  <si>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</si>
  <si>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</si>
  <si>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</si>
  <si>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</si>
  <si>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</si>
  <si>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</si>
  <si>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</si>
  <si>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</si>
  <si>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</si>
  <si>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</si>
  <si>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</si>
  <si>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</si>
  <si>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</si>
  <si>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</si>
  <si>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</si>
  <si>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</si>
  <si>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</si>
  <si>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</si>
  <si>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</si>
  <si>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</si>
  <si>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</si>
  <si>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</si>
  <si>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</si>
  <si>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</si>
  <si>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</si>
  <si>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</si>
  <si>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</si>
  <si>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</si>
  <si>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</si>
  <si>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</si>
  <si>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</si>
  <si>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</si>
  <si>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</si>
  <si>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</si>
  <si>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</si>
  <si>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</si>
  <si>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</si>
  <si>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</si>
  <si>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</si>
  <si>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</si>
  <si>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</si>
  <si>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</si>
  <si>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</si>
  <si>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</si>
  <si>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</si>
  <si>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</si>
  <si>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</si>
  <si>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</si>
  <si>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</si>
  <si>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</si>
  <si>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</si>
  <si>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</si>
  <si>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</si>
  <si>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</si>
  <si>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</si>
  <si>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</si>
  <si>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</si>
  <si>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</si>
  <si>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</si>
  <si>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</si>
  <si>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</si>
  <si>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</si>
  <si>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</si>
  <si>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</si>
  <si>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</si>
  <si>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</si>
  <si>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</si>
  <si>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</si>
  <si>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</si>
  <si>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</si>
  <si>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</si>
  <si>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</si>
  <si>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</si>
  <si>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</si>
  <si>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</si>
  <si>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</si>
  <si>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</si>
  <si>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</si>
  <si>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</si>
  <si>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</si>
  <si>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</si>
  <si>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</si>
  <si>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</si>
  <si>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</si>
  <si>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</si>
  <si>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</si>
  <si>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</si>
  <si>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</si>
  <si>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</si>
  <si>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</si>
  <si>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</si>
  <si>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</si>
  <si>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</si>
  <si>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</si>
  <si>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</si>
  <si>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</si>
  <si>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</si>
  <si>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</si>
  <si>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</si>
  <si>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</si>
  <si>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</si>
  <si>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</si>
  <si>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</si>
  <si>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</si>
  <si>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</si>
  <si>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</si>
  <si>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</si>
  <si>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</si>
  <si>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</si>
  <si>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</si>
  <si>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</si>
  <si>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</si>
  <si>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</si>
  <si>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</si>
  <si>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</si>
  <si>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</si>
  <si>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</si>
  <si>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</si>
  <si>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</si>
  <si>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</si>
  <si>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</si>
  <si>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</si>
  <si>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</si>
  <si>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</si>
  <si>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</si>
  <si>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</si>
  <si>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</si>
  <si>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</si>
  <si>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</si>
  <si>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</si>
  <si>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</si>
  <si>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</si>
  <si>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</si>
  <si>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</si>
  <si>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</si>
  <si>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</si>
  <si>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</si>
  <si>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</si>
  <si>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</si>
  <si>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</si>
  <si>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</si>
  <si>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</si>
  <si>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</si>
  <si>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</si>
  <si>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</si>
  <si>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</si>
  <si>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</si>
  <si>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</si>
  <si>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</si>
  <si>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</si>
  <si>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</si>
  <si>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</si>
  <si>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</si>
  <si>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</si>
  <si>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</si>
  <si>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</si>
  <si>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</si>
  <si>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</si>
  <si>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</si>
  <si>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</si>
  <si>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</si>
  <si>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</si>
  <si>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</si>
  <si>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</si>
  <si>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</si>
  <si>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</si>
  <si>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</si>
  <si>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</si>
  <si>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</si>
  <si>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</si>
  <si>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</si>
  <si>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</si>
  <si>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</si>
  <si>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</si>
  <si>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</si>
  <si>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</si>
  <si>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</si>
  <si>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</si>
  <si>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</si>
  <si>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</si>
  <si>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</si>
  <si>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</si>
  <si>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</si>
  <si>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</si>
  <si>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</si>
  <si>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</si>
  <si>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</si>
  <si>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</si>
  <si>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</si>
  <si>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</si>
  <si>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</si>
  <si>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</si>
  <si>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</si>
  <si>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</si>
  <si>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</si>
  <si>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</si>
  <si>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</si>
  <si>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</si>
  <si>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</si>
  <si>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</si>
  <si>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</si>
  <si>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</si>
  <si>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</si>
  <si>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</si>
  <si>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</si>
  <si>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</si>
  <si>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</si>
  <si>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</si>
  <si>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</si>
  <si>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</si>
  <si>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</si>
  <si>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</si>
  <si>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</si>
  <si>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</si>
  <si>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</si>
  <si>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</si>
  <si>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</si>
  <si>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</si>
  <si>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</si>
  <si>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</si>
  <si>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</si>
  <si>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</si>
  <si>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</si>
  <si>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</si>
  <si>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</si>
  <si>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</si>
  <si>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</si>
  <si>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</si>
  <si>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</si>
  <si>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</si>
  <si>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</si>
  <si>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</si>
  <si>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</si>
  <si>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</si>
  <si>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</si>
  <si>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</si>
  <si>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</si>
  <si>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</si>
  <si>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</si>
  <si>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</si>
  <si>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</si>
  <si>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</si>
  <si>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</si>
  <si>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</si>
  <si>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</si>
  <si>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</si>
  <si>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</si>
  <si>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</si>
  <si>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</si>
  <si>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</si>
  <si>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</si>
  <si>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</si>
  <si>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</si>
  <si>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</si>
  <si>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</si>
  <si>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</si>
  <si>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</si>
  <si>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</si>
  <si>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</si>
  <si>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</si>
  <si>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</si>
  <si>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</si>
  <si>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</si>
  <si>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</si>
  <si>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</si>
  <si>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</si>
  <si>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</si>
  <si>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</si>
  <si>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</si>
  <si>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</si>
  <si>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</si>
  <si>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</si>
  <si>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</si>
  <si>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</si>
  <si>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</si>
  <si>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</si>
  <si>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</si>
  <si>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</si>
  <si>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</si>
  <si>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</si>
  <si>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</si>
  <si>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</si>
  <si>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</si>
  <si>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</si>
  <si>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</si>
  <si>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</si>
  <si>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</si>
  <si>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</si>
  <si>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</si>
  <si>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</si>
  <si>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</si>
  <si>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</si>
  <si>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</si>
  <si>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</si>
  <si>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</si>
  <si>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</si>
  <si>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</si>
  <si>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</si>
  <si>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</si>
  <si>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</si>
  <si>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</si>
  <si>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</si>
  <si>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</si>
  <si>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</si>
  <si>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</si>
  <si>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</si>
  <si>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</si>
  <si>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</si>
  <si>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</si>
  <si>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</si>
  <si>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</si>
  <si>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</si>
  <si>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</si>
  <si>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</si>
  <si>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</si>
  <si>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</si>
  <si>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</si>
  <si>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</si>
  <si>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</si>
  <si>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</si>
  <si>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</si>
  <si>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</si>
  <si>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</si>
  <si>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</si>
  <si>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</si>
  <si>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</si>
  <si>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</si>
  <si>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</si>
  <si>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</si>
  <si>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</si>
  <si>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</si>
  <si>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</si>
  <si>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</si>
  <si>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</si>
  <si>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</si>
  <si>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</si>
  <si>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</si>
  <si>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</si>
  <si>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</si>
  <si>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</si>
  <si>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</si>
  <si>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</si>
  <si>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</si>
  <si>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</si>
  <si>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</si>
  <si>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</si>
  <si>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</si>
  <si>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</si>
  <si>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</si>
  <si>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</si>
  <si>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</si>
  <si>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</si>
  <si>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</si>
  <si>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</si>
  <si>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</si>
  <si>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</si>
  <si>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</si>
  <si>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</si>
  <si>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</si>
  <si>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</si>
  <si>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</si>
  <si>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</si>
  <si>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</si>
  <si>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</si>
  <si>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</si>
  <si>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</si>
  <si>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</si>
  <si>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</si>
  <si>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</si>
  <si>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</si>
  <si>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</si>
  <si>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</si>
  <si>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</si>
  <si>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</si>
  <si>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</si>
  <si>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</si>
  <si>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</si>
  <si>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</si>
  <si>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</si>
  <si>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</si>
  <si>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</si>
  <si>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</si>
  <si>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</si>
  <si>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</si>
  <si>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</si>
  <si>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</si>
  <si>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</si>
  <si>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</si>
  <si>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</si>
  <si>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</si>
  <si>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</si>
  <si>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</si>
  <si>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</si>
  <si>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</si>
  <si>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</si>
  <si>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</si>
  <si>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</si>
  <si>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</si>
  <si>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</si>
  <si>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</si>
  <si>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</si>
  <si>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</si>
  <si>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</si>
  <si>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</si>
  <si>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</si>
  <si>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</si>
  <si>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</si>
  <si>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</si>
  <si>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</si>
  <si>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</si>
  <si>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</si>
  <si>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</si>
  <si>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</si>
  <si>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</si>
  <si>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</si>
  <si>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</si>
  <si>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</si>
  <si>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</si>
  <si>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</si>
  <si>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</si>
  <si>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</si>
  <si>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</si>
  <si>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</si>
  <si>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</si>
  <si>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</si>
  <si>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</si>
  <si>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</si>
  <si>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</si>
  <si>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</si>
  <si>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</si>
  <si>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</si>
  <si>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</si>
  <si>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</si>
  <si>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</si>
  <si>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</si>
  <si>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</si>
  <si>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</si>
  <si>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</si>
  <si>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</si>
  <si>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</si>
  <si>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</si>
  <si>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</si>
  <si>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</si>
  <si>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</si>
  <si>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</si>
  <si>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</si>
  <si>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</si>
  <si>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</si>
  <si>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</si>
  <si>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</si>
  <si>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</si>
  <si>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</si>
  <si>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</si>
  <si>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</si>
  <si>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</si>
  <si>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</si>
  <si>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</si>
  <si>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</si>
  <si>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</si>
  <si>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</si>
  <si>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</si>
  <si>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</si>
  <si>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</si>
  <si>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</si>
  <si>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</si>
  <si>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</si>
  <si>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</si>
  <si>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</si>
  <si>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</si>
  <si>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</si>
  <si>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</si>
  <si>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</si>
  <si>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</si>
  <si>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</si>
  <si>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</si>
  <si>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</si>
  <si>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</si>
  <si>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</si>
  <si>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</si>
  <si>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</si>
  <si>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</si>
  <si>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</si>
  <si>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</si>
  <si>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</si>
  <si>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</si>
  <si>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</si>
  <si>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</si>
  <si>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</si>
  <si>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</si>
  <si>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</si>
  <si>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</si>
  <si>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</si>
  <si>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</si>
  <si>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</si>
  <si>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</si>
  <si>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</si>
  <si>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</si>
  <si>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</si>
  <si>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</si>
  <si>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</si>
  <si>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</si>
  <si>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</si>
  <si>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</si>
  <si>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</si>
  <si>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</si>
  <si>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</si>
  <si>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</si>
  <si>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</si>
  <si>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</si>
  <si>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</si>
  <si>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</si>
  <si>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</si>
  <si>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</si>
  <si>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</si>
  <si>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</si>
  <si>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</si>
  <si>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</si>
  <si>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</si>
  <si>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</si>
  <si>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</si>
  <si>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</si>
  <si>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</si>
  <si>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</si>
  <si>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</si>
  <si>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</si>
  <si>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</si>
  <si>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</si>
  <si>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</si>
  <si>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</si>
  <si>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</si>
  <si>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</si>
  <si>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</si>
  <si>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</si>
  <si>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</si>
  <si>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</si>
  <si>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</si>
  <si>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</si>
  <si>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</si>
  <si>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</si>
  <si>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</si>
  <si>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</si>
  <si>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</si>
  <si>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</si>
  <si>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</si>
  <si>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</si>
  <si>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</si>
  <si>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</si>
  <si>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</si>
  <si>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</si>
  <si>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</si>
  <si>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</si>
  <si>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</si>
  <si>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</si>
  <si>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</si>
  <si>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</si>
  <si>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</si>
  <si>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</si>
  <si>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</si>
  <si>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</si>
  <si>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</si>
  <si>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</si>
  <si>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</si>
  <si>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</si>
  <si>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</si>
  <si>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</si>
  <si>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</si>
  <si>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</si>
  <si>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</si>
  <si>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</si>
  <si>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</si>
  <si>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</si>
  <si>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</si>
  <si>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</si>
  <si>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</si>
  <si>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</si>
  <si>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</si>
  <si>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</si>
  <si>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</si>
  <si>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</si>
  <si>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</si>
  <si>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</si>
  <si>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</si>
  <si>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</si>
  <si>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</si>
  <si>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</si>
  <si>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</si>
  <si>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</si>
  <si>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</si>
  <si>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</si>
  <si>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</si>
  <si>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</si>
  <si>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</si>
  <si>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</si>
  <si>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</si>
  <si>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</si>
  <si>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</si>
  <si>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</si>
  <si>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</si>
  <si>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</si>
  <si>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</si>
  <si>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</si>
  <si>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</si>
  <si>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</si>
  <si>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</si>
  <si>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</si>
  <si>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</si>
  <si>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</si>
  <si>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</si>
  <si>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</si>
  <si>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</si>
  <si>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</si>
  <si>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</si>
  <si>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</si>
  <si>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</si>
  <si>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</si>
  <si>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</si>
  <si>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</si>
  <si>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</si>
  <si>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</si>
  <si>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</si>
  <si>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</si>
  <si>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</si>
  <si>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</si>
  <si>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</si>
  <si>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</si>
  <si>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</si>
  <si>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</si>
  <si>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</si>
  <si>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</si>
  <si>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</si>
  <si>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</si>
  <si>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</si>
  <si>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</si>
  <si>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</si>
  <si>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</si>
  <si>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</si>
  <si>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</si>
  <si>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</si>
  <si>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</si>
  <si>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</si>
  <si>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</si>
  <si>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</si>
  <si>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</si>
  <si>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</si>
  <si>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</si>
  <si>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</si>
  <si>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</si>
  <si>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</si>
  <si>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</si>
  <si>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</si>
  <si>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</si>
  <si>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</si>
  <si>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</si>
  <si>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</si>
  <si>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</si>
  <si>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</si>
  <si>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</si>
  <si>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</si>
  <si>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</si>
  <si>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</si>
  <si>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</si>
  <si>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</si>
  <si>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</si>
  <si>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</si>
  <si>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</si>
  <si>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</si>
  <si>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</si>
  <si>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</si>
  <si>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</si>
  <si>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</si>
  <si>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</si>
  <si>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</si>
  <si>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</si>
  <si>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</si>
  <si>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</si>
  <si>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</si>
  <si>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</si>
  <si>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</si>
  <si>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</si>
  <si>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</si>
  <si>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</si>
  <si>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</si>
  <si>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</si>
  <si>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</si>
  <si>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</si>
  <si>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</si>
  <si>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</si>
  <si>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</si>
  <si>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</si>
  <si>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</si>
  <si>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</si>
  <si>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</si>
  <si>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</si>
  <si>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</si>
  <si>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</si>
  <si>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</si>
  <si>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</si>
  <si>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</si>
  <si>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</si>
  <si>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</si>
  <si>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</si>
  <si>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</si>
  <si>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</si>
  <si>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</si>
  <si>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</si>
  <si>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</si>
  <si>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</si>
  <si>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</si>
  <si>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</si>
  <si>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</si>
  <si>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</si>
  <si>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</si>
  <si>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</si>
  <si>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</si>
  <si>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</si>
  <si>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</si>
  <si>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</si>
  <si>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</si>
  <si>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</si>
  <si>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</si>
  <si>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</si>
  <si>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</si>
  <si>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</si>
  <si>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</si>
  <si>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</si>
  <si>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</si>
  <si>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</si>
  <si>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</si>
  <si>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</si>
  <si>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</si>
  <si>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</si>
  <si>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</si>
  <si>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</si>
  <si>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</si>
  <si>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</si>
  <si>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</si>
  <si>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</si>
  <si>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</si>
  <si>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</si>
  <si>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</si>
  <si>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</si>
  <si>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</si>
  <si>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</si>
  <si>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</si>
  <si>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</si>
  <si>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</si>
  <si>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</si>
  <si>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</si>
  <si>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</si>
  <si>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</si>
  <si>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</si>
  <si>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</si>
  <si>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</si>
  <si>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</si>
  <si>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</si>
  <si>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</si>
  <si>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</si>
  <si>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</si>
  <si>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</si>
  <si>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</si>
  <si>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</si>
  <si>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</si>
  <si>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</si>
  <si>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</si>
  <si>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</si>
  <si>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</si>
  <si>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</si>
  <si>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</si>
  <si>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</si>
  <si>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</si>
  <si>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</si>
  <si>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</si>
  <si>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</si>
  <si>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</si>
  <si>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</si>
  <si>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</si>
  <si>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</si>
  <si>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</si>
  <si>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</si>
  <si>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</si>
  <si>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</si>
  <si>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</si>
  <si>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</si>
  <si>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</si>
  <si>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</si>
  <si>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</si>
  <si>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</si>
  <si>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</si>
  <si>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</si>
  <si>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</si>
  <si>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</si>
  <si>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</si>
  <si>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</si>
  <si>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</si>
  <si>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</si>
  <si>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</si>
  <si>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</si>
  <si>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</si>
  <si>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</si>
  <si>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</si>
  <si>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</si>
  <si>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</si>
  <si>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</si>
  <si>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</si>
  <si>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</si>
  <si>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</si>
  <si>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</si>
  <si>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</si>
  <si>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</si>
  <si>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</si>
  <si>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</si>
  <si>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</si>
  <si>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</si>
  <si>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</si>
  <si>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</si>
  <si>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</si>
  <si>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</si>
  <si>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</si>
  <si>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</si>
  <si>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</si>
  <si>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</si>
  <si>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</si>
  <si>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</si>
  <si>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</si>
  <si>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</si>
  <si>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</si>
  <si>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</si>
  <si>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</si>
  <si>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</si>
  <si>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</si>
  <si>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</si>
  <si>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</si>
  <si>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</si>
  <si>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</si>
  <si>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</si>
  <si>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</si>
  <si>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</si>
  <si>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</si>
  <si>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</si>
  <si>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</si>
  <si>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</si>
  <si>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</si>
  <si>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</si>
  <si>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</si>
  <si>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</si>
  <si>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</si>
  <si>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</si>
  <si>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</si>
  <si>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</si>
  <si>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</si>
  <si>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</si>
  <si>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</si>
  <si>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</si>
  <si>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</si>
  <si>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</si>
  <si>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</si>
  <si>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</si>
  <si>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</si>
  <si>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</si>
  <si>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</si>
  <si>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</si>
  <si>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</si>
  <si>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</si>
  <si>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</si>
  <si>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</si>
  <si>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</si>
  <si>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</si>
  <si>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</si>
  <si>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</si>
  <si>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</si>
  <si>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</si>
  <si>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</si>
  <si>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</si>
  <si>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</si>
  <si>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</si>
  <si>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</si>
  <si>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</si>
  <si>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</si>
  <si>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</si>
  <si>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</si>
  <si>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</si>
  <si>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</si>
  <si>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</si>
  <si>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</si>
  <si>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</si>
  <si>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</si>
  <si>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</si>
  <si>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</si>
  <si>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</si>
  <si>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</si>
  <si>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</si>
  <si>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</si>
  <si>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</si>
  <si>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</si>
  <si>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</si>
  <si>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</si>
  <si>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</si>
  <si>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</si>
  <si>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</si>
  <si>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</si>
  <si>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</si>
  <si>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</si>
  <si>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</si>
  <si>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</si>
  <si>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</si>
  <si>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</si>
  <si>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</si>
  <si>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</si>
  <si>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</si>
  <si>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</si>
  <si>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</si>
  <si>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</si>
  <si>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</si>
  <si>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</si>
  <si>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</si>
  <si>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</si>
  <si>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</si>
  <si>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</si>
  <si>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</si>
  <si>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</si>
  <si>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</si>
  <si>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</si>
  <si>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</si>
  <si>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</si>
  <si>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</si>
  <si>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</si>
  <si>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</si>
  <si>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</si>
  <si>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</si>
  <si>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</si>
  <si>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</si>
  <si>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</si>
  <si>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</si>
  <si>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</si>
  <si>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</si>
  <si>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</si>
  <si>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</si>
  <si>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</si>
  <si>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</si>
  <si>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</si>
  <si>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</si>
  <si>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</si>
  <si>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</si>
  <si>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</si>
  <si>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</si>
  <si>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</si>
  <si>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</si>
  <si>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</si>
  <si>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</si>
  <si>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</si>
  <si>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</si>
  <si>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</si>
  <si>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</si>
  <si>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</si>
  <si>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</si>
  <si>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</si>
  <si>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</si>
  <si>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</si>
  <si>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</si>
  <si>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</si>
  <si>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</si>
  <si>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</si>
  <si>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</si>
  <si>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</si>
  <si>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</si>
  <si>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</si>
  <si>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</si>
  <si>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</si>
  <si>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</si>
  <si>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</si>
  <si>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</si>
  <si>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</si>
  <si>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</si>
  <si>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</si>
  <si>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</si>
  <si>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</si>
  <si>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</si>
  <si>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</si>
  <si>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</si>
  <si>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</si>
  <si>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</si>
  <si>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</si>
  <si>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</si>
  <si>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</si>
  <si>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</si>
  <si>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</si>
  <si>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</si>
  <si>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</si>
  <si>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</si>
  <si>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</si>
  <si>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</si>
  <si>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</si>
  <si>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</si>
  <si>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</si>
  <si>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</si>
  <si>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</si>
  <si>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</si>
  <si>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</si>
  <si>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</si>
  <si>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</si>
  <si>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</si>
  <si>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</si>
  <si>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</si>
  <si>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</si>
  <si>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</si>
  <si>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</si>
  <si>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</si>
  <si>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</si>
  <si>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</si>
  <si>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</si>
  <si>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</si>
  <si>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</si>
  <si>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</si>
  <si>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</si>
  <si>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</si>
  <si>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</si>
  <si>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</si>
  <si>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</si>
  <si>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</si>
  <si>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</si>
  <si>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</si>
  <si>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</si>
  <si>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</si>
  <si>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</si>
  <si>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</si>
  <si>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</si>
  <si>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</si>
  <si>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</si>
  <si>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</si>
  <si>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</si>
  <si>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</si>
  <si>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</si>
  <si>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</si>
  <si>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</si>
  <si>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</si>
  <si>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</si>
  <si>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</si>
  <si>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</si>
  <si>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</si>
  <si>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</si>
  <si>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</si>
  <si>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</si>
  <si>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</si>
  <si>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</si>
  <si>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</si>
  <si>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</si>
  <si>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</si>
  <si>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</si>
  <si>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</si>
  <si>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</si>
  <si>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</si>
  <si>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</si>
  <si>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</si>
  <si>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</si>
  <si>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</si>
  <si>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</si>
  <si>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</si>
  <si>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</si>
  <si>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</si>
  <si>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</si>
  <si>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</si>
  <si>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</si>
  <si>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</si>
  <si>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</si>
  <si>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</si>
  <si>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</si>
  <si>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</si>
  <si>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</si>
  <si>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</si>
  <si>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</si>
  <si>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</si>
  <si>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</si>
  <si>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</si>
  <si>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</si>
  <si>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</si>
  <si>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</si>
  <si>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</si>
  <si>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</si>
  <si>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</si>
  <si>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</si>
  <si>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</si>
  <si>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</si>
  <si>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</si>
  <si>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</si>
  <si>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</si>
  <si>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</si>
  <si>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</si>
  <si>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</si>
  <si>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</si>
  <si>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</si>
  <si>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</si>
  <si>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</si>
  <si>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</si>
  <si>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</si>
  <si>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</si>
  <si>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</si>
  <si>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</si>
  <si>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</si>
  <si>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</si>
  <si>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</si>
  <si>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</si>
  <si>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</si>
  <si>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</si>
  <si>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</si>
  <si>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</si>
  <si>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</si>
  <si>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</si>
  <si>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</si>
  <si>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</si>
  <si>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</si>
  <si>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</si>
  <si>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</si>
  <si>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</si>
  <si>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</si>
  <si>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</si>
  <si>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</si>
  <si>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</si>
  <si>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</si>
  <si>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</si>
  <si>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</si>
  <si>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</si>
  <si>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</si>
  <si>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</si>
  <si>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</si>
  <si>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</si>
  <si>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</si>
  <si>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</si>
  <si>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</si>
  <si>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</si>
  <si>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</si>
  <si>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</si>
  <si>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</si>
  <si>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</si>
  <si>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</si>
  <si>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</si>
  <si>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</si>
  <si>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</si>
  <si>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</si>
  <si>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</si>
  <si>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</si>
  <si>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</si>
  <si>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</si>
  <si>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</si>
  <si>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</si>
  <si>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</si>
  <si>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</si>
  <si>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</si>
  <si>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</si>
  <si>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</si>
  <si>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</si>
  <si>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</si>
  <si>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</si>
  <si>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</si>
  <si>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</si>
  <si>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</si>
  <si>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</si>
  <si>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</si>
  <si>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</si>
  <si>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</si>
  <si>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</si>
  <si>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</si>
  <si>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</si>
  <si>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</si>
  <si>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</si>
  <si>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</si>
  <si>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</si>
  <si>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</si>
  <si>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</si>
  <si>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</si>
  <si>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</si>
  <si>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</si>
  <si>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</si>
  <si>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</si>
  <si>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</si>
  <si>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</si>
  <si>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</si>
  <si>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</si>
  <si>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</si>
  <si>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</si>
  <si>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</si>
  <si>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</si>
  <si>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</si>
  <si>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</si>
  <si>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</si>
  <si>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</si>
  <si>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</si>
  <si>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</si>
  <si>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</si>
  <si>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</si>
  <si>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</si>
  <si>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</si>
  <si>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</si>
  <si>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</si>
  <si>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</si>
  <si>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</si>
  <si>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</si>
  <si>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</si>
  <si>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</si>
  <si>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</si>
  <si>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</si>
  <si>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</si>
  <si>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</si>
  <si>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</si>
  <si>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</si>
  <si>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</si>
  <si>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</si>
  <si>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</si>
  <si>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</si>
  <si>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</si>
  <si>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</si>
  <si>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</si>
  <si>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</si>
  <si>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</si>
  <si>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</si>
  <si>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</si>
  <si>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</si>
  <si>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</si>
  <si>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</si>
  <si>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</si>
  <si>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</si>
  <si>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</si>
  <si>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</si>
  <si>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</si>
  <si>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</si>
  <si>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</si>
  <si>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</si>
  <si>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</si>
  <si>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</si>
  <si>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</si>
  <si>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</si>
  <si>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</si>
  <si>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</si>
  <si>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</si>
  <si>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</si>
  <si>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</si>
  <si>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</si>
  <si>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</si>
  <si>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</si>
  <si>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</si>
  <si>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</si>
  <si>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</si>
  <si>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</si>
  <si>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</si>
  <si>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</si>
  <si>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</si>
  <si>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</si>
  <si>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</si>
  <si>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</si>
  <si>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</si>
  <si>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</si>
  <si>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</si>
  <si>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</si>
  <si>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</si>
  <si>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</si>
  <si>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</si>
  <si>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</si>
  <si>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</si>
  <si>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</si>
  <si>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</si>
  <si>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</si>
  <si>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</si>
  <si>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</si>
  <si>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</si>
  <si>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</si>
  <si>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</si>
  <si>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</si>
  <si>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</si>
  <si>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</si>
  <si>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</si>
  <si>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</si>
  <si>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</si>
  <si>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</si>
  <si>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</si>
  <si>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</si>
  <si>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</si>
  <si>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</si>
  <si>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</si>
  <si>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</si>
  <si>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</si>
  <si>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</si>
  <si>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</si>
  <si>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</si>
  <si>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</si>
  <si>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</si>
  <si>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</si>
  <si>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</si>
  <si>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</si>
  <si>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</si>
  <si>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</si>
  <si>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</si>
  <si>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</si>
  <si>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</si>
  <si>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</si>
  <si>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</si>
  <si>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</si>
  <si>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</si>
  <si>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</si>
  <si>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</si>
  <si>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</si>
  <si>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</si>
  <si>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</si>
  <si>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</si>
  <si>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</si>
  <si>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</si>
  <si>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</si>
  <si>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</si>
  <si>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</si>
  <si>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</si>
  <si>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</si>
  <si>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</si>
  <si>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</si>
  <si>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</si>
  <si>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</si>
  <si>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</si>
  <si>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</si>
  <si>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</si>
  <si>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</si>
  <si>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</si>
  <si>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</si>
  <si>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</si>
  <si>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</si>
  <si>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</si>
  <si>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</si>
  <si>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</si>
  <si>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</si>
  <si>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</si>
  <si>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</si>
  <si>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</si>
  <si>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</si>
  <si>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</si>
  <si>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</si>
  <si>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</si>
  <si>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</si>
  <si>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</si>
  <si>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</si>
  <si>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</si>
  <si>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</si>
  <si>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</si>
  <si>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</si>
  <si>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</si>
  <si>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</si>
  <si>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</si>
  <si>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</si>
  <si>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</si>
  <si>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</si>
  <si>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</si>
  <si>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</si>
  <si>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</si>
  <si>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</si>
  <si>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</si>
  <si>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</si>
  <si>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</si>
  <si>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</si>
  <si>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</si>
  <si>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</si>
  <si>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</si>
  <si>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</si>
  <si>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</si>
  <si>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</si>
  <si>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</si>
  <si>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</si>
  <si>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</si>
  <si>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</si>
  <si>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</si>
  <si>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</si>
  <si>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</si>
  <si>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</si>
  <si>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</si>
  <si>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</si>
  <si>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</si>
  <si>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</si>
  <si>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</si>
  <si>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</si>
  <si>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</si>
  <si>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</si>
  <si>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</si>
  <si>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</si>
  <si>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</si>
  <si>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</si>
  <si>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</si>
  <si>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</si>
  <si>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</si>
  <si>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</si>
  <si>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</si>
  <si>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</si>
  <si>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</si>
  <si>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</si>
  <si>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</si>
  <si>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</si>
  <si>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</si>
  <si>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</si>
  <si>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</si>
  <si>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</si>
  <si>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</si>
  <si>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</si>
  <si>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</si>
  <si>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</si>
  <si>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</si>
  <si>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</si>
  <si>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</si>
  <si>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</si>
  <si>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</si>
  <si>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</si>
  <si>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</si>
  <si>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</si>
  <si>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</si>
  <si>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</si>
  <si>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</si>
  <si>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</si>
  <si>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</si>
  <si>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</si>
  <si>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</si>
  <si>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</si>
  <si>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</si>
  <si>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</si>
  <si>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</si>
  <si>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</si>
  <si>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</si>
  <si>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</si>
  <si>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</si>
  <si>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</si>
  <si>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</si>
  <si>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</si>
  <si>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</si>
  <si>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</si>
  <si>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</si>
  <si>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</si>
  <si>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</si>
  <si>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</si>
  <si>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</si>
  <si>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</si>
  <si>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</si>
  <si>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</si>
  <si>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</si>
  <si>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</si>
  <si>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</si>
  <si>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</si>
  <si>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</si>
  <si>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</si>
  <si>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</si>
  <si>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</si>
  <si>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</si>
  <si>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</si>
  <si>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</si>
  <si>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</si>
  <si>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</si>
  <si>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</si>
  <si>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</si>
  <si>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</si>
  <si>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</si>
  <si>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</si>
  <si>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</si>
  <si>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</si>
  <si>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</si>
  <si>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</si>
  <si>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</si>
  <si>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</si>
  <si>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</si>
  <si>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</si>
  <si>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</si>
  <si>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</si>
  <si>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</si>
  <si>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</si>
  <si>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</si>
  <si>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</si>
  <si>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</si>
  <si>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</si>
  <si>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</si>
  <si>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</si>
  <si>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</si>
  <si>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</si>
  <si>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</si>
  <si>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</si>
  <si>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</si>
  <si>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</si>
  <si>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</si>
  <si>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</si>
  <si>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</si>
  <si>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</si>
  <si>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</si>
  <si>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</si>
  <si>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</si>
  <si>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</si>
  <si>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</si>
  <si>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</si>
  <si>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</si>
  <si>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</si>
  <si>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</si>
  <si>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</si>
  <si>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</si>
  <si>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</si>
  <si>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</si>
  <si>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</si>
  <si>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</si>
  <si>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</si>
  <si>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</si>
  <si>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</si>
  <si>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</si>
  <si>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</si>
  <si>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</si>
  <si>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</si>
  <si>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</si>
  <si>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</si>
  <si>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</si>
  <si>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</si>
  <si>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</si>
  <si>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</si>
  <si>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</si>
  <si>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</si>
  <si>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</si>
  <si>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</si>
  <si>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</si>
  <si>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</si>
  <si>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</si>
  <si>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</si>
  <si>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</si>
  <si>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</si>
  <si>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</si>
  <si>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</si>
  <si>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</si>
  <si>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</si>
  <si>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</si>
  <si>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</si>
  <si>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</si>
  <si>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</si>
  <si>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</si>
  <si>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</si>
  <si>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</si>
  <si>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</si>
  <si>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</si>
  <si>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</si>
  <si>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</si>
  <si>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</si>
  <si>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</si>
  <si>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</si>
  <si>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</si>
  <si>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</si>
  <si>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</si>
  <si>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</si>
  <si>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</si>
  <si>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</si>
  <si>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</si>
  <si>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</si>
  <si>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</si>
  <si>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</si>
  <si>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</si>
  <si>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</si>
  <si>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</si>
  <si>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</si>
  <si>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</si>
  <si>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</si>
  <si>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</si>
  <si>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</si>
  <si>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</si>
  <si>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</si>
  <si>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</si>
  <si>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</si>
  <si>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</si>
  <si>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</si>
  <si>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</si>
  <si>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</si>
  <si>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</si>
  <si>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</si>
  <si>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</si>
  <si>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</si>
  <si>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</si>
  <si>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</si>
  <si>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</si>
  <si>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</si>
  <si>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</si>
  <si>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</si>
  <si>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</si>
  <si>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</si>
  <si>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</si>
  <si>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</si>
  <si>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</si>
  <si>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</si>
  <si>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</si>
  <si>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</si>
  <si>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</si>
  <si>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</si>
  <si>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</si>
  <si>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</si>
  <si>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</si>
  <si>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</si>
  <si>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</si>
  <si>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</si>
  <si>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</si>
  <si>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</si>
  <si>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</si>
  <si>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</si>
  <si>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</si>
  <si>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</si>
  <si>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</si>
  <si>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</si>
  <si>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</si>
  <si>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</si>
  <si>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</si>
  <si>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</si>
  <si>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</si>
  <si>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</si>
  <si>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</si>
  <si>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</si>
  <si>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</si>
  <si>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</si>
  <si>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</si>
  <si>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</si>
  <si>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</si>
  <si>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</si>
  <si>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</si>
  <si>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</si>
  <si>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</si>
  <si>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</si>
  <si>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</si>
  <si>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</si>
  <si>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</si>
  <si>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</si>
  <si>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</si>
  <si>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</si>
  <si>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</si>
  <si>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</si>
  <si>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</si>
  <si>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</si>
  <si>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</si>
  <si>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</si>
  <si>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</si>
  <si>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</si>
  <si>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</si>
  <si>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</si>
  <si>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</si>
  <si>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</si>
  <si>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</si>
  <si>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</si>
  <si>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</si>
  <si>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</si>
  <si>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</si>
  <si>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</si>
  <si>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</si>
  <si>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</si>
  <si>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</si>
  <si>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</si>
  <si>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</si>
  <si>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</si>
  <si>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</si>
  <si>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</si>
  <si>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</si>
  <si>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</si>
  <si>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</si>
  <si>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</si>
  <si>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</si>
  <si>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</si>
  <si>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</si>
  <si>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</si>
  <si>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</si>
  <si>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</si>
  <si>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</si>
  <si>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</si>
  <si>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</si>
  <si>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</si>
  <si>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</si>
  <si>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</si>
  <si>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</si>
  <si>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</si>
  <si>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</si>
  <si>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</si>
  <si>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</si>
  <si>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</si>
  <si>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</si>
  <si>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</si>
  <si>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</si>
  <si>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</si>
  <si>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</si>
  <si>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</si>
  <si>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</si>
  <si>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</si>
  <si>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</si>
  <si>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</si>
  <si>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</si>
  <si>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</si>
  <si>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</si>
  <si>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</si>
  <si>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</si>
  <si>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</si>
  <si>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</si>
  <si>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</si>
  <si>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</si>
  <si>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</si>
  <si>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</si>
  <si>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</si>
  <si>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</si>
  <si>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</si>
  <si>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</si>
  <si>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</si>
  <si>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</si>
  <si>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</si>
  <si>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</si>
  <si>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</si>
  <si>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</si>
  <si>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</si>
  <si>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</si>
  <si>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</si>
  <si>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</si>
  <si>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</si>
  <si>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</si>
  <si>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</si>
  <si>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</si>
  <si>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</si>
  <si>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</si>
  <si>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</si>
  <si>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</si>
  <si>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</si>
  <si>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</si>
  <si>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</si>
  <si>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</si>
  <si>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</si>
  <si>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</si>
  <si>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</si>
  <si>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</si>
  <si>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</si>
  <si>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</si>
  <si>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</si>
  <si>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</si>
  <si>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</si>
  <si>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</si>
  <si>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</si>
  <si>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</si>
  <si>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</si>
  <si>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</si>
  <si>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</si>
  <si>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</si>
  <si>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</si>
  <si>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</si>
  <si>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</si>
  <si>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</si>
  <si>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</si>
  <si>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</si>
  <si>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</si>
  <si>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</si>
  <si>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</si>
  <si>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</si>
  <si>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</si>
  <si>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</si>
  <si>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</si>
  <si>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</si>
  <si>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</si>
  <si>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</si>
  <si>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</si>
  <si>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</si>
  <si>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</si>
  <si>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</si>
  <si>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</si>
  <si>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</si>
  <si>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</si>
  <si>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</si>
  <si>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</si>
  <si>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</si>
  <si>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</si>
  <si>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</si>
  <si>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</si>
  <si>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</si>
  <si>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</si>
  <si>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</si>
  <si>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</si>
  <si>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</si>
  <si>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</si>
  <si>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</si>
  <si>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</si>
  <si>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</si>
  <si>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</si>
  <si>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</si>
  <si>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</si>
  <si>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</si>
  <si>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</si>
  <si>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</si>
  <si>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</si>
  <si>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</si>
  <si>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</si>
  <si>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</si>
  <si>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</si>
  <si>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</si>
  <si>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</si>
  <si>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</si>
  <si>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</si>
  <si>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</si>
  <si>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</si>
  <si>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</si>
  <si>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</si>
  <si>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</si>
  <si>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</si>
  <si>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</si>
  <si>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</si>
  <si>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</si>
  <si>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</si>
  <si>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</si>
  <si>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</si>
  <si>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</si>
  <si>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</si>
  <si>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</si>
  <si>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</si>
  <si>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</si>
  <si>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</si>
  <si>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</si>
  <si>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</si>
  <si>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</si>
  <si>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</si>
  <si>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</si>
  <si>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</si>
  <si>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</si>
  <si>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</si>
  <si>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</si>
  <si>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</si>
  <si>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</si>
  <si>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</si>
  <si>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</si>
  <si>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</si>
  <si>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</si>
  <si>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</si>
  <si>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</si>
  <si>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</si>
  <si>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</si>
  <si>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</si>
  <si>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</si>
  <si>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</si>
  <si>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</si>
  <si>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</si>
  <si>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</si>
  <si>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</si>
  <si>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</si>
  <si>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</si>
  <si>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</si>
  <si>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</si>
  <si>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</si>
  <si>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</si>
  <si>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</si>
  <si>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</si>
  <si>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</si>
  <si>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</si>
  <si>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</si>
  <si>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</si>
  <si>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</si>
  <si>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</si>
  <si>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</si>
  <si>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</si>
  <si>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</si>
  <si>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</si>
  <si>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</si>
  <si>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</si>
  <si>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</si>
  <si>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</si>
  <si>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</si>
  <si>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</si>
  <si>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</si>
  <si>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</si>
  <si>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</si>
  <si>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</si>
  <si>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</si>
  <si>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</si>
  <si>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</si>
  <si>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</si>
  <si>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</si>
  <si>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</si>
  <si>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</si>
  <si>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</si>
  <si>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</si>
  <si>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</si>
  <si>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</si>
  <si>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</si>
  <si>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</si>
  <si>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</si>
  <si>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</si>
  <si>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</si>
  <si>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</si>
  <si>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</si>
  <si>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</si>
  <si>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</si>
  <si>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</si>
  <si>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</si>
  <si>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</si>
  <si>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</si>
  <si>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</si>
  <si>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</si>
  <si>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</si>
  <si>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</si>
  <si>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</si>
  <si>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</si>
  <si>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</si>
  <si>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</si>
  <si>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</si>
  <si>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</si>
  <si>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</si>
  <si>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</si>
  <si>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</si>
  <si>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</si>
  <si>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</si>
  <si>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</si>
  <si>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</si>
  <si>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</si>
  <si>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</si>
  <si>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</si>
  <si>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</si>
  <si>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</si>
  <si>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</si>
  <si>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</si>
  <si>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</si>
  <si>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</si>
  <si>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</si>
  <si>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</si>
  <si>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</si>
  <si>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</si>
  <si>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</si>
  <si>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</si>
  <si>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</si>
  <si>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</si>
  <si>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</si>
  <si>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</si>
  <si>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</si>
  <si>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</si>
  <si>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</si>
  <si>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</si>
  <si>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</si>
  <si>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</si>
  <si>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</si>
  <si>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</si>
  <si>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</si>
  <si>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</si>
  <si>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</si>
  <si>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</si>
  <si>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</si>
  <si>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</si>
  <si>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</si>
  <si>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</si>
  <si>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</si>
  <si>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</si>
  <si>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</si>
  <si>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</si>
  <si>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</si>
  <si>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</si>
  <si>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</si>
  <si>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</si>
  <si>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</si>
  <si>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</si>
  <si>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</si>
  <si>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</si>
  <si>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</si>
  <si>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</si>
  <si>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</si>
  <si>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</si>
  <si>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</si>
  <si>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</si>
  <si>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</si>
  <si>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</si>
  <si>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</si>
  <si>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</si>
  <si>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</si>
  <si>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</si>
  <si>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</si>
  <si>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</si>
  <si>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</si>
  <si>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</si>
  <si>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</si>
  <si>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</si>
  <si>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</si>
  <si>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</si>
  <si>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</si>
  <si>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</si>
  <si>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</si>
  <si>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</si>
  <si>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</si>
  <si>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</si>
  <si>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</si>
  <si>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</si>
  <si>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</si>
  <si>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</si>
  <si>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</si>
  <si>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</si>
  <si>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</si>
  <si>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</si>
  <si>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</si>
  <si>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</si>
  <si>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</si>
  <si>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</si>
  <si>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</si>
  <si>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</si>
  <si>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</si>
  <si>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</si>
  <si>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</si>
  <si>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</si>
  <si>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</si>
  <si>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</si>
  <si>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</si>
  <si>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</si>
  <si>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</si>
  <si>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</si>
  <si>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</si>
  <si>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</si>
  <si>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</si>
  <si>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</si>
  <si>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</si>
  <si>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</si>
  <si>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</si>
  <si>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</si>
  <si>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</si>
  <si>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</si>
  <si>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</si>
  <si>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</si>
  <si>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</si>
  <si>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</si>
  <si>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</si>
  <si>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</si>
  <si>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</si>
  <si>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</si>
  <si>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</si>
  <si>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</si>
  <si>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</si>
  <si>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</si>
  <si>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</si>
  <si>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</si>
  <si>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</si>
  <si>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</si>
  <si>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</si>
  <si>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</si>
  <si>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</si>
  <si>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</si>
  <si>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</si>
  <si>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</si>
  <si>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</si>
  <si>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</si>
  <si>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</si>
  <si>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</si>
  <si>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</si>
  <si>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</si>
  <si>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</si>
  <si>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</si>
  <si>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</si>
  <si>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</si>
  <si>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</si>
  <si>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</si>
  <si>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</si>
  <si>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</si>
  <si>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</si>
  <si>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</si>
  <si>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</si>
  <si>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</si>
  <si>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</si>
  <si>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</si>
  <si>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</si>
  <si>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</si>
  <si>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</si>
  <si>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</si>
  <si>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</si>
  <si>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</si>
  <si>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</si>
  <si>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</si>
  <si>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</si>
  <si>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</si>
  <si>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</si>
  <si>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</si>
  <si>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</si>
  <si>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</si>
  <si>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</si>
  <si>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</si>
  <si>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</si>
  <si>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</si>
  <si>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</si>
  <si>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</si>
  <si>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</si>
  <si>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</si>
  <si>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</si>
  <si>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</si>
  <si>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</si>
  <si>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</si>
  <si>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</si>
  <si>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</si>
  <si>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</si>
  <si>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</si>
  <si>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</si>
  <si>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</si>
  <si>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</si>
  <si>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</si>
  <si>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</si>
  <si>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</si>
  <si>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</si>
  <si>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</si>
  <si>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</si>
  <si>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</si>
  <si>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</si>
  <si>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</si>
  <si>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</si>
  <si>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</si>
  <si>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</si>
  <si>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</si>
  <si>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</si>
  <si>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</si>
  <si>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</si>
  <si>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</si>
  <si>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</si>
  <si>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</si>
  <si>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</si>
  <si>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</si>
  <si>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</si>
  <si>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</si>
  <si>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</si>
  <si>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</si>
  <si>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</si>
  <si>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</si>
  <si>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</si>
  <si>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</si>
  <si>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</si>
  <si>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</si>
  <si>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</si>
  <si>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</si>
  <si>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</si>
  <si>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</si>
  <si>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</si>
  <si>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</si>
  <si>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</si>
  <si>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</si>
  <si>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</si>
  <si>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</si>
  <si>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</si>
  <si>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</si>
  <si>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</si>
  <si>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</si>
  <si>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</si>
  <si>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</si>
  <si>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</si>
  <si>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</si>
  <si>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</si>
  <si>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</si>
  <si>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</si>
  <si>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</si>
  <si>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</si>
  <si>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</si>
  <si>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</si>
  <si>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</si>
  <si>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</si>
  <si>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</si>
  <si>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</si>
  <si>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</si>
  <si>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</si>
  <si>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</si>
  <si>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</si>
  <si>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</si>
  <si>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</si>
  <si>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</si>
  <si>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</si>
  <si>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</si>
  <si>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</si>
  <si>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</si>
  <si>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</si>
  <si>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</si>
  <si>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</si>
  <si>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</si>
  <si>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</si>
  <si>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</si>
  <si>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</si>
  <si>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</si>
  <si>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</si>
  <si>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</si>
  <si>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</si>
  <si>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</si>
  <si>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</si>
  <si>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</si>
  <si>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</si>
  <si>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</si>
  <si>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</si>
  <si>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</si>
  <si>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</si>
  <si>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</si>
  <si>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</si>
  <si>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</si>
  <si>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</si>
  <si>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</si>
  <si>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</si>
  <si>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</si>
  <si>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</si>
  <si>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</si>
  <si>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</si>
  <si>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</si>
  <si>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</si>
  <si>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</si>
  <si>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</si>
  <si>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</si>
  <si>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</si>
  <si>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</si>
  <si>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</si>
  <si>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</si>
  <si>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</si>
  <si>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</si>
  <si>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</si>
  <si>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</si>
  <si>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</si>
  <si>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</si>
  <si>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</si>
  <si>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</si>
  <si>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</si>
  <si>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</si>
  <si>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</si>
  <si>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</si>
  <si>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</si>
  <si>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</si>
  <si>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</si>
  <si>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</si>
  <si>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</si>
  <si>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</si>
  <si>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</si>
  <si>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</si>
  <si>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</si>
  <si>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</si>
  <si>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</si>
  <si>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</si>
  <si>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</si>
  <si>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</si>
  <si>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</si>
  <si>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</si>
  <si>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</si>
  <si>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</si>
  <si>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</si>
  <si>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</si>
  <si>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</si>
  <si>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</si>
  <si>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</si>
  <si>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</si>
  <si>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</si>
  <si>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</si>
  <si>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</si>
  <si>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</si>
  <si>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</si>
  <si>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</si>
  <si>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</si>
  <si>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</si>
  <si>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</si>
  <si>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</si>
  <si>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</si>
  <si>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</si>
  <si>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</si>
  <si>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</si>
  <si>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</si>
  <si>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</si>
  <si>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</si>
  <si>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</si>
  <si>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</si>
  <si>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</si>
  <si>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</si>
  <si>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</si>
  <si>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</si>
  <si>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</si>
  <si>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</si>
  <si>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</si>
  <si>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</si>
  <si>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</si>
  <si>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</si>
  <si>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</si>
  <si>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</si>
  <si>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</si>
  <si>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</si>
  <si>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</si>
  <si>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</si>
  <si>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</si>
  <si>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</si>
  <si>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</si>
  <si>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</si>
  <si>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</si>
  <si>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</si>
  <si>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</si>
  <si>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</si>
  <si>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</si>
  <si>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</si>
  <si>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</si>
  <si>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</si>
  <si>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</si>
  <si>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</si>
  <si>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</si>
  <si>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</si>
  <si>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</si>
  <si>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</si>
  <si>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</si>
  <si>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</si>
  <si>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</si>
  <si>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</si>
  <si>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</si>
  <si>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</si>
  <si>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</si>
  <si>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</si>
  <si>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</si>
  <si>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</si>
  <si>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</si>
  <si>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</si>
  <si>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</si>
  <si>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</si>
  <si>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</si>
  <si>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</si>
  <si>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</si>
  <si>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</si>
  <si>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</si>
  <si>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</si>
  <si>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</si>
  <si>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</si>
  <si>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</si>
  <si>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</si>
  <si>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</si>
  <si>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</si>
  <si>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</si>
  <si>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</si>
  <si>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</si>
  <si>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</si>
  <si>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</si>
  <si>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</si>
  <si>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</si>
  <si>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</si>
  <si>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</si>
  <si>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</si>
  <si>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</si>
  <si>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</si>
  <si>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</si>
  <si>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</si>
  <si>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</si>
  <si>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</si>
  <si>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</si>
  <si>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</si>
  <si>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</si>
  <si>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</si>
  <si>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</si>
  <si>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</si>
  <si>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</si>
  <si>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</si>
  <si>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</si>
  <si>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</si>
  <si>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</si>
  <si>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</si>
  <si>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</si>
  <si>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</si>
  <si>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</si>
  <si>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</si>
  <si>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</si>
  <si>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</si>
  <si>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</si>
  <si>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</si>
  <si>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</si>
  <si>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</si>
  <si>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</si>
  <si>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</si>
  <si>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</si>
  <si>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</si>
  <si>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</si>
  <si>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</si>
  <si>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</si>
  <si>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</si>
  <si>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</si>
  <si>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</si>
  <si>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</si>
  <si>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</si>
  <si>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</si>
  <si>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</si>
  <si>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</si>
  <si>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</si>
  <si>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</si>
  <si>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</si>
  <si>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</si>
  <si>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</si>
  <si>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</si>
  <si>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</si>
  <si>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</si>
  <si>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</si>
  <si>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</si>
  <si>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</si>
  <si>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</si>
  <si>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</si>
  <si>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</si>
  <si>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</si>
  <si>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</si>
  <si>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</si>
  <si>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</si>
  <si>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</si>
  <si>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</si>
  <si>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</si>
  <si>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</si>
  <si>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</si>
  <si>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</si>
  <si>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</si>
  <si>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</si>
  <si>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</si>
  <si>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</si>
  <si>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</si>
  <si>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</si>
  <si>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</si>
  <si>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</si>
  <si>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</si>
  <si>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</si>
  <si>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</si>
  <si>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</si>
  <si>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</si>
  <si>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</si>
  <si>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</si>
  <si>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</si>
  <si>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</si>
  <si>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</si>
  <si>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</si>
  <si>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</si>
  <si>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</si>
  <si>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</si>
  <si>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</si>
  <si>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</si>
  <si>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</si>
  <si>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</si>
  <si>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</si>
  <si>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</si>
  <si>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</si>
  <si>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</si>
  <si>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</si>
  <si>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</si>
  <si>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</si>
  <si>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</si>
  <si>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</si>
  <si>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</si>
  <si>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</si>
  <si>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</si>
  <si>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</si>
  <si>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</si>
  <si>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</si>
  <si>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</si>
  <si>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</si>
  <si>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</si>
  <si>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</si>
  <si>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</si>
  <si>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</si>
  <si>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</si>
  <si>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</si>
  <si>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</si>
  <si>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</si>
  <si>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</si>
  <si>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</si>
  <si>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</si>
  <si>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</si>
  <si>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</si>
  <si>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</si>
  <si>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</si>
  <si>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</si>
  <si>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</si>
  <si>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</si>
  <si>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</si>
  <si>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</si>
  <si>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</si>
  <si>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</si>
  <si>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</si>
  <si>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</si>
  <si>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</si>
  <si>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</si>
  <si>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</si>
  <si>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</si>
  <si>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</si>
  <si>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</si>
  <si>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</si>
  <si>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</si>
  <si>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</si>
  <si>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</si>
  <si>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</si>
  <si>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</si>
  <si>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</si>
  <si>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</si>
  <si>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</si>
  <si>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</si>
  <si>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</si>
  <si>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</si>
  <si>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</si>
  <si>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</si>
  <si>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</si>
  <si>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</si>
  <si>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</si>
  <si>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</si>
  <si>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</si>
  <si>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</si>
  <si>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</si>
  <si>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</si>
  <si>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</si>
  <si>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</si>
  <si>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</si>
  <si>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</si>
  <si>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</si>
  <si>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</si>
  <si>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</si>
  <si>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</si>
  <si>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</si>
  <si>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</si>
  <si>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</si>
  <si>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</si>
  <si>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</si>
  <si>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</si>
  <si>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</si>
  <si>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</si>
  <si>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</si>
  <si>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</si>
  <si>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</si>
  <si>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</si>
  <si>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</si>
  <si>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</si>
  <si>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</si>
  <si>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</si>
  <si>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</si>
  <si>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</si>
  <si>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</si>
  <si>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</si>
  <si>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</si>
  <si>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</si>
  <si>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</si>
  <si>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</si>
  <si>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</si>
  <si>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</si>
  <si>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</si>
  <si>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</si>
  <si>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</si>
  <si>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</si>
  <si>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</si>
  <si>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</si>
  <si>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</si>
  <si>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</si>
  <si>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</si>
  <si>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</si>
  <si>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</si>
  <si>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</si>
  <si>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</si>
  <si>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</si>
  <si>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</si>
  <si>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</si>
  <si>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</si>
  <si>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</si>
  <si>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</si>
  <si>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</si>
  <si>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</si>
  <si>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</si>
  <si>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</si>
  <si>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</si>
  <si>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</si>
  <si>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</si>
  <si>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</si>
  <si>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</si>
  <si>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</si>
  <si>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</si>
  <si>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</si>
  <si>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</si>
  <si>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</si>
  <si>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</si>
  <si>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</si>
  <si>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</si>
  <si>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</si>
  <si>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</si>
  <si>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</si>
  <si>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</si>
  <si>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</si>
  <si>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</si>
  <si>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</si>
  <si>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</si>
  <si>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</si>
  <si>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</si>
  <si>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</si>
  <si>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</si>
  <si>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</si>
  <si>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</si>
  <si>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</si>
  <si>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</si>
  <si>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</si>
  <si>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</si>
  <si>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</si>
  <si>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</si>
  <si>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</si>
  <si>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</si>
  <si>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</si>
  <si>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</si>
  <si>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</si>
  <si>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</si>
  <si>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</si>
  <si>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</si>
  <si>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</si>
  <si>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</si>
  <si>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</si>
  <si>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</si>
  <si>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</si>
  <si>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</si>
  <si>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</si>
  <si>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</si>
  <si>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</si>
  <si>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</si>
  <si>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</si>
  <si>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</si>
  <si>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</si>
  <si>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</si>
  <si>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</si>
  <si>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</si>
  <si>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</si>
  <si>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</si>
  <si>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</si>
  <si>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</si>
  <si>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</si>
  <si>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</si>
  <si>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</si>
  <si>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</si>
  <si>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</si>
  <si>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</si>
  <si>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</si>
  <si>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</si>
  <si>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</si>
  <si>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</si>
  <si>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</si>
  <si>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</si>
  <si>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</si>
  <si>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</si>
  <si>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</si>
  <si>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</si>
  <si>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</si>
  <si>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</si>
  <si>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</si>
  <si>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</si>
  <si>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</si>
  <si>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</si>
  <si>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</si>
  <si>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</si>
  <si>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</si>
  <si>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</si>
  <si>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</si>
  <si>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</si>
  <si>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</si>
  <si>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</si>
  <si>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</si>
  <si>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</si>
  <si>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</si>
  <si>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</si>
  <si>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</si>
  <si>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</si>
  <si>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</si>
  <si>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</si>
  <si>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</si>
  <si>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</si>
  <si>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</si>
  <si>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</si>
  <si>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</si>
  <si>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</si>
  <si>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</si>
  <si>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</si>
  <si>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</si>
  <si>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</si>
  <si>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</si>
  <si>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</si>
  <si>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</si>
  <si>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</si>
  <si>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</si>
  <si>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</si>
  <si>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</si>
  <si>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</si>
  <si>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</si>
  <si>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</si>
  <si>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</si>
  <si>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</si>
  <si>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</si>
  <si>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</si>
  <si>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</si>
  <si>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</si>
  <si>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</si>
  <si>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</si>
  <si>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</si>
  <si>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</si>
  <si>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</si>
  <si>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</si>
  <si>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</si>
  <si>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</si>
  <si>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</si>
  <si>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</si>
  <si>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</si>
  <si>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</si>
  <si>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</si>
  <si>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</si>
  <si>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</si>
  <si>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</si>
  <si>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</si>
  <si>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</si>
  <si>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</si>
  <si>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</si>
  <si>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</si>
  <si>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</si>
  <si>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</si>
  <si>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</si>
  <si>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</si>
  <si>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</si>
  <si>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</si>
  <si>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</si>
  <si>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</si>
  <si>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</si>
  <si>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</si>
  <si>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</si>
  <si>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</si>
  <si>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</si>
  <si>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</si>
  <si>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</si>
  <si>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</si>
  <si>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</si>
  <si>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</si>
  <si>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</si>
  <si>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</si>
  <si>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</si>
  <si>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</si>
  <si>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</si>
  <si>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</si>
  <si>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</si>
  <si>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</si>
  <si>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</si>
  <si>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</si>
  <si>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</si>
  <si>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</si>
  <si>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</si>
  <si>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</si>
  <si>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</si>
  <si>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</si>
  <si>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</si>
  <si>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</si>
  <si>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</si>
  <si>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</si>
  <si>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</si>
  <si>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</si>
  <si>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</si>
  <si>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</si>
  <si>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</si>
  <si>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</si>
  <si>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</si>
  <si>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</si>
  <si>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</si>
  <si>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</si>
  <si>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</si>
  <si>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</si>
  <si>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</si>
  <si>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</si>
  <si>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</si>
  <si>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</si>
  <si>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</si>
  <si>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</si>
  <si>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</si>
  <si>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</si>
  <si>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</si>
  <si>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</si>
  <si>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</si>
  <si>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</si>
  <si>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</si>
  <si>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</si>
  <si>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</si>
  <si>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</si>
  <si>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</si>
  <si>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</si>
  <si>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</si>
  <si>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</si>
  <si>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</si>
  <si>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</si>
  <si>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</si>
  <si>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</si>
  <si>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</si>
  <si>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</si>
  <si>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</si>
  <si>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</si>
  <si>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</si>
  <si>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</si>
  <si>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</si>
  <si>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</si>
  <si>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</si>
  <si>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</si>
  <si>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</si>
  <si>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</si>
  <si>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</si>
  <si>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</si>
  <si>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</si>
  <si>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</si>
  <si>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</si>
  <si>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</si>
  <si>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</si>
  <si>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</si>
  <si>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</si>
  <si>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</si>
  <si>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</si>
  <si>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</si>
  <si>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</si>
  <si>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</si>
  <si>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</si>
  <si>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</si>
  <si>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</si>
  <si>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</si>
  <si>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</si>
  <si>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</si>
  <si>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</si>
  <si>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</si>
  <si>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</si>
  <si>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</si>
  <si>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</si>
  <si>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</si>
  <si>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</si>
  <si>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</si>
  <si>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</si>
  <si>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</si>
  <si>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</si>
  <si>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</si>
  <si>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</si>
  <si>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</si>
  <si>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</si>
  <si>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</si>
  <si>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</si>
  <si>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</si>
  <si>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</si>
  <si>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</si>
  <si>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</si>
  <si>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</si>
  <si>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</si>
  <si>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</si>
  <si>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</si>
  <si>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</si>
  <si>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</si>
  <si>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</si>
  <si>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</si>
  <si>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</si>
  <si>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</si>
  <si>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</si>
  <si>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</si>
  <si>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</si>
  <si>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</si>
  <si>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</si>
  <si>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</si>
  <si>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</si>
  <si>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</si>
  <si>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</si>
  <si>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</si>
  <si>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</si>
  <si>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</si>
  <si>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</si>
  <si>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</si>
  <si>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</si>
  <si>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</si>
  <si>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</si>
  <si>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</si>
  <si>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</si>
  <si>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</si>
  <si>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</si>
  <si>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</si>
  <si>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</si>
  <si>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</si>
  <si>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</si>
  <si>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</si>
  <si>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</si>
  <si>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</si>
  <si>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</si>
  <si>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</si>
  <si>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</si>
  <si>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</si>
  <si>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</si>
  <si>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</si>
  <si>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</si>
  <si>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</si>
  <si>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</si>
  <si>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</si>
  <si>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</si>
  <si>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</si>
  <si>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</si>
  <si>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</si>
  <si>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</si>
  <si>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</si>
  <si>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</si>
  <si>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</si>
  <si>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</si>
  <si>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</si>
  <si>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</si>
  <si>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</si>
  <si>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</si>
  <si>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</si>
  <si>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</si>
  <si>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</si>
  <si>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</si>
  <si>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</si>
  <si>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</si>
  <si>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</si>
  <si>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</si>
  <si>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</si>
  <si>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</si>
  <si>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</si>
  <si>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</si>
  <si>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</si>
  <si>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</si>
  <si>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</si>
  <si>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</si>
  <si>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</si>
  <si>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</si>
  <si>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</si>
  <si>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</si>
  <si>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</si>
  <si>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</si>
  <si>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</si>
  <si>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</si>
  <si>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</si>
  <si>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</si>
  <si>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</si>
  <si>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</si>
  <si>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</si>
  <si>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</si>
  <si>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</si>
  <si>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</si>
  <si>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</si>
  <si>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</si>
  <si>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</si>
  <si>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</si>
  <si>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</si>
  <si>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</si>
  <si>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</si>
  <si>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</si>
  <si>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</si>
  <si>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</si>
  <si>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</si>
  <si>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</si>
  <si>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</si>
  <si>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</si>
  <si>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</si>
  <si>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</si>
  <si>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</si>
  <si>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</si>
  <si>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</si>
  <si>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</si>
  <si>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</si>
  <si>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</si>
  <si>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</si>
  <si>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</si>
  <si>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</si>
  <si>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</si>
  <si>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</si>
  <si>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</si>
  <si>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</si>
  <si>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</si>
  <si>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</si>
  <si>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</si>
  <si>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</si>
  <si>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</si>
  <si>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</si>
  <si>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</si>
  <si>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</si>
  <si>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</si>
  <si>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</si>
  <si>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</si>
  <si>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</si>
  <si>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</si>
  <si>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</si>
  <si>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</si>
  <si>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</si>
  <si>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</si>
  <si>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</si>
  <si>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</si>
  <si>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</si>
  <si>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</si>
  <si>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</si>
  <si>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</si>
  <si>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</si>
  <si>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</si>
  <si>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</si>
  <si>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</si>
  <si>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</si>
  <si>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</si>
  <si>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</si>
  <si>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</si>
  <si>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</si>
  <si>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</si>
  <si>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</si>
  <si>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</si>
  <si>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</si>
  <si>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</si>
  <si>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</si>
  <si>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</si>
  <si>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</si>
  <si>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</si>
  <si>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</si>
  <si>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</si>
  <si>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</si>
  <si>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</si>
  <si>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</si>
  <si>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</si>
  <si>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</si>
  <si>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</si>
  <si>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</si>
  <si>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</si>
  <si>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</si>
  <si>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</si>
  <si>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</si>
  <si>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</si>
  <si>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</si>
  <si>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</si>
  <si>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</si>
  <si>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</si>
  <si>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</si>
  <si>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</si>
  <si>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</si>
  <si>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</si>
  <si>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</si>
  <si>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</si>
  <si>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</si>
  <si>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</si>
  <si>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</si>
  <si>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</si>
  <si>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</si>
  <si>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</si>
  <si>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</si>
  <si>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</si>
  <si>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</si>
  <si>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</si>
  <si>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</si>
  <si>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</si>
  <si>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</si>
  <si>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</si>
  <si>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</si>
  <si>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</si>
  <si>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</si>
  <si>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</si>
  <si>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</si>
  <si>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</si>
  <si>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</si>
  <si>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</si>
  <si>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</si>
  <si>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</si>
  <si>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</si>
  <si>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</si>
  <si>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</si>
  <si>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</si>
  <si>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</si>
  <si>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</si>
  <si>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</si>
  <si>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</si>
  <si>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</si>
  <si>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</si>
  <si>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</si>
  <si>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</si>
  <si>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</si>
  <si>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</si>
  <si>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</si>
  <si>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</si>
  <si>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</si>
  <si>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</si>
  <si>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</si>
  <si>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</si>
  <si>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</si>
  <si>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</si>
  <si>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</si>
  <si>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</si>
  <si>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</si>
  <si>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</si>
  <si>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</si>
  <si>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</si>
  <si>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</si>
  <si>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</si>
  <si>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</si>
  <si>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</si>
  <si>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</si>
  <si>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</si>
  <si>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</si>
  <si>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</si>
  <si>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</si>
  <si>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</si>
  <si>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</si>
  <si>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</si>
  <si>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</si>
  <si>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</si>
  <si>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</si>
  <si>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</si>
  <si>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</si>
  <si>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</si>
  <si>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</si>
  <si>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</si>
  <si>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</si>
  <si>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</si>
  <si>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</si>
  <si>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</si>
  <si>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</si>
  <si>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</si>
  <si>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</si>
  <si>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</si>
  <si>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</si>
  <si>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</si>
  <si>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</si>
  <si>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</si>
  <si>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</si>
  <si>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</si>
  <si>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</si>
  <si>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</si>
  <si>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</si>
  <si>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</si>
  <si>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</si>
  <si>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</si>
  <si>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</si>
  <si>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</si>
  <si>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</si>
  <si>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</si>
  <si>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</si>
  <si>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</si>
  <si>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</si>
  <si>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</si>
  <si>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</si>
  <si>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</si>
  <si>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</si>
  <si>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</si>
  <si>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</si>
  <si>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</si>
  <si>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</si>
  <si>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</si>
  <si>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</si>
  <si>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</si>
  <si>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</si>
  <si>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</si>
  <si>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</si>
  <si>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</si>
  <si>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</si>
  <si>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</si>
  <si>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</si>
  <si>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</si>
  <si>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</si>
  <si>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</si>
  <si>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</si>
  <si>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</si>
  <si>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</si>
  <si>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</si>
  <si>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</si>
  <si>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</si>
  <si>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</si>
  <si>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</si>
  <si>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</si>
  <si>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</si>
  <si>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</si>
  <si>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</si>
  <si>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</si>
  <si>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</si>
  <si>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</si>
  <si>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</si>
  <si>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</si>
  <si>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</si>
  <si>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</si>
  <si>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</si>
  <si>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</si>
  <si>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</si>
  <si>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</si>
  <si>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</si>
  <si>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</si>
  <si>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</si>
  <si>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</si>
  <si>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</si>
  <si>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</si>
  <si>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</si>
  <si>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</si>
  <si>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</si>
  <si>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</si>
  <si>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</si>
  <si>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</si>
  <si>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</si>
  <si>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</si>
  <si>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</si>
  <si>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</si>
  <si>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</si>
  <si>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</si>
  <si>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</si>
  <si>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</si>
  <si>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</si>
  <si>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</si>
  <si>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</si>
  <si>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</si>
  <si>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</si>
  <si>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</si>
  <si>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</si>
  <si>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</si>
  <si>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</si>
  <si>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</si>
  <si>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</si>
  <si>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</si>
  <si>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</si>
  <si>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</si>
  <si>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</si>
  <si>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</si>
  <si>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</si>
  <si>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</si>
  <si>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</si>
  <si>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</si>
  <si>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</si>
  <si>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</si>
  <si>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</si>
  <si>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</si>
  <si>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</si>
  <si>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</si>
  <si>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</si>
  <si>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</si>
  <si>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</si>
  <si>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</si>
  <si>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</si>
  <si>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</si>
  <si>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</si>
  <si>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</si>
  <si>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</si>
  <si>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</si>
  <si>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</si>
  <si>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</si>
  <si>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</si>
  <si>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</si>
  <si>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</si>
  <si>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</si>
  <si>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</si>
  <si>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</si>
  <si>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</si>
  <si>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</si>
  <si>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</si>
  <si>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</si>
  <si>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</si>
  <si>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</si>
  <si>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</si>
  <si>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</si>
  <si>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</si>
  <si>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</si>
  <si>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</si>
  <si>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</si>
  <si>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</si>
  <si>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</si>
  <si>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</si>
  <si>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</si>
  <si>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</si>
  <si>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</si>
  <si>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</si>
  <si>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</si>
  <si>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</si>
  <si>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</si>
  <si>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</si>
  <si>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</si>
  <si>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</si>
  <si>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</si>
  <si>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</si>
  <si>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</si>
  <si>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</si>
  <si>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</si>
  <si>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</si>
  <si>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</si>
  <si>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</si>
  <si>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</si>
  <si>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</si>
  <si>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</si>
  <si>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</si>
  <si>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</si>
  <si>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</si>
  <si>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</si>
  <si>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</si>
  <si>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</si>
  <si>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</si>
  <si>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</si>
  <si>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</si>
  <si>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</si>
  <si>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</si>
  <si>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</si>
  <si>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</si>
  <si>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</si>
  <si>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</si>
  <si>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</si>
  <si>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</si>
  <si>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</si>
  <si>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</si>
  <si>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</si>
  <si>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</si>
  <si>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</si>
  <si>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</si>
  <si>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</si>
  <si>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</si>
  <si>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</si>
  <si>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</si>
  <si>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</si>
  <si>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</si>
  <si>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</si>
  <si>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</si>
  <si>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</si>
  <si>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</si>
  <si>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</si>
  <si>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</si>
  <si>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</si>
  <si>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</si>
  <si>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</si>
  <si>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</si>
  <si>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</si>
  <si>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</si>
  <si>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</si>
  <si>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</si>
  <si>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</si>
  <si>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</si>
  <si>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</si>
  <si>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</si>
  <si>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</si>
  <si>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</si>
  <si>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</si>
  <si>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</si>
  <si>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</si>
  <si>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</si>
  <si>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</si>
  <si>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</si>
  <si>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</si>
  <si>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</si>
  <si>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</si>
  <si>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</si>
  <si>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</si>
  <si>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</si>
  <si>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</si>
  <si>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</si>
  <si>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</si>
  <si>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</si>
  <si>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</si>
  <si>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</si>
  <si>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</si>
  <si>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</si>
  <si>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</si>
  <si>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</si>
  <si>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</si>
  <si>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</si>
  <si>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</si>
  <si>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</si>
  <si>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</si>
  <si>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</si>
  <si>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</si>
  <si>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</si>
  <si>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</si>
  <si>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</si>
  <si>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</si>
  <si>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</si>
  <si>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</si>
  <si>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</si>
  <si>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</si>
  <si>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</si>
  <si>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</si>
  <si>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</si>
  <si>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</si>
  <si>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</si>
  <si>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</si>
  <si>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</si>
  <si>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</si>
  <si>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</si>
  <si>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</si>
  <si>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</si>
  <si>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</si>
  <si>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</si>
  <si>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</si>
  <si>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</si>
  <si>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</si>
  <si>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</si>
  <si>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</si>
  <si>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</si>
  <si>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</si>
  <si>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</si>
  <si>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</si>
  <si>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</si>
  <si>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</si>
  <si>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</si>
  <si>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</si>
  <si>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</si>
  <si>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</si>
  <si>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</si>
  <si>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</si>
  <si>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</si>
  <si>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</si>
  <si>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</si>
  <si>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</si>
  <si>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</si>
  <si>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</si>
  <si>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</si>
  <si>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</si>
  <si>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</si>
  <si>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</si>
  <si>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</si>
  <si>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</si>
  <si>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</si>
  <si>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</si>
  <si>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</si>
  <si>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</si>
  <si>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</si>
  <si>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</si>
  <si>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</si>
  <si>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</si>
  <si>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</si>
  <si>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</si>
  <si>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</si>
  <si>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</si>
  <si>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</si>
  <si>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</si>
  <si>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</si>
  <si>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</si>
  <si>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</si>
  <si>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</si>
  <si>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</si>
  <si>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</si>
  <si>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</si>
  <si>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</si>
  <si>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</si>
  <si>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</si>
  <si>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</si>
  <si>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</si>
  <si>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</si>
  <si>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</si>
  <si>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</si>
  <si>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</si>
  <si>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</si>
  <si>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</si>
  <si>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</si>
  <si>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</si>
  <si>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</si>
  <si>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</si>
  <si>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</si>
  <si>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</si>
  <si>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</si>
  <si>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</si>
  <si>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</si>
  <si>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</si>
  <si>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</si>
  <si>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</si>
  <si>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</si>
  <si>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</si>
  <si>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</si>
  <si>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</si>
  <si>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</si>
  <si>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</si>
  <si>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</si>
  <si>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</si>
  <si>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</si>
  <si>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</si>
  <si>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</si>
  <si>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</si>
  <si>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</si>
  <si>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</si>
  <si>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</si>
  <si>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</si>
  <si>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</si>
  <si>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</si>
  <si>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</si>
  <si>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</si>
  <si>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</si>
  <si>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</si>
  <si>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</si>
  <si>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</si>
  <si>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</si>
  <si>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</si>
  <si>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</si>
  <si>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</si>
  <si>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</si>
  <si>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</si>
  <si>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</si>
  <si>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</si>
  <si>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</si>
  <si>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</si>
  <si>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</si>
  <si>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</si>
  <si>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</si>
  <si>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</si>
  <si>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</si>
  <si>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</si>
  <si>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</si>
  <si>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</si>
  <si>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</si>
  <si>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</si>
  <si>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</si>
  <si>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</si>
  <si>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</si>
  <si>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</si>
  <si>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</si>
  <si>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</si>
  <si>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</si>
  <si>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</si>
  <si>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</si>
  <si>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</si>
  <si>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</si>
  <si>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</si>
  <si>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</si>
  <si>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</si>
  <si>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</si>
  <si>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</si>
  <si>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</si>
  <si>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</si>
  <si>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</si>
  <si>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</si>
  <si>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</si>
  <si>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</si>
  <si>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</si>
  <si>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</si>
  <si>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</si>
  <si>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</si>
  <si>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</si>
  <si>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</si>
  <si>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</si>
  <si>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</si>
  <si>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</si>
  <si>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</si>
  <si>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</si>
  <si>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</si>
  <si>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</si>
  <si>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</si>
  <si>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</si>
  <si>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</si>
  <si>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</si>
  <si>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</si>
  <si>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</si>
  <si>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</si>
  <si>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</si>
  <si>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</si>
  <si>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</si>
  <si>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</si>
  <si>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</si>
  <si>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</si>
  <si>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</si>
  <si>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</si>
  <si>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</si>
  <si>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</si>
  <si>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</si>
  <si>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</si>
  <si>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</si>
  <si>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</si>
  <si>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</si>
  <si>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</si>
  <si>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</si>
  <si>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</si>
  <si>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</si>
  <si>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</si>
  <si>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</si>
  <si>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</si>
  <si>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</si>
  <si>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</si>
  <si>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</si>
  <si>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</si>
  <si>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</si>
  <si>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</si>
  <si>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</si>
  <si>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</si>
  <si>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</si>
  <si>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</si>
  <si>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</si>
  <si>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</si>
  <si>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</si>
  <si>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</si>
  <si>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</si>
  <si>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</si>
  <si>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</si>
  <si>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</si>
  <si>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</si>
  <si>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</si>
  <si>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</si>
  <si>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</si>
  <si>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</si>
  <si>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</si>
  <si>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</si>
  <si>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</si>
  <si>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</si>
  <si>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</si>
  <si>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</si>
  <si>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</si>
  <si>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</si>
  <si>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</si>
  <si>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</si>
  <si>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</si>
  <si>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</si>
  <si>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</si>
  <si>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</si>
  <si>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</si>
  <si>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</si>
  <si>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</si>
  <si>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</si>
  <si>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</si>
  <si>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</si>
  <si>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</si>
  <si>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</si>
  <si>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</si>
  <si>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</si>
  <si>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</si>
  <si>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</si>
  <si>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</si>
  <si>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</si>
  <si>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</si>
  <si>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</si>
  <si>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</si>
  <si>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</si>
  <si>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</si>
  <si>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</si>
  <si>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</si>
  <si>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</si>
  <si>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</si>
  <si>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</si>
  <si>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</si>
  <si>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</si>
  <si>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</si>
  <si>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</si>
  <si>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</si>
  <si>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</si>
  <si>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</si>
  <si>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</si>
  <si>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</si>
  <si>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</si>
  <si>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</si>
  <si>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</si>
  <si>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</si>
  <si>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</si>
  <si>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</si>
  <si>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</si>
  <si>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</si>
  <si>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</si>
  <si>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</si>
  <si>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</si>
  <si>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</si>
  <si>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</si>
  <si>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</si>
  <si>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</si>
  <si>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</si>
  <si>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</si>
  <si>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</si>
  <si>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</si>
  <si>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</si>
  <si>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</si>
  <si>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</si>
  <si>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</si>
  <si>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</si>
  <si>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</si>
  <si>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</si>
  <si>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</si>
  <si>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</si>
  <si>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</si>
  <si>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</si>
  <si>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</si>
  <si>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</si>
  <si>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</si>
  <si>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</si>
  <si>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</si>
  <si>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</si>
  <si>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</si>
  <si>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</si>
  <si>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</si>
  <si>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</si>
  <si>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</si>
  <si>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</si>
  <si>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</si>
  <si>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</si>
  <si>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</si>
  <si>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</si>
  <si>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</si>
  <si>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</si>
  <si>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</si>
  <si>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</si>
  <si>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</si>
  <si>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</si>
  <si>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</si>
  <si>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</si>
  <si>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</si>
  <si>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</si>
  <si>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</si>
  <si>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</si>
  <si>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</si>
  <si>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</si>
  <si>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</si>
  <si>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</si>
  <si>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</si>
  <si>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</si>
  <si>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</si>
  <si>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</si>
  <si>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</si>
  <si>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</si>
  <si>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</si>
  <si>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</si>
  <si>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</si>
  <si>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</si>
  <si>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</si>
  <si>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</si>
  <si>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</si>
  <si>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</si>
  <si>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</si>
  <si>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</si>
  <si>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</si>
  <si>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</si>
  <si>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</si>
  <si>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</si>
  <si>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</si>
  <si>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</si>
  <si>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</si>
  <si>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</si>
  <si>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</si>
  <si>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</si>
  <si>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</si>
  <si>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</si>
  <si>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</si>
  <si>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</si>
  <si>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</si>
  <si>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</si>
  <si>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</si>
  <si>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</si>
  <si>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</si>
  <si>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</si>
  <si>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</si>
  <si>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</si>
  <si>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</si>
  <si>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</si>
  <si>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</si>
  <si>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</si>
  <si>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</si>
  <si>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</si>
  <si>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</si>
  <si>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</si>
  <si>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</si>
  <si>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</si>
  <si>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</si>
  <si>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</si>
  <si>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</si>
  <si>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</si>
  <si>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</si>
  <si>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</si>
  <si>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</si>
  <si>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</si>
  <si>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</si>
  <si>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</si>
  <si>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</si>
  <si>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</si>
  <si>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</si>
  <si>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</si>
  <si>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</si>
  <si>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</si>
  <si>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</si>
  <si>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</si>
  <si>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</si>
  <si>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</si>
  <si>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</si>
  <si>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</si>
  <si>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</si>
  <si>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</si>
  <si>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</si>
  <si>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</si>
  <si>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</si>
  <si>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</si>
  <si>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</si>
  <si>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</si>
  <si>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</si>
  <si>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</si>
  <si>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</si>
  <si>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</si>
  <si>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</si>
  <si>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</si>
  <si>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</si>
  <si>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</si>
  <si>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</si>
  <si>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</si>
  <si>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</si>
  <si>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</si>
  <si>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</si>
  <si>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</si>
  <si>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</si>
  <si>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</si>
  <si>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</si>
  <si>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</si>
  <si>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</si>
  <si>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</si>
  <si>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</si>
  <si>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</si>
  <si>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</si>
  <si>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</si>
  <si>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</si>
  <si>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</si>
  <si>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</si>
  <si>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</si>
  <si>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</si>
  <si>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</si>
  <si>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</si>
  <si>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</si>
  <si>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</si>
  <si>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</si>
  <si>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</si>
  <si>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</si>
  <si>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</si>
  <si>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</si>
  <si>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</si>
  <si>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</si>
  <si>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</si>
  <si>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</si>
  <si>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</si>
  <si>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</si>
  <si>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</si>
  <si>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</si>
  <si>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</si>
  <si>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</si>
  <si>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</si>
  <si>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</si>
  <si>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</si>
  <si>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</si>
  <si>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</si>
  <si>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</si>
  <si>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</si>
  <si>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</si>
  <si>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</si>
  <si>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</si>
  <si>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</si>
  <si>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</si>
  <si>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</si>
  <si>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</si>
  <si>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</si>
  <si>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</si>
  <si>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</si>
  <si>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</si>
  <si>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</si>
  <si>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</si>
  <si>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</si>
  <si>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</si>
  <si>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</si>
  <si>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</si>
  <si>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</si>
  <si>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</si>
  <si>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</si>
  <si>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</si>
  <si>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</si>
  <si>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</si>
  <si>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</si>
  <si>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</si>
  <si>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</si>
  <si>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</si>
  <si>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</si>
  <si>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</si>
  <si>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</si>
  <si>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</si>
  <si>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</si>
  <si>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</si>
  <si>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</si>
  <si>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</si>
  <si>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</si>
  <si>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</si>
  <si>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</si>
  <si>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</si>
  <si>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</si>
  <si>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</si>
  <si>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</si>
  <si>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</si>
  <si>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</si>
  <si>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</si>
  <si>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</si>
  <si>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</si>
  <si>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</si>
  <si>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</si>
  <si>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</si>
  <si>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</si>
  <si>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</si>
  <si>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</si>
  <si>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</si>
  <si>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</si>
  <si>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</si>
  <si>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</si>
  <si>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</si>
  <si>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</si>
  <si>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</si>
  <si>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</si>
  <si>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</si>
  <si>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</si>
  <si>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</si>
  <si>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</si>
  <si>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</si>
  <si>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</si>
  <si>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</si>
  <si>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</si>
  <si>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</si>
  <si>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</si>
  <si>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</si>
  <si>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</si>
  <si>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</si>
  <si>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</si>
  <si>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</si>
  <si>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</si>
  <si>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</si>
  <si>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</si>
  <si>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</si>
  <si>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</si>
  <si>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</si>
  <si>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</si>
  <si>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</si>
  <si>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</si>
  <si>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</si>
  <si>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</si>
  <si>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</si>
  <si>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</si>
  <si>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</si>
  <si>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</si>
  <si>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</si>
  <si>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</si>
  <si>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</si>
  <si>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</si>
  <si>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</si>
  <si>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</si>
  <si>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</si>
  <si>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</si>
  <si>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</si>
  <si>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</si>
  <si>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</si>
  <si>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</si>
  <si>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</si>
  <si>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</si>
  <si>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</si>
  <si>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</si>
  <si>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</si>
  <si>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</si>
  <si>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</si>
  <si>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</si>
  <si>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</si>
  <si>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</si>
  <si>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</si>
  <si>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</si>
  <si>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</si>
  <si>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</si>
  <si>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</si>
  <si>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</si>
  <si>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</si>
  <si>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</si>
  <si>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</si>
  <si>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</si>
  <si>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</si>
  <si>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</si>
  <si>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</si>
  <si>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</si>
  <si>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</si>
  <si>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</si>
  <si>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</si>
  <si>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</si>
  <si>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</si>
  <si>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</si>
  <si>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</si>
  <si>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</si>
  <si>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</si>
  <si>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</si>
  <si>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</si>
  <si>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</si>
  <si>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</si>
  <si>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</si>
  <si>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</si>
  <si>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</si>
  <si>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</si>
  <si>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</si>
  <si>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</si>
  <si>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</si>
  <si>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</si>
  <si>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</si>
  <si>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</si>
  <si>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</si>
  <si>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</si>
  <si>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</si>
  <si>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</si>
  <si>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</si>
  <si>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</si>
  <si>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</si>
  <si>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</si>
  <si>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</si>
  <si>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</si>
  <si>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</si>
  <si>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</si>
  <si>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</si>
  <si>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</si>
  <si>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</si>
  <si>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</si>
  <si>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</si>
  <si>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</si>
  <si>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</si>
  <si>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</si>
  <si>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</si>
  <si>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</si>
  <si>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</si>
  <si>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</si>
  <si>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</si>
  <si>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</si>
  <si>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</si>
  <si>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</si>
  <si>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</si>
  <si>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</si>
  <si>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</si>
  <si>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</si>
  <si>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</si>
  <si>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</si>
  <si>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</si>
  <si>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</si>
  <si>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</si>
  <si>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</si>
  <si>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</si>
  <si>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</si>
  <si>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</si>
  <si>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</si>
  <si>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</si>
  <si>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</si>
  <si>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</si>
  <si>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</si>
  <si>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</si>
  <si>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</si>
  <si>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</si>
  <si>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</si>
  <si>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</si>
  <si>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</si>
  <si>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</si>
  <si>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</si>
  <si>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</si>
  <si>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</si>
  <si>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</si>
  <si>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</si>
  <si>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</si>
  <si>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</si>
  <si>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</si>
  <si>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</si>
  <si>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</si>
  <si>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</si>
  <si>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</si>
  <si>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</si>
  <si>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</si>
  <si>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</si>
  <si>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</si>
  <si>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</si>
  <si>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</si>
  <si>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</si>
  <si>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</si>
  <si>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</si>
  <si>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</si>
  <si>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</si>
  <si>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</si>
  <si>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</si>
  <si>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</si>
  <si>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</si>
  <si>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</si>
  <si>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</si>
  <si>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</si>
  <si>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</si>
  <si>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</si>
  <si>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</si>
  <si>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</si>
  <si>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</si>
  <si>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</si>
  <si>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</si>
  <si>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</si>
  <si>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</si>
  <si>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</si>
  <si>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</si>
  <si>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</si>
  <si>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</si>
  <si>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</si>
  <si>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</si>
  <si>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</si>
  <si>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</si>
  <si>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</si>
  <si>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</si>
  <si>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</si>
  <si>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</si>
  <si>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</si>
  <si>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</si>
  <si>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</si>
  <si>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</si>
  <si>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</si>
  <si>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</si>
  <si>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</si>
  <si>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</si>
  <si>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</si>
  <si>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</si>
  <si>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</si>
  <si>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</si>
  <si>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</si>
  <si>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</si>
  <si>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</si>
  <si>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</si>
  <si>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</si>
  <si>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</si>
  <si>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</si>
  <si>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</si>
  <si>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</si>
  <si>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</si>
  <si>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</si>
  <si>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</si>
  <si>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</si>
  <si>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</si>
  <si>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</si>
  <si>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</si>
  <si>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</si>
  <si>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</si>
  <si>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</si>
  <si>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</si>
  <si>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</si>
  <si>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</si>
  <si>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</si>
  <si>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</si>
  <si>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</si>
  <si>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</si>
  <si>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</si>
  <si>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</si>
  <si>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</si>
  <si>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</si>
  <si>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</si>
  <si>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</si>
  <si>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</si>
  <si>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</si>
  <si>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</si>
  <si>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</si>
  <si>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</si>
  <si>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</si>
  <si>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</si>
  <si>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</si>
  <si>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</si>
  <si>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</si>
  <si>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</si>
  <si>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</si>
  <si>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</si>
  <si>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</si>
  <si>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</si>
  <si>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</si>
  <si>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</si>
  <si>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</si>
  <si>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</si>
  <si>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</si>
  <si>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</si>
  <si>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</si>
  <si>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</si>
  <si>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</si>
  <si>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</si>
  <si>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</si>
  <si>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</si>
  <si>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</si>
  <si>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</si>
  <si>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</si>
  <si>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</si>
  <si>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</si>
  <si>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</si>
  <si>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</si>
  <si>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</si>
  <si>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</si>
  <si>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</si>
  <si>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</si>
  <si>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</si>
  <si>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</si>
  <si>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</si>
  <si>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</si>
  <si>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</si>
  <si>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</si>
  <si>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</si>
  <si>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</si>
  <si>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</si>
  <si>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</si>
  <si>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</si>
  <si>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</si>
  <si>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</si>
  <si>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</si>
  <si>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</si>
  <si>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</si>
  <si>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</si>
  <si>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</si>
  <si>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</si>
  <si>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</si>
  <si>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</si>
  <si>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</si>
  <si>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</si>
  <si>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</si>
  <si>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</si>
  <si>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</si>
  <si>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</si>
  <si>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</si>
  <si>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</si>
  <si>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</si>
  <si>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</si>
  <si>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</si>
  <si>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</si>
  <si>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</si>
  <si>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</si>
  <si>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</si>
  <si>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</si>
  <si>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</si>
  <si>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</si>
  <si>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</si>
  <si>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</si>
  <si>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</si>
  <si>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</si>
  <si>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</si>
  <si>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</si>
  <si>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</si>
  <si>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</si>
  <si>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</si>
  <si>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</si>
  <si>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</si>
  <si>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</si>
  <si>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</si>
  <si>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</si>
  <si>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</si>
  <si>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</si>
  <si>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</si>
  <si>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</si>
  <si>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</si>
  <si>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</si>
  <si>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</si>
  <si>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</si>
  <si>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</si>
  <si>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</si>
  <si>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</si>
  <si>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</si>
  <si>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</si>
  <si>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</si>
  <si>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</si>
  <si>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</si>
  <si>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</si>
  <si>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</si>
  <si>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</si>
  <si>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</si>
  <si>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</si>
  <si>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</si>
  <si>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</si>
  <si>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</si>
  <si>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</si>
  <si>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</si>
  <si>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</si>
  <si>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</si>
  <si>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</si>
  <si>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</si>
  <si>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</si>
  <si>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</si>
  <si>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</si>
  <si>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</si>
  <si>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</si>
  <si>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</si>
  <si>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</si>
  <si>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</si>
  <si>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</si>
  <si>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</si>
  <si>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</si>
  <si>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</si>
  <si>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</si>
  <si>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</si>
  <si>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</si>
  <si>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</si>
  <si>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</si>
  <si>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</si>
  <si>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</si>
  <si>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</si>
  <si>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</si>
  <si>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</si>
  <si>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</si>
  <si>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</si>
  <si>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</si>
  <si>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</si>
  <si>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</si>
  <si>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</si>
  <si>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</si>
  <si>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</si>
  <si>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</si>
  <si>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</si>
  <si>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</si>
  <si>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</si>
  <si>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</si>
  <si>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</si>
  <si>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</si>
  <si>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</si>
  <si>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</si>
  <si>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</si>
  <si>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</si>
  <si>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</si>
  <si>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</si>
  <si>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</si>
  <si>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</si>
  <si>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</si>
  <si>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</si>
  <si>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</si>
  <si>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</si>
  <si>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</si>
  <si>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</si>
  <si>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</si>
  <si>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</si>
  <si>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</si>
  <si>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</si>
  <si>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</si>
  <si>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</si>
  <si>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</si>
  <si>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</si>
  <si>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</si>
  <si>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</si>
  <si>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</si>
  <si>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</si>
  <si>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</si>
  <si>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</si>
  <si>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</si>
  <si>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</si>
  <si>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</si>
  <si>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</si>
  <si>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</si>
  <si>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</si>
  <si>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</si>
  <si>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</si>
  <si>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</si>
  <si>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</si>
  <si>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</si>
  <si>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</si>
  <si>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</si>
  <si>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</si>
  <si>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</si>
  <si>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</si>
  <si>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</si>
  <si>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</si>
  <si>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</si>
  <si>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</si>
  <si>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</si>
  <si>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</si>
  <si>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</si>
  <si>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</si>
  <si>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</si>
  <si>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</si>
  <si>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</si>
  <si>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</si>
  <si>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</si>
  <si>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</si>
  <si>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</si>
  <si>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</si>
  <si>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</si>
  <si>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</si>
  <si>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</si>
  <si>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</si>
  <si>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</si>
  <si>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</si>
  <si>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</si>
  <si>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</si>
  <si>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</si>
  <si>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</si>
  <si>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</si>
  <si>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</si>
  <si>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</si>
  <si>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</si>
  <si>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</si>
  <si>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</si>
  <si>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</si>
  <si>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</si>
  <si>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</si>
  <si>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</si>
  <si>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</si>
  <si>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</si>
  <si>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</si>
  <si>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</si>
  <si>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</si>
  <si>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</si>
  <si>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</si>
  <si>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</si>
  <si>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</si>
  <si>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</si>
  <si>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</si>
  <si>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</si>
  <si>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</si>
  <si>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</si>
  <si>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</si>
  <si>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</si>
  <si>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</si>
  <si>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</si>
  <si>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</si>
  <si>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</si>
  <si>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</si>
  <si>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</si>
  <si>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</si>
  <si>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</si>
  <si>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</si>
  <si>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</si>
  <si>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</si>
  <si>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</si>
  <si>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</si>
  <si>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</si>
  <si>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</si>
  <si>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</si>
  <si>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</si>
  <si>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</si>
  <si>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</si>
  <si>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</si>
  <si>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</si>
  <si>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</si>
  <si>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</si>
  <si>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</si>
  <si>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</si>
  <si>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</si>
  <si>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</si>
  <si>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</si>
  <si>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</si>
  <si>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</si>
  <si>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</si>
  <si>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</si>
  <si>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</si>
  <si>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</si>
  <si>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</si>
  <si>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</si>
  <si>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</si>
  <si>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</si>
  <si>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</si>
  <si>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</si>
  <si>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</si>
  <si>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</si>
  <si>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</si>
  <si>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</si>
  <si>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</si>
  <si>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</si>
  <si>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</si>
  <si>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</si>
  <si>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</si>
  <si>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</si>
  <si>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</si>
  <si>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</si>
  <si>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</si>
  <si>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</si>
  <si>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</si>
  <si>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</si>
  <si>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</si>
  <si>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</si>
  <si>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</si>
  <si>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</si>
  <si>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</si>
  <si>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</si>
  <si>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</si>
  <si>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</si>
  <si>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</si>
  <si>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</si>
  <si>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</si>
  <si>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</si>
  <si>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</si>
  <si>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</si>
  <si>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</si>
  <si>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</si>
  <si>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</si>
  <si>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</si>
  <si>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</si>
  <si>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</si>
  <si>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</si>
  <si>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</si>
  <si>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</si>
  <si>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</si>
  <si>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</si>
  <si>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</si>
  <si>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</si>
  <si>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</si>
  <si>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</si>
  <si>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</si>
  <si>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</si>
  <si>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</si>
  <si>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</si>
  <si>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</si>
  <si>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</si>
  <si>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</si>
  <si>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</si>
  <si>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</si>
  <si>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</si>
  <si>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</si>
  <si>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</si>
  <si>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</si>
  <si>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</si>
  <si>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</si>
  <si>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</si>
  <si>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</si>
  <si>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</si>
  <si>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</si>
  <si>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</si>
  <si>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</si>
  <si>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</si>
  <si>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</si>
  <si>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</si>
  <si>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</si>
  <si>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</si>
  <si>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</si>
  <si>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</si>
  <si>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</si>
  <si>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</si>
  <si>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</si>
  <si>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</si>
  <si>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</si>
  <si>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</si>
  <si>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</si>
  <si>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</si>
  <si>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</si>
  <si>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</si>
  <si>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</si>
  <si>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</si>
  <si>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</si>
  <si>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</si>
  <si>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</si>
  <si>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</si>
  <si>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</si>
  <si>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</si>
  <si>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</si>
  <si>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</si>
  <si>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</si>
  <si>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</si>
  <si>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</si>
  <si>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</si>
  <si>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</si>
  <si>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</si>
  <si>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</si>
  <si>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</si>
  <si>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</si>
  <si>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</si>
  <si>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</si>
  <si>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</si>
  <si>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</si>
  <si>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</si>
  <si>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</si>
  <si>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</si>
  <si>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</si>
  <si>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</si>
  <si>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</si>
  <si>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</si>
  <si>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</si>
  <si>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</si>
  <si>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</si>
  <si>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</si>
  <si>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</si>
  <si>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</si>
  <si>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</si>
  <si>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</si>
  <si>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</si>
  <si>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</si>
  <si>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</si>
  <si>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</si>
  <si>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</si>
  <si>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</si>
  <si>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</si>
  <si>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</si>
  <si>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</si>
  <si>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</si>
  <si>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</si>
  <si>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</si>
  <si>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</si>
  <si>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</si>
  <si>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</si>
  <si>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</si>
  <si>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</si>
  <si>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</si>
  <si>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</si>
  <si>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</si>
  <si>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</si>
  <si>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</si>
  <si>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</si>
  <si>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</si>
  <si>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</si>
  <si>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</si>
  <si>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</si>
  <si>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</si>
  <si>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</si>
  <si>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</si>
  <si>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</si>
  <si>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</si>
  <si>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</si>
  <si>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</si>
  <si>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</si>
  <si>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</si>
  <si>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</si>
  <si>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</si>
  <si>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</si>
  <si>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</si>
  <si>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</si>
  <si>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</si>
  <si>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</si>
  <si>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</si>
  <si>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</si>
  <si>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</si>
  <si>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</si>
  <si>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</si>
  <si>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</si>
  <si>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</si>
  <si>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</si>
  <si>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</si>
  <si>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</si>
  <si>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</si>
  <si>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</si>
  <si>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</si>
  <si>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</si>
  <si>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</si>
  <si>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</si>
  <si>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</si>
  <si>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</si>
  <si>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</si>
  <si>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</si>
  <si>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</si>
  <si>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</si>
  <si>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</si>
  <si>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</si>
  <si>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</si>
  <si>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</si>
  <si>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</si>
  <si>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</si>
  <si>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</si>
  <si>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</si>
  <si>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</si>
  <si>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</si>
  <si>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</si>
  <si>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</si>
  <si>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</si>
  <si>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</si>
  <si>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</si>
  <si>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</si>
  <si>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</si>
  <si>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</si>
  <si>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</si>
  <si>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</si>
  <si>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</si>
  <si>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</si>
  <si>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</si>
  <si>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</si>
  <si>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</si>
  <si>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</si>
  <si>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</si>
  <si>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</si>
  <si>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</si>
  <si>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</si>
  <si>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</si>
  <si>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</si>
  <si>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</si>
  <si>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</si>
  <si>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</si>
  <si>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</si>
  <si>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</si>
  <si>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</si>
  <si>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</si>
  <si>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</si>
  <si>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</si>
  <si>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</si>
  <si>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</si>
  <si>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</si>
  <si>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</si>
  <si>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</si>
  <si>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</si>
  <si>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</si>
  <si>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</si>
  <si>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</si>
  <si>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</si>
  <si>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</si>
  <si>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</si>
  <si>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</si>
  <si>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Count of outcomes</t>
  </si>
  <si>
    <t>Date Created Conversion</t>
  </si>
  <si>
    <t>Date Ended Conversion</t>
  </si>
  <si>
    <t>(All)</t>
  </si>
  <si>
    <t>Years</t>
  </si>
  <si>
    <t>Grand Total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</si>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</sst>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1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4" tint="-0.49998474074526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1A-F14C-8B54-2F50644EDEC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1A-F14C-8B54-2F50644EDEC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1A-F14C-8B54-2F50644ED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186575"/>
        <c:axId val="1833668255"/>
      </c:lineChart>
      <c:catAx>
        <c:axId val="183318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668255"/>
        <c:crosses val="autoZero"/>
        <c:auto val="1"/>
        <c:lblAlgn val="ctr"/>
        <c:lblOffset val="100"/>
        <c:noMultiLvlLbl val="0"/>
      </c:catAx>
      <c:valAx>
        <c:axId val="18336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18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543199106922053E-2"/>
          <c:y val="7.2919661169707259E-2"/>
          <c:w val="0.9519600271083557"/>
          <c:h val="0.81069539346163855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AD-8A4F-BF27-3CDE4336D6E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AD-8A4F-BF27-3CDE4336D6E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AD-8A4F-BF27-3CDE4336D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062576"/>
        <c:axId val="614064208"/>
      </c:lineChart>
      <c:catAx>
        <c:axId val="61406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064208"/>
        <c:crosses val="autoZero"/>
        <c:auto val="1"/>
        <c:lblAlgn val="ctr"/>
        <c:lblOffset val="100"/>
        <c:noMultiLvlLbl val="0"/>
      </c:catAx>
      <c:valAx>
        <c:axId val="6140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06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513134261661468"/>
          <c:y val="0.92750280080368397"/>
          <c:w val="0.36973731476677063"/>
          <c:h val="3.5625141061621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19</xdr:row>
      <xdr:rowOff>88900</xdr:rowOff>
    </xdr:from>
    <xdr:to>
      <xdr:col>7</xdr:col>
      <xdr:colOff>444500</xdr:colOff>
      <xdr:row>39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DD254-C2F7-1C4E-BF6D-987C5741A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282222</xdr:colOff>
      <xdr:row>20</xdr:row>
      <xdr:rowOff>172468</xdr:rowOff>
    </xdr:from>
    <xdr:to>
      <xdr:col>15</xdr:col>
      <xdr:colOff>815309</xdr:colOff>
      <xdr:row>55</xdr:row>
      <xdr:rowOff>47036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0C3A76-4198-9348-8E23-1F4BFAFDF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7.124327199075" createdVersion="6" refreshedVersion="6" minRefreshableVersion="3" recordCount="4115" xr:uid="{1193293E-773B-024A-9E34-79DF7AD95E50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1899-12-31T00:25:04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  <fieldGroup base="9">
        <rangePr startNum="1242532513" endNum="1489591807" groupInterval="10000000"/>
        <groupItems count="27">
          <s v="(blank)"/>
          <s v="1242532513-1252532512"/>
          <s v="1252532513-1262532512"/>
          <s v="1262532513-1272532512"/>
          <s v="1272532513-1282532512"/>
          <s v="1282532513-1292532512"/>
          <s v="1292532513-1302532512"/>
          <s v="1302532513-1312532512"/>
          <s v="1312532513-1322532512"/>
          <s v="1322532513-1332532512"/>
          <s v="1332532513-1342532512"/>
          <s v="1342532513-1352532512"/>
          <s v="1352532513-1362532512"/>
          <s v="1362532513-1372532512"/>
          <s v="1372532513-1382532512"/>
          <s v="1382532513-1392532512"/>
          <s v="1392532513-1402532512"/>
          <s v="1402532513-1412532512"/>
          <s v="1412532513-1422532512"/>
          <s v="1422532513-1432532512"/>
          <s v="1432532513-1442532512"/>
          <s v="1442532513-1452532512"/>
          <s v="1452532513-1462532512"/>
          <s v="1462532513-1472532512"/>
          <s v="1472532513-1482532512"/>
          <s v="1482532513-1492532512"/>
          <s v="&gt;1492532513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Blank="1" containsMixedTypes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x v="0"/>
    <b v="0"/>
    <n v="182"/>
    <b v="1"/>
    <s v="film &amp; video/television"/>
    <n v="27578"/>
    <n v="12879.86"/>
    <x v="0"/>
    <s v="television"/>
    <x v="0"/>
    <x v="0"/>
    <n v="2015"/>
  </r>
  <r>
    <n v="1"/>
    <s v="FannibalFest Fan Convention"/>
    <s v="A Hannibal TV Show Fan Convention and Art Collective"/>
    <n v="10275"/>
    <n v="1076751.05"/>
    <x v="0"/>
    <s v="US"/>
    <s v="USD"/>
    <n v="1488464683"/>
    <x v="1"/>
    <b v="0"/>
    <n v="79"/>
    <b v="1"/>
    <s v="film &amp; video/television"/>
    <n v="10479"/>
    <n v="13629.76"/>
    <x v="0"/>
    <s v="television"/>
    <x v="1"/>
    <x v="1"/>
    <n v="2017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x v="2"/>
    <b v="0"/>
    <n v="35"/>
    <b v="1"/>
    <s v="film &amp; video/television"/>
    <n v="210422"/>
    <n v="30060.31"/>
    <x v="0"/>
    <s v="television"/>
    <x v="2"/>
    <x v="2"/>
    <n v="2016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x v="3"/>
    <b v="0"/>
    <n v="150"/>
    <b v="1"/>
    <s v="film &amp; video/television"/>
    <n v="9726"/>
    <n v="6483.97"/>
    <x v="0"/>
    <s v="television"/>
    <x v="3"/>
    <x v="3"/>
    <n v="2014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x v="4"/>
    <b v="0"/>
    <n v="284"/>
    <b v="1"/>
    <s v="film &amp; video/television"/>
    <n v="1819"/>
    <n v="2817.64"/>
    <x v="0"/>
    <s v="television"/>
    <x v="4"/>
    <x v="4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x v="5"/>
    <b v="0"/>
    <n v="47"/>
    <b v="1"/>
    <s v="film &amp; video/television"/>
    <n v="19802"/>
    <n v="16848.13"/>
    <x v="0"/>
    <s v="television"/>
    <x v="5"/>
    <x v="5"/>
    <n v="2016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x v="6"/>
    <b v="0"/>
    <n v="58"/>
    <b v="1"/>
    <s v="film &amp; video/television"/>
    <n v="7385"/>
    <n v="10186.33"/>
    <x v="0"/>
    <s v="television"/>
    <x v="6"/>
    <x v="6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x v="7"/>
    <b v="0"/>
    <n v="57"/>
    <b v="1"/>
    <s v="film &amp; video/television"/>
    <n v="5705"/>
    <n v="9007.41"/>
    <x v="0"/>
    <s v="television"/>
    <x v="7"/>
    <x v="7"/>
    <n v="2016"/>
  </r>
  <r>
    <n v="8"/>
    <s v="Sizzling in the Kitchen Flynn Style"/>
    <s v="Help us raise the funds to film our pilot episode!"/>
    <n v="3500"/>
    <n v="508525.01"/>
    <x v="0"/>
    <s v="US"/>
    <s v="USD"/>
    <n v="1460754000"/>
    <x v="8"/>
    <b v="0"/>
    <n v="12"/>
    <b v="1"/>
    <s v="film &amp; video/television"/>
    <n v="14529"/>
    <n v="42377.08"/>
    <x v="0"/>
    <s v="television"/>
    <x v="8"/>
    <x v="8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x v="9"/>
    <b v="0"/>
    <n v="20"/>
    <b v="1"/>
    <s v="film &amp; video/television"/>
    <n v="100157"/>
    <n v="25039.21"/>
    <x v="0"/>
    <s v="television"/>
    <x v="9"/>
    <x v="9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x v="10"/>
    <b v="0"/>
    <n v="19"/>
    <b v="1"/>
    <s v="film &amp; video/television"/>
    <n v="15719"/>
    <n v="24819.32"/>
    <x v="0"/>
    <s v="television"/>
    <x v="10"/>
    <x v="10"/>
    <n v="2014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x v="11"/>
    <b v="0"/>
    <n v="75"/>
    <b v="1"/>
    <s v="film &amp; video/television"/>
    <n v="8196"/>
    <n v="5463.76"/>
    <x v="0"/>
    <s v="television"/>
    <x v="11"/>
    <x v="11"/>
    <n v="201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x v="12"/>
    <b v="0"/>
    <n v="827"/>
    <b v="1"/>
    <s v="film &amp; video/television"/>
    <n v="1322"/>
    <n v="479.64"/>
    <x v="0"/>
    <s v="television"/>
    <x v="12"/>
    <x v="12"/>
    <n v="2014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x v="13"/>
    <b v="0"/>
    <n v="51"/>
    <b v="1"/>
    <s v="film &amp; video/television"/>
    <n v="9985"/>
    <n v="6852.43"/>
    <x v="0"/>
    <s v="television"/>
    <x v="13"/>
    <x v="13"/>
    <n v="2016"/>
  </r>
  <r>
    <n v="14"/>
    <s v="3010 | Sci-fi Series"/>
    <s v="A highly charged post apocalyptic sci fi series that pulls no punches!"/>
    <n v="6000"/>
    <n v="348018"/>
    <x v="0"/>
    <s v="AU"/>
    <s v="AUD"/>
    <n v="1405259940"/>
    <x v="14"/>
    <b v="0"/>
    <n v="41"/>
    <b v="1"/>
    <s v="film &amp; video/television"/>
    <n v="5800"/>
    <n v="8488.24"/>
    <x v="0"/>
    <s v="television"/>
    <x v="14"/>
    <x v="14"/>
    <n v="2014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x v="15"/>
    <b v="0"/>
    <n v="98"/>
    <b v="1"/>
    <s v="film &amp; video/television"/>
    <n v="16780"/>
    <n v="3424.46"/>
    <x v="0"/>
    <s v="television"/>
    <x v="15"/>
    <x v="15"/>
    <n v="2015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x v="16"/>
    <b v="0"/>
    <n v="70"/>
    <b v="1"/>
    <s v="film &amp; video/television"/>
    <n v="2627"/>
    <n v="4504.2299999999996"/>
    <x v="0"/>
    <s v="television"/>
    <x v="16"/>
    <x v="16"/>
    <n v="2014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x v="17"/>
    <b v="0"/>
    <n v="36"/>
    <b v="1"/>
    <s v="film &amp; video/television"/>
    <n v="21015"/>
    <n v="8756.17"/>
    <x v="0"/>
    <s v="television"/>
    <x v="17"/>
    <x v="17"/>
    <n v="2014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x v="18"/>
    <b v="0"/>
    <n v="342"/>
    <b v="1"/>
    <s v="film &amp; video/television"/>
    <n v="1023"/>
    <n v="897.57"/>
    <x v="0"/>
    <s v="television"/>
    <x v="18"/>
    <x v="18"/>
    <n v="2014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x v="19"/>
    <b v="0"/>
    <n v="22"/>
    <b v="1"/>
    <s v="film &amp; video/television"/>
    <n v="35496"/>
    <n v="13714.53"/>
    <x v="0"/>
    <s v="television"/>
    <x v="19"/>
    <x v="19"/>
    <n v="2015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x v="20"/>
    <b v="0"/>
    <n v="25"/>
    <b v="1"/>
    <s v="film &amp; video/television"/>
    <n v="14605"/>
    <n v="11683.88"/>
    <x v="0"/>
    <s v="television"/>
    <x v="20"/>
    <x v="2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x v="21"/>
    <b v="0"/>
    <n v="101"/>
    <b v="1"/>
    <s v="film &amp; video/television"/>
    <n v="1542"/>
    <n v="2824.84"/>
    <x v="0"/>
    <s v="television"/>
    <x v="21"/>
    <x v="21"/>
    <n v="2014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x v="22"/>
    <b v="0"/>
    <n v="8"/>
    <b v="1"/>
    <s v="film &amp; video/television"/>
    <n v="69651"/>
    <n v="30472.25"/>
    <x v="0"/>
    <s v="television"/>
    <x v="22"/>
    <x v="22"/>
    <n v="2014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x v="23"/>
    <b v="0"/>
    <n v="23"/>
    <b v="1"/>
    <s v="film &amp; video/television"/>
    <n v="11577"/>
    <n v="10067.09"/>
    <x v="0"/>
    <s v="television"/>
    <x v="23"/>
    <x v="23"/>
    <n v="2015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x v="24"/>
    <b v="0"/>
    <n v="574"/>
    <b v="1"/>
    <s v="film &amp; video/television"/>
    <n v="657"/>
    <n v="400.35"/>
    <x v="0"/>
    <s v="television"/>
    <x v="24"/>
    <x v="24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x v="25"/>
    <b v="0"/>
    <n v="14"/>
    <b v="1"/>
    <s v="film &amp; video/television"/>
    <n v="35029"/>
    <n v="15012.21"/>
    <x v="0"/>
    <s v="television"/>
    <x v="25"/>
    <x v="25"/>
    <n v="2015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x v="26"/>
    <b v="0"/>
    <n v="19"/>
    <b v="1"/>
    <s v="film &amp; video/television"/>
    <n v="16539"/>
    <n v="10881.22"/>
    <x v="0"/>
    <s v="television"/>
    <x v="26"/>
    <x v="26"/>
    <n v="201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x v="27"/>
    <b v="0"/>
    <n v="150"/>
    <b v="1"/>
    <s v="film &amp; video/television"/>
    <n v="1025"/>
    <n v="1366.83"/>
    <x v="0"/>
    <s v="television"/>
    <x v="27"/>
    <x v="27"/>
    <n v="2014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x v="28"/>
    <b v="0"/>
    <n v="71"/>
    <b v="1"/>
    <s v="film &amp; video/television"/>
    <n v="1691"/>
    <n v="2858.15"/>
    <x v="0"/>
    <s v="television"/>
    <x v="28"/>
    <x v="28"/>
    <n v="2015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x v="29"/>
    <b v="0"/>
    <n v="117"/>
    <b v="1"/>
    <s v="film &amp; video/television"/>
    <n v="6706"/>
    <n v="1719.36"/>
    <x v="0"/>
    <s v="television"/>
    <x v="29"/>
    <x v="29"/>
    <n v="2014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x v="30"/>
    <b v="0"/>
    <n v="53"/>
    <b v="1"/>
    <s v="film &amp; video/television"/>
    <n v="4960"/>
    <n v="3743.68"/>
    <x v="0"/>
    <s v="television"/>
    <x v="30"/>
    <x v="30"/>
    <n v="2014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x v="31"/>
    <b v="0"/>
    <n v="1"/>
    <b v="1"/>
    <s v="film &amp; video/television"/>
    <n v="1492030"/>
    <n v="193963.9"/>
    <x v="0"/>
    <s v="television"/>
    <x v="31"/>
    <x v="31"/>
    <n v="2016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x v="32"/>
    <b v="0"/>
    <n v="89"/>
    <b v="1"/>
    <s v="film &amp; video/television"/>
    <n v="647"/>
    <n v="2068.91"/>
    <x v="0"/>
    <s v="television"/>
    <x v="32"/>
    <x v="32"/>
    <n v="2016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x v="33"/>
    <b v="0"/>
    <n v="64"/>
    <b v="1"/>
    <s v="film &amp; video/television"/>
    <n v="3430"/>
    <n v="2813.47"/>
    <x v="0"/>
    <s v="television"/>
    <x v="33"/>
    <x v="33"/>
    <n v="2015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x v="34"/>
    <b v="0"/>
    <n v="68"/>
    <b v="1"/>
    <s v="film &amp; video/television"/>
    <n v="6824"/>
    <n v="2609"/>
    <x v="0"/>
    <s v="television"/>
    <x v="34"/>
    <x v="34"/>
    <n v="2014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x v="35"/>
    <b v="0"/>
    <n v="28"/>
    <b v="1"/>
    <s v="film &amp; video/television"/>
    <n v="17652"/>
    <n v="6304.43"/>
    <x v="0"/>
    <s v="television"/>
    <x v="35"/>
    <x v="35"/>
    <n v="2015"/>
  </r>
  <r>
    <n v="36"/>
    <s v="THE LISTENING BOX"/>
    <s v="A modern day priest makes an unusual discovery, setting off a chain of events."/>
    <n v="6000"/>
    <n v="176420"/>
    <x v="0"/>
    <s v="US"/>
    <s v="USD"/>
    <n v="1428128525"/>
    <x v="36"/>
    <b v="0"/>
    <n v="44"/>
    <b v="1"/>
    <s v="film &amp; video/television"/>
    <n v="2940"/>
    <n v="4009.55"/>
    <x v="0"/>
    <s v="television"/>
    <x v="36"/>
    <x v="36"/>
    <n v="201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x v="37"/>
    <b v="0"/>
    <n v="253"/>
    <b v="1"/>
    <s v="film &amp; video/television"/>
    <n v="778"/>
    <n v="676.89"/>
    <x v="0"/>
    <s v="television"/>
    <x v="37"/>
    <x v="37"/>
    <n v="2015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x v="38"/>
    <b v="0"/>
    <n v="66"/>
    <b v="1"/>
    <s v="film &amp; video/television"/>
    <n v="6821"/>
    <n v="2583.71"/>
    <x v="0"/>
    <s v="television"/>
    <x v="38"/>
    <x v="38"/>
    <n v="2013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x v="39"/>
    <b v="0"/>
    <n v="217"/>
    <b v="1"/>
    <s v="film &amp; video/television"/>
    <n v="681"/>
    <n v="784.66"/>
    <x v="0"/>
    <s v="television"/>
    <x v="39"/>
    <x v="39"/>
    <n v="2014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x v="40"/>
    <b v="0"/>
    <n v="16"/>
    <b v="1"/>
    <s v="film &amp; video/television"/>
    <n v="8499"/>
    <n v="10624.12"/>
    <x v="0"/>
    <s v="television"/>
    <x v="40"/>
    <x v="40"/>
    <n v="2014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x v="41"/>
    <b v="0"/>
    <n v="19"/>
    <b v="1"/>
    <s v="film &amp; video/television"/>
    <n v="8470"/>
    <n v="8915.51"/>
    <x v="0"/>
    <s v="television"/>
    <x v="41"/>
    <x v="41"/>
    <n v="20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x v="42"/>
    <b v="0"/>
    <n v="169"/>
    <b v="1"/>
    <s v="film &amp; video/television"/>
    <n v="1206"/>
    <n v="998.99"/>
    <x v="0"/>
    <s v="television"/>
    <x v="42"/>
    <x v="42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x v="43"/>
    <b v="0"/>
    <n v="263"/>
    <b v="1"/>
    <s v="film &amp; video/television"/>
    <n v="1678"/>
    <n v="638.1"/>
    <x v="0"/>
    <s v="television"/>
    <x v="43"/>
    <x v="43"/>
    <n v="2014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x v="44"/>
    <b v="0"/>
    <n v="15"/>
    <b v="1"/>
    <s v="film &amp; video/television"/>
    <n v="8371"/>
    <n v="11160.67"/>
    <x v="0"/>
    <s v="television"/>
    <x v="44"/>
    <x v="44"/>
    <n v="2014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x v="45"/>
    <b v="0"/>
    <n v="61"/>
    <b v="1"/>
    <s v="film &amp; video/television"/>
    <n v="3229"/>
    <n v="2646.87"/>
    <x v="0"/>
    <s v="television"/>
    <x v="45"/>
    <x v="45"/>
    <n v="2016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x v="46"/>
    <b v="0"/>
    <n v="45"/>
    <b v="1"/>
    <s v="film &amp; video/television"/>
    <n v="1916"/>
    <n v="3576"/>
    <x v="0"/>
    <s v="television"/>
    <x v="46"/>
    <x v="46"/>
    <n v="2015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x v="47"/>
    <b v="0"/>
    <n v="70"/>
    <b v="1"/>
    <s v="film &amp; video/television"/>
    <n v="3067"/>
    <n v="2190.89"/>
    <x v="0"/>
    <s v="television"/>
    <x v="47"/>
    <x v="47"/>
    <n v="2014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x v="48"/>
    <b v="0"/>
    <n v="38"/>
    <b v="1"/>
    <s v="film &amp; video/television"/>
    <n v="7630"/>
    <n v="4015.9"/>
    <x v="0"/>
    <s v="television"/>
    <x v="48"/>
    <x v="48"/>
    <n v="2015"/>
  </r>
  <r>
    <n v="49"/>
    <s v="Driving Jersey - Season Five"/>
    <s v="Driving Jersey is real people telling real stories."/>
    <n v="12000"/>
    <n v="152579"/>
    <x v="0"/>
    <s v="US"/>
    <s v="USD"/>
    <n v="1445660045"/>
    <x v="49"/>
    <b v="0"/>
    <n v="87"/>
    <b v="1"/>
    <s v="film &amp; video/television"/>
    <n v="1271"/>
    <n v="1753.78"/>
    <x v="0"/>
    <s v="television"/>
    <x v="49"/>
    <x v="49"/>
    <n v="201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x v="50"/>
    <b v="0"/>
    <n v="22"/>
    <b v="1"/>
    <s v="film &amp; video/television"/>
    <n v="25361"/>
    <n v="6916.59"/>
    <x v="0"/>
    <s v="television"/>
    <x v="50"/>
    <x v="50"/>
    <n v="2014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x v="51"/>
    <b v="0"/>
    <n v="119"/>
    <b v="1"/>
    <s v="film &amp; video/television"/>
    <n v="1365"/>
    <n v="1261.3599999999999"/>
    <x v="0"/>
    <s v="television"/>
    <x v="51"/>
    <x v="51"/>
    <n v="2015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x v="52"/>
    <b v="0"/>
    <n v="52"/>
    <b v="1"/>
    <s v="film &amp; video/television"/>
    <n v="1472"/>
    <n v="2831.42"/>
    <x v="0"/>
    <s v="television"/>
    <x v="52"/>
    <x v="52"/>
    <n v="2014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x v="53"/>
    <b v="0"/>
    <n v="117"/>
    <b v="1"/>
    <s v="film &amp; video/television"/>
    <n v="4749"/>
    <n v="1217.8"/>
    <x v="0"/>
    <s v="television"/>
    <x v="53"/>
    <x v="5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x v="54"/>
    <b v="0"/>
    <n v="52"/>
    <b v="1"/>
    <s v="film &amp; video/television"/>
    <n v="1373"/>
    <n v="2639.52"/>
    <x v="0"/>
    <s v="television"/>
    <x v="54"/>
    <x v="54"/>
    <n v="2015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x v="55"/>
    <b v="0"/>
    <n v="86"/>
    <b v="1"/>
    <s v="film &amp; video/television"/>
    <n v="1592"/>
    <n v="1592.14"/>
    <x v="0"/>
    <s v="television"/>
    <x v="55"/>
    <x v="55"/>
    <n v="20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x v="56"/>
    <b v="0"/>
    <n v="174"/>
    <b v="1"/>
    <s v="film &amp; video/television"/>
    <n v="1700"/>
    <n v="781.67"/>
    <x v="0"/>
    <s v="television"/>
    <x v="56"/>
    <x v="56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x v="57"/>
    <b v="0"/>
    <n v="69"/>
    <b v="1"/>
    <s v="film &amp; video/television"/>
    <n v="865"/>
    <n v="1880.42"/>
    <x v="0"/>
    <s v="television"/>
    <x v="57"/>
    <x v="57"/>
    <n v="2015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x v="58"/>
    <b v="0"/>
    <n v="75"/>
    <b v="1"/>
    <s v="film &amp; video/television"/>
    <n v="1261"/>
    <n v="1681.1"/>
    <x v="0"/>
    <s v="television"/>
    <x v="58"/>
    <x v="58"/>
    <n v="2014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x v="59"/>
    <b v="0"/>
    <n v="33"/>
    <b v="1"/>
    <s v="film &amp; video/television"/>
    <n v="626"/>
    <n v="3792.03"/>
    <x v="0"/>
    <s v="television"/>
    <x v="59"/>
    <x v="59"/>
    <n v="2015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x v="60"/>
    <b v="0"/>
    <n v="108"/>
    <b v="1"/>
    <s v="film &amp; video/shorts"/>
    <n v="2754"/>
    <n v="1147.4100000000001"/>
    <x v="0"/>
    <s v="shorts"/>
    <x v="60"/>
    <x v="60"/>
    <n v="2014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x v="61"/>
    <b v="0"/>
    <n v="23"/>
    <b v="1"/>
    <s v="film &amp; video/shorts"/>
    <n v="2469"/>
    <n v="5367.14"/>
    <x v="0"/>
    <s v="shorts"/>
    <x v="61"/>
    <x v="61"/>
    <n v="2013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x v="62"/>
    <b v="0"/>
    <n v="48"/>
    <b v="1"/>
    <s v="film &amp; video/shorts"/>
    <n v="4008"/>
    <n v="2505.19"/>
    <x v="0"/>
    <s v="shorts"/>
    <x v="62"/>
    <x v="62"/>
    <n v="2013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x v="63"/>
    <b v="0"/>
    <n v="64"/>
    <b v="1"/>
    <s v="film &amp; video/shorts"/>
    <n v="5861"/>
    <n v="1831.41"/>
    <x v="0"/>
    <s v="shorts"/>
    <x v="63"/>
    <x v="63"/>
    <n v="2013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x v="64"/>
    <b v="0"/>
    <n v="24"/>
    <b v="1"/>
    <s v="film &amp; video/shorts"/>
    <n v="9759"/>
    <n v="4879.5"/>
    <x v="0"/>
    <s v="shorts"/>
    <x v="64"/>
    <x v="64"/>
    <n v="2013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x v="65"/>
    <b v="0"/>
    <n v="57"/>
    <b v="1"/>
    <s v="film &amp; video/shorts"/>
    <n v="1655"/>
    <n v="2031.86"/>
    <x v="0"/>
    <s v="shorts"/>
    <x v="65"/>
    <x v="65"/>
    <n v="2014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x v="66"/>
    <b v="0"/>
    <n v="26"/>
    <b v="1"/>
    <s v="film &amp; video/shorts"/>
    <n v="5765"/>
    <n v="4434.5200000000004"/>
    <x v="0"/>
    <s v="shorts"/>
    <x v="66"/>
    <x v="66"/>
    <n v="2016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x v="67"/>
    <b v="0"/>
    <n v="20"/>
    <b v="1"/>
    <s v="film &amp; video/shorts"/>
    <n v="5749"/>
    <n v="5748.85"/>
    <x v="0"/>
    <s v="shorts"/>
    <x v="67"/>
    <x v="67"/>
    <n v="2012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x v="68"/>
    <b v="0"/>
    <n v="36"/>
    <b v="1"/>
    <s v="film &amp; video/shorts"/>
    <n v="18836"/>
    <n v="3139.31"/>
    <x v="0"/>
    <s v="shorts"/>
    <x v="68"/>
    <x v="68"/>
    <n v="2014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x v="69"/>
    <b v="0"/>
    <n v="178"/>
    <b v="1"/>
    <s v="film &amp; video/shorts"/>
    <n v="1125"/>
    <n v="632.22"/>
    <x v="0"/>
    <s v="shorts"/>
    <x v="69"/>
    <x v="69"/>
    <n v="2011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x v="70"/>
    <b v="0"/>
    <n v="17"/>
    <b v="1"/>
    <s v="film &amp; video/shorts"/>
    <n v="22108"/>
    <n v="6502.24"/>
    <x v="0"/>
    <s v="shorts"/>
    <x v="70"/>
    <x v="70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x v="71"/>
    <b v="0"/>
    <n v="32"/>
    <b v="1"/>
    <s v="film &amp; video/shorts"/>
    <n v="6131"/>
    <n v="3448.55"/>
    <x v="0"/>
    <s v="shorts"/>
    <x v="71"/>
    <x v="71"/>
    <n v="2012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x v="72"/>
    <b v="0"/>
    <n v="41"/>
    <b v="1"/>
    <s v="film &amp; video/shorts"/>
    <n v="4927"/>
    <n v="2643.83"/>
    <x v="0"/>
    <s v="shorts"/>
    <x v="72"/>
    <x v="72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x v="73"/>
    <b v="0"/>
    <n v="18"/>
    <b v="1"/>
    <s v="film &amp; video/shorts"/>
    <n v="11936"/>
    <n v="5967.87"/>
    <x v="0"/>
    <s v="shorts"/>
    <x v="73"/>
    <x v="73"/>
    <n v="201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x v="74"/>
    <b v="0"/>
    <n v="29"/>
    <b v="1"/>
    <s v="film &amp; video/shorts"/>
    <n v="21430"/>
    <n v="3694.78"/>
    <x v="0"/>
    <s v="shorts"/>
    <x v="74"/>
    <x v="74"/>
    <n v="201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x v="75"/>
    <b v="0"/>
    <n v="47"/>
    <b v="1"/>
    <s v="film &amp; video/shorts"/>
    <n v="3038"/>
    <n v="2262.35"/>
    <x v="0"/>
    <s v="shorts"/>
    <x v="75"/>
    <x v="75"/>
    <n v="2013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x v="76"/>
    <b v="0"/>
    <n v="15"/>
    <b v="1"/>
    <s v="film &amp; video/shorts"/>
    <n v="35407"/>
    <n v="7081.47"/>
    <x v="0"/>
    <s v="shorts"/>
    <x v="76"/>
    <x v="76"/>
    <n v="2011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x v="77"/>
    <b v="0"/>
    <n v="26"/>
    <b v="1"/>
    <s v="film &amp; video/shorts"/>
    <n v="26521"/>
    <n v="4080.17"/>
    <x v="0"/>
    <s v="shorts"/>
    <x v="77"/>
    <x v="77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x v="78"/>
    <b v="0"/>
    <n v="35"/>
    <b v="1"/>
    <s v="film &amp; video/shorts"/>
    <n v="211762"/>
    <n v="3025.17"/>
    <x v="0"/>
    <s v="shorts"/>
    <x v="78"/>
    <x v="78"/>
    <n v="2016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x v="79"/>
    <b v="0"/>
    <n v="41"/>
    <b v="1"/>
    <s v="film &amp; video/shorts"/>
    <n v="8134"/>
    <n v="2579.15"/>
    <x v="0"/>
    <s v="shorts"/>
    <x v="79"/>
    <x v="79"/>
    <n v="2014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x v="80"/>
    <b v="0"/>
    <n v="47"/>
    <b v="1"/>
    <s v="film &amp; video/shorts"/>
    <n v="868"/>
    <n v="2215.88"/>
    <x v="0"/>
    <s v="shorts"/>
    <x v="80"/>
    <x v="80"/>
    <n v="2013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x v="81"/>
    <b v="0"/>
    <n v="28"/>
    <b v="1"/>
    <s v="film &amp; video/shorts"/>
    <n v="13459"/>
    <n v="3604.96"/>
    <x v="0"/>
    <s v="shorts"/>
    <x v="81"/>
    <x v="81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x v="82"/>
    <b v="0"/>
    <n v="100"/>
    <b v="1"/>
    <s v="film &amp; video/shorts"/>
    <n v="2521"/>
    <n v="1008.24"/>
    <x v="0"/>
    <s v="shorts"/>
    <x v="82"/>
    <x v="82"/>
    <n v="201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x v="83"/>
    <b v="0"/>
    <n v="13"/>
    <b v="1"/>
    <s v="film &amp; video/shorts"/>
    <n v="50245"/>
    <n v="7730"/>
    <x v="0"/>
    <s v="shorts"/>
    <x v="83"/>
    <x v="83"/>
    <n v="2015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x v="84"/>
    <b v="0"/>
    <n v="7"/>
    <b v="1"/>
    <s v="film &amp; video/shorts"/>
    <n v="20007"/>
    <n v="14290.86"/>
    <x v="0"/>
    <s v="shorts"/>
    <x v="84"/>
    <x v="84"/>
    <n v="2011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x v="85"/>
    <b v="0"/>
    <n v="21"/>
    <b v="1"/>
    <s v="film &amp; video/shorts"/>
    <n v="8246"/>
    <n v="4712.07"/>
    <x v="0"/>
    <s v="shorts"/>
    <x v="85"/>
    <x v="85"/>
    <n v="201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x v="86"/>
    <b v="0"/>
    <n v="17"/>
    <b v="1"/>
    <s v="film &amp; video/shorts"/>
    <n v="1621"/>
    <n v="5721.94"/>
    <x v="0"/>
    <s v="shorts"/>
    <x v="86"/>
    <x v="86"/>
    <n v="201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x v="87"/>
    <b v="0"/>
    <n v="25"/>
    <b v="1"/>
    <s v="film &amp; video/shorts"/>
    <n v="3850"/>
    <n v="3849.96"/>
    <x v="0"/>
    <s v="shorts"/>
    <x v="87"/>
    <x v="87"/>
    <n v="201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x v="88"/>
    <b v="0"/>
    <n v="60"/>
    <b v="1"/>
    <s v="film &amp; video/shorts"/>
    <n v="2743"/>
    <n v="1600.27"/>
    <x v="0"/>
    <s v="shorts"/>
    <x v="88"/>
    <x v="88"/>
    <n v="2014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x v="89"/>
    <b v="0"/>
    <n v="56"/>
    <b v="1"/>
    <s v="film &amp; video/shorts"/>
    <n v="1556"/>
    <n v="1667.39"/>
    <x v="0"/>
    <s v="shorts"/>
    <x v="89"/>
    <x v="89"/>
    <n v="2013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x v="90"/>
    <b v="0"/>
    <n v="16"/>
    <b v="1"/>
    <s v="film &amp; video/shorts"/>
    <n v="18570"/>
    <n v="5803.03"/>
    <x v="0"/>
    <s v="shorts"/>
    <x v="90"/>
    <x v="90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x v="91"/>
    <b v="0"/>
    <n v="46"/>
    <b v="1"/>
    <s v="film &amp; video/shorts"/>
    <n v="3078"/>
    <n v="2007.4"/>
    <x v="0"/>
    <s v="shorts"/>
    <x v="91"/>
    <x v="91"/>
    <n v="2011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x v="92"/>
    <b v="0"/>
    <n v="43"/>
    <b v="1"/>
    <s v="film &amp; video/shorts"/>
    <n v="1843"/>
    <n v="2143.12"/>
    <x v="0"/>
    <s v="shorts"/>
    <x v="92"/>
    <x v="92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x v="93"/>
    <b v="0"/>
    <n v="15"/>
    <b v="1"/>
    <s v="film &amp; video/shorts"/>
    <n v="8649"/>
    <n v="5766.13"/>
    <x v="0"/>
    <s v="shorts"/>
    <x v="93"/>
    <x v="93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x v="94"/>
    <b v="0"/>
    <n v="12"/>
    <b v="1"/>
    <s v="film &amp; video/shorts"/>
    <n v="34453"/>
    <n v="7177.75"/>
    <x v="0"/>
    <s v="shorts"/>
    <x v="94"/>
    <x v="94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x v="95"/>
    <b v="0"/>
    <n v="21"/>
    <b v="1"/>
    <s v="film &amp; video/shorts"/>
    <n v="24341"/>
    <n v="4056.76"/>
    <x v="0"/>
    <s v="shorts"/>
    <x v="95"/>
    <x v="95"/>
    <n v="2012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x v="96"/>
    <b v="0"/>
    <n v="34"/>
    <b v="1"/>
    <s v="film &amp; video/shorts"/>
    <n v="5663"/>
    <n v="2498.44"/>
    <x v="0"/>
    <s v="shorts"/>
    <x v="96"/>
    <x v="96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x v="97"/>
    <b v="0"/>
    <n v="8"/>
    <b v="1"/>
    <s v="film &amp; video/shorts"/>
    <n v="20633"/>
    <n v="10316.5"/>
    <x v="0"/>
    <s v="shorts"/>
    <x v="97"/>
    <x v="97"/>
    <n v="2011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x v="98"/>
    <b v="0"/>
    <n v="60"/>
    <b v="1"/>
    <s v="film &amp; video/shorts"/>
    <n v="2541"/>
    <n v="1355.27"/>
    <x v="0"/>
    <s v="shorts"/>
    <x v="98"/>
    <x v="98"/>
    <n v="2012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x v="99"/>
    <b v="0"/>
    <n v="39"/>
    <b v="1"/>
    <s v="film &amp; video/shorts"/>
    <n v="5338"/>
    <n v="2053.08"/>
    <x v="0"/>
    <s v="shorts"/>
    <x v="99"/>
    <x v="99"/>
    <n v="2013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x v="100"/>
    <b v="0"/>
    <n v="26"/>
    <b v="1"/>
    <s v="film &amp; video/shorts"/>
    <n v="1594"/>
    <n v="3064.85"/>
    <x v="0"/>
    <s v="shorts"/>
    <x v="100"/>
    <x v="100"/>
    <n v="2012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x v="101"/>
    <b v="0"/>
    <n v="35"/>
    <b v="1"/>
    <s v="film &amp; video/shorts"/>
    <n v="2267"/>
    <n v="2266.7199999999998"/>
    <x v="0"/>
    <s v="shorts"/>
    <x v="101"/>
    <x v="101"/>
    <n v="2012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x v="102"/>
    <b v="0"/>
    <n v="65"/>
    <b v="1"/>
    <s v="film &amp; video/shorts"/>
    <n v="1320"/>
    <n v="1218.05"/>
    <x v="0"/>
    <s v="shorts"/>
    <x v="102"/>
    <x v="102"/>
    <n v="2010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x v="103"/>
    <b v="0"/>
    <n v="49"/>
    <b v="1"/>
    <s v="film &amp; video/shorts"/>
    <n v="5978"/>
    <n v="1585.93"/>
    <x v="0"/>
    <s v="shorts"/>
    <x v="103"/>
    <x v="103"/>
    <n v="2014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x v="104"/>
    <b v="0"/>
    <n v="10"/>
    <b v="1"/>
    <s v="film &amp; video/shorts"/>
    <n v="15390"/>
    <n v="7694.98"/>
    <x v="0"/>
    <s v="shorts"/>
    <x v="104"/>
    <x v="104"/>
    <n v="2011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x v="105"/>
    <b v="0"/>
    <n v="60"/>
    <b v="1"/>
    <s v="film &amp; video/shorts"/>
    <n v="3488"/>
    <n v="1278.77"/>
    <x v="0"/>
    <s v="shorts"/>
    <x v="105"/>
    <x v="105"/>
    <n v="2016"/>
  </r>
  <r>
    <n v="106"/>
    <s v="LOST WEEKEND"/>
    <s v="A Boy. A Girl. A Car. A Serial Killer."/>
    <n v="5000"/>
    <n v="76130.2"/>
    <x v="0"/>
    <s v="US"/>
    <s v="USD"/>
    <n v="1333391901"/>
    <x v="106"/>
    <b v="0"/>
    <n v="27"/>
    <b v="1"/>
    <s v="film &amp; video/shorts"/>
    <n v="1523"/>
    <n v="2819.64"/>
    <x v="0"/>
    <s v="shorts"/>
    <x v="106"/>
    <x v="106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x v="107"/>
    <b v="0"/>
    <n v="69"/>
    <b v="1"/>
    <s v="film &amp; video/shorts"/>
    <n v="1015"/>
    <n v="1102.97"/>
    <x v="0"/>
    <s v="shorts"/>
    <x v="107"/>
    <x v="107"/>
    <n v="2011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x v="108"/>
    <b v="0"/>
    <n v="47"/>
    <b v="1"/>
    <s v="film &amp; video/shorts"/>
    <n v="5070"/>
    <n v="1618.02"/>
    <x v="0"/>
    <s v="shorts"/>
    <x v="108"/>
    <x v="108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x v="109"/>
    <b v="0"/>
    <n v="47"/>
    <b v="1"/>
    <s v="film &amp; video/shorts"/>
    <n v="7510"/>
    <n v="1597.86"/>
    <x v="0"/>
    <s v="shorts"/>
    <x v="109"/>
    <x v="109"/>
    <n v="2011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x v="110"/>
    <b v="0"/>
    <n v="26"/>
    <b v="1"/>
    <s v="film &amp; video/shorts"/>
    <n v="5771"/>
    <n v="2885.75"/>
    <x v="0"/>
    <s v="shorts"/>
    <x v="110"/>
    <x v="110"/>
    <n v="2013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x v="111"/>
    <b v="0"/>
    <n v="53"/>
    <b v="1"/>
    <s v="film &amp; video/shorts"/>
    <n v="2118"/>
    <n v="1398.75"/>
    <x v="0"/>
    <s v="shorts"/>
    <x v="111"/>
    <x v="111"/>
    <n v="201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x v="112"/>
    <b v="0"/>
    <n v="81"/>
    <b v="1"/>
    <s v="film &amp; video/shorts"/>
    <n v="1481"/>
    <n v="913.9"/>
    <x v="0"/>
    <s v="shorts"/>
    <x v="112"/>
    <x v="112"/>
    <n v="2014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x v="113"/>
    <b v="0"/>
    <n v="78"/>
    <b v="1"/>
    <s v="film &amp; video/shorts"/>
    <n v="1476"/>
    <n v="946.39"/>
    <x v="0"/>
    <s v="shorts"/>
    <x v="113"/>
    <x v="113"/>
    <n v="201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x v="114"/>
    <b v="0"/>
    <n v="35"/>
    <b v="1"/>
    <s v="film &amp; video/shorts"/>
    <n v="2452"/>
    <n v="2101.4899999999998"/>
    <x v="0"/>
    <s v="shorts"/>
    <x v="114"/>
    <x v="114"/>
    <n v="2011"/>
  </r>
  <r>
    <n v="115"/>
    <s v="The World's Greatest Lover"/>
    <s v="Never judge a book (or a lover) by their cover."/>
    <n v="450"/>
    <n v="71771"/>
    <x v="0"/>
    <s v="US"/>
    <s v="USD"/>
    <n v="1328377444"/>
    <x v="115"/>
    <b v="0"/>
    <n v="22"/>
    <b v="1"/>
    <s v="film &amp; video/shorts"/>
    <n v="15949"/>
    <n v="3262.32"/>
    <x v="0"/>
    <s v="shorts"/>
    <x v="115"/>
    <x v="115"/>
    <n v="2012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x v="116"/>
    <b v="0"/>
    <n v="57"/>
    <b v="1"/>
    <s v="film &amp; video/shorts"/>
    <n v="2050"/>
    <n v="1258.74"/>
    <x v="0"/>
    <s v="shorts"/>
    <x v="116"/>
    <x v="11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x v="117"/>
    <b v="0"/>
    <n v="27"/>
    <b v="1"/>
    <s v="film &amp; video/shorts"/>
    <n v="1544"/>
    <n v="2572.79"/>
    <x v="0"/>
    <s v="shorts"/>
    <x v="117"/>
    <x v="117"/>
    <n v="201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x v="118"/>
    <b v="0"/>
    <n v="39"/>
    <b v="1"/>
    <s v="film &amp; video/shorts"/>
    <n v="1357"/>
    <n v="1739.9"/>
    <x v="0"/>
    <s v="shorts"/>
    <x v="118"/>
    <x v="118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x v="119"/>
    <b v="0"/>
    <n v="37"/>
    <b v="1"/>
    <s v="film &amp; video/shorts"/>
    <n v="2048"/>
    <n v="1798.77"/>
    <x v="0"/>
    <s v="shorts"/>
    <x v="119"/>
    <x v="119"/>
    <n v="201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x v="120"/>
    <b v="0"/>
    <n v="1"/>
    <b v="0"/>
    <s v="film &amp; video/science fiction"/>
    <n v="95"/>
    <n v="66458.23"/>
    <x v="0"/>
    <s v="science fiction"/>
    <x v="120"/>
    <x v="120"/>
    <n v="2016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x v="121"/>
    <b v="0"/>
    <n v="1"/>
    <b v="0"/>
    <s v="film &amp; video/science fiction"/>
    <n v="2197"/>
    <n v="65924.38"/>
    <x v="0"/>
    <s v="science fiction"/>
    <x v="121"/>
    <x v="121"/>
    <n v="2015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x v="122"/>
    <b v="0"/>
    <n v="0"/>
    <b v="0"/>
    <s v="film &amp; video/science fiction"/>
    <n v="0"/>
    <s v="N/A"/>
    <x v="0"/>
    <s v="science fiction"/>
    <x v="122"/>
    <x v="12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x v="123"/>
    <b v="0"/>
    <n v="6"/>
    <b v="0"/>
    <s v="film &amp; video/science fiction"/>
    <n v="118"/>
    <n v="10829"/>
    <x v="0"/>
    <s v="science fiction"/>
    <x v="123"/>
    <x v="123"/>
    <n v="2014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x v="124"/>
    <b v="0"/>
    <n v="0"/>
    <b v="0"/>
    <s v="film &amp; video/science fiction"/>
    <n v="1605"/>
    <s v="N/A"/>
    <x v="0"/>
    <s v="science fiction"/>
    <x v="124"/>
    <x v="124"/>
    <n v="2015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x v="125"/>
    <b v="0"/>
    <n v="6"/>
    <b v="0"/>
    <s v="film &amp; video/science fiction"/>
    <n v="12705"/>
    <n v="10587.83"/>
    <x v="0"/>
    <s v="science fiction"/>
    <x v="125"/>
    <x v="125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x v="126"/>
    <b v="0"/>
    <n v="13"/>
    <b v="0"/>
    <s v="film &amp; video/science fiction"/>
    <n v="254"/>
    <n v="4881.55"/>
    <x v="0"/>
    <s v="science fiction"/>
    <x v="126"/>
    <x v="126"/>
    <n v="201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x v="127"/>
    <b v="0"/>
    <n v="4"/>
    <b v="0"/>
    <s v="film &amp; video/science fiction"/>
    <n v="756"/>
    <n v="15112.53"/>
    <x v="0"/>
    <s v="science fiction"/>
    <x v="127"/>
    <x v="127"/>
    <n v="2015"/>
  </r>
  <r>
    <n v="128"/>
    <s v="Ralphi3 (Canceled)"/>
    <s v="A Science Fiction film filled with entertainment and Excitement"/>
    <n v="100000"/>
    <n v="60180"/>
    <x v="1"/>
    <s v="US"/>
    <s v="USD"/>
    <n v="1476941293"/>
    <x v="128"/>
    <b v="0"/>
    <n v="6"/>
    <b v="0"/>
    <s v="film &amp; video/science fiction"/>
    <n v="60"/>
    <n v="10030"/>
    <x v="0"/>
    <s v="science fiction"/>
    <x v="128"/>
    <x v="128"/>
    <n v="2016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x v="129"/>
    <b v="0"/>
    <n v="0"/>
    <b v="0"/>
    <s v="film &amp; video/science fiction"/>
    <n v="301"/>
    <s v="N/A"/>
    <x v="0"/>
    <s v="science fiction"/>
    <x v="129"/>
    <x v="129"/>
    <n v="2014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x v="130"/>
    <b v="0"/>
    <n v="0"/>
    <b v="0"/>
    <s v="film &amp; video/science fiction"/>
    <n v="10016"/>
    <s v="N/A"/>
    <x v="0"/>
    <s v="science fiction"/>
    <x v="130"/>
    <x v="130"/>
    <n v="2014"/>
  </r>
  <r>
    <n v="131"/>
    <s v="I (Canceled)"/>
    <s v="I"/>
    <n v="1200"/>
    <n v="60046"/>
    <x v="1"/>
    <s v="US"/>
    <s v="USD"/>
    <n v="1467763200"/>
    <x v="131"/>
    <b v="0"/>
    <n v="0"/>
    <b v="0"/>
    <s v="film &amp; video/science fiction"/>
    <n v="5004"/>
    <s v="N/A"/>
    <x v="0"/>
    <s v="science fiction"/>
    <x v="131"/>
    <x v="131"/>
    <n v="2016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x v="132"/>
    <b v="0"/>
    <n v="81"/>
    <b v="0"/>
    <s v="film &amp; video/science fiction"/>
    <n v="73"/>
    <n v="722.47"/>
    <x v="0"/>
    <s v="science fiction"/>
    <x v="132"/>
    <x v="132"/>
    <n v="2014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x v="133"/>
    <b v="0"/>
    <n v="0"/>
    <b v="0"/>
    <s v="film &amp; video/science fiction"/>
    <n v="81"/>
    <s v="N/A"/>
    <x v="0"/>
    <s v="science fiction"/>
    <x v="133"/>
    <x v="133"/>
    <n v="2016"/>
  </r>
  <r>
    <n v="134"/>
    <s v="MARLEY'S GHOST (AMBASSADORS OF STEAM) (Canceled)"/>
    <s v="steampunk  remake of &quot;a Christmas carol&quot;"/>
    <n v="5000"/>
    <n v="57754"/>
    <x v="1"/>
    <s v="US"/>
    <s v="USD"/>
    <n v="1441386000"/>
    <x v="134"/>
    <b v="0"/>
    <n v="0"/>
    <b v="0"/>
    <s v="film &amp; video/science fiction"/>
    <n v="1155"/>
    <s v="N/A"/>
    <x v="0"/>
    <s v="science fiction"/>
    <x v="134"/>
    <x v="134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x v="135"/>
    <b v="0"/>
    <n v="5"/>
    <b v="0"/>
    <s v="film &amp; video/science fiction"/>
    <n v="1911"/>
    <n v="11468.4"/>
    <x v="0"/>
    <s v="science fiction"/>
    <x v="135"/>
    <x v="135"/>
    <n v="2014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x v="136"/>
    <b v="0"/>
    <n v="0"/>
    <b v="0"/>
    <s v="film &amp; video/science fiction"/>
    <n v="1907"/>
    <s v="N/A"/>
    <x v="0"/>
    <s v="science fiction"/>
    <x v="136"/>
    <x v="136"/>
    <n v="2015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x v="137"/>
    <b v="0"/>
    <n v="0"/>
    <b v="0"/>
    <s v="film &amp; video/science fiction"/>
    <n v="103"/>
    <s v="N/A"/>
    <x v="0"/>
    <s v="science fiction"/>
    <x v="137"/>
    <x v="137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x v="138"/>
    <b v="0"/>
    <n v="58"/>
    <b v="0"/>
    <s v="film &amp; video/science fiction"/>
    <n v="38"/>
    <n v="975.69"/>
    <x v="0"/>
    <s v="science fiction"/>
    <x v="138"/>
    <x v="138"/>
    <n v="2015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x v="139"/>
    <b v="0"/>
    <n v="1"/>
    <b v="0"/>
    <s v="film &amp; video/science fiction"/>
    <n v="11229"/>
    <n v="56146"/>
    <x v="0"/>
    <s v="science fiction"/>
    <x v="139"/>
    <x v="139"/>
    <n v="2015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x v="140"/>
    <b v="0"/>
    <n v="0"/>
    <b v="0"/>
    <s v="film &amp; video/science fiction"/>
    <n v="28"/>
    <s v="N/A"/>
    <x v="0"/>
    <s v="science fiction"/>
    <x v="140"/>
    <x v="14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x v="141"/>
    <b v="0"/>
    <n v="28"/>
    <b v="0"/>
    <s v="film &amp; video/science fiction"/>
    <n v="460"/>
    <n v="1972.25"/>
    <x v="0"/>
    <s v="science fiction"/>
    <x v="141"/>
    <x v="141"/>
    <n v="2015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x v="142"/>
    <b v="0"/>
    <n v="1"/>
    <b v="0"/>
    <s v="film &amp; video/science fiction"/>
    <n v="1840"/>
    <n v="55201.52"/>
    <x v="0"/>
    <s v="science fiction"/>
    <x v="142"/>
    <x v="142"/>
    <n v="2014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x v="143"/>
    <b v="0"/>
    <n v="0"/>
    <b v="0"/>
    <s v="film &amp; video/science fiction"/>
    <n v="984"/>
    <s v="N/A"/>
    <x v="0"/>
    <s v="science fiction"/>
    <x v="143"/>
    <x v="143"/>
    <n v="2016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x v="144"/>
    <b v="0"/>
    <n v="37"/>
    <b v="0"/>
    <s v="film &amp; video/science fiction"/>
    <n v="717"/>
    <n v="1453.27"/>
    <x v="0"/>
    <s v="science fiction"/>
    <x v="144"/>
    <x v="144"/>
    <n v="2015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x v="145"/>
    <b v="0"/>
    <n v="9"/>
    <b v="0"/>
    <s v="film &amp; video/science fiction"/>
    <n v="1195"/>
    <n v="5974.33"/>
    <x v="0"/>
    <s v="science fiction"/>
    <x v="145"/>
    <x v="145"/>
    <n v="2015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x v="146"/>
    <b v="0"/>
    <n v="3"/>
    <b v="0"/>
    <s v="film &amp; video/science fiction"/>
    <n v="269"/>
    <n v="17912.330000000002"/>
    <x v="0"/>
    <s v="science fiction"/>
    <x v="146"/>
    <x v="146"/>
    <n v="2016"/>
  </r>
  <r>
    <n v="147"/>
    <s v="Consumed (Static Air) (Canceled)"/>
    <s v="Film makers catch live footage beyond their wildest dreams."/>
    <n v="7000"/>
    <n v="53670.6"/>
    <x v="1"/>
    <s v="GB"/>
    <s v="GBP"/>
    <n v="1420741080"/>
    <x v="147"/>
    <b v="0"/>
    <n v="0"/>
    <b v="0"/>
    <s v="film &amp; video/science fiction"/>
    <n v="767"/>
    <s v="N/A"/>
    <x v="0"/>
    <s v="science fiction"/>
    <x v="147"/>
    <x v="147"/>
    <n v="2014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x v="148"/>
    <b v="0"/>
    <n v="2"/>
    <b v="0"/>
    <s v="film &amp; video/science fiction"/>
    <n v="106"/>
    <n v="26578.5"/>
    <x v="0"/>
    <s v="science fiction"/>
    <x v="148"/>
    <x v="148"/>
    <n v="201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x v="149"/>
    <b v="0"/>
    <n v="6"/>
    <b v="0"/>
    <s v="film &amp; video/science fiction"/>
    <n v="530"/>
    <n v="8833.5499999999993"/>
    <x v="0"/>
    <s v="science fiction"/>
    <x v="149"/>
    <x v="149"/>
    <n v="2014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x v="150"/>
    <b v="0"/>
    <n v="67"/>
    <b v="0"/>
    <s v="film &amp; video/science fiction"/>
    <n v="40"/>
    <n v="784.72"/>
    <x v="0"/>
    <s v="science fiction"/>
    <x v="150"/>
    <x v="15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x v="151"/>
    <b v="0"/>
    <n v="5"/>
    <b v="0"/>
    <s v="film &amp; video/science fiction"/>
    <n v="21"/>
    <n v="10439.6"/>
    <x v="0"/>
    <s v="science fiction"/>
    <x v="151"/>
    <x v="151"/>
    <n v="2015"/>
  </r>
  <r>
    <n v="152"/>
    <s v="The Great Dark (Canceled)"/>
    <s v="The Great Dark is a journey through the unimaginable...and un foreseeable..."/>
    <n v="380000"/>
    <n v="51906"/>
    <x v="1"/>
    <s v="US"/>
    <s v="USD"/>
    <n v="1411437100"/>
    <x v="152"/>
    <b v="0"/>
    <n v="2"/>
    <b v="0"/>
    <s v="film &amp; video/science fiction"/>
    <n v="14"/>
    <n v="25953"/>
    <x v="0"/>
    <s v="science fiction"/>
    <x v="152"/>
    <x v="152"/>
    <n v="2014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x v="153"/>
    <b v="0"/>
    <n v="10"/>
    <b v="0"/>
    <s v="film &amp; video/science fiction"/>
    <n v="103"/>
    <n v="5160.53"/>
    <x v="0"/>
    <s v="science fiction"/>
    <x v="153"/>
    <x v="153"/>
    <n v="201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x v="154"/>
    <b v="0"/>
    <n v="3"/>
    <b v="0"/>
    <s v="film &amp; video/science fiction"/>
    <n v="3436"/>
    <n v="17181.330000000002"/>
    <x v="0"/>
    <s v="science fiction"/>
    <x v="154"/>
    <x v="154"/>
    <n v="20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x v="155"/>
    <b v="0"/>
    <n v="4"/>
    <b v="0"/>
    <s v="film &amp; video/science fiction"/>
    <n v="4"/>
    <n v="12878.63"/>
    <x v="0"/>
    <s v="science fiction"/>
    <x v="155"/>
    <x v="155"/>
    <n v="201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x v="156"/>
    <b v="0"/>
    <n v="15"/>
    <b v="0"/>
    <s v="film &amp; video/science fiction"/>
    <n v="146"/>
    <n v="3412.27"/>
    <x v="0"/>
    <s v="science fiction"/>
    <x v="156"/>
    <x v="156"/>
    <n v="2014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x v="157"/>
    <b v="0"/>
    <n v="2"/>
    <b v="0"/>
    <s v="film &amp; video/science fiction"/>
    <n v="1708"/>
    <n v="25574.5"/>
    <x v="0"/>
    <s v="science fiction"/>
    <x v="157"/>
    <x v="157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x v="158"/>
    <b v="0"/>
    <n v="0"/>
    <b v="0"/>
    <s v="film &amp; video/science fiction"/>
    <n v="1017"/>
    <s v="N/A"/>
    <x v="0"/>
    <s v="science fiction"/>
    <x v="158"/>
    <x v="15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x v="159"/>
    <b v="0"/>
    <n v="1"/>
    <b v="0"/>
    <s v="film &amp; video/science fiction"/>
    <n v="10"/>
    <n v="50803"/>
    <x v="0"/>
    <s v="science fiction"/>
    <x v="159"/>
    <x v="159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x v="160"/>
    <b v="0"/>
    <n v="0"/>
    <b v="0"/>
    <s v="film &amp; video/drama"/>
    <n v="1013"/>
    <s v="N/A"/>
    <x v="0"/>
    <s v="drama"/>
    <x v="160"/>
    <x v="160"/>
    <n v="2015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x v="161"/>
    <b v="0"/>
    <n v="1"/>
    <b v="0"/>
    <s v="film &amp; video/drama"/>
    <n v="101"/>
    <n v="50251.41"/>
    <x v="0"/>
    <s v="drama"/>
    <x v="161"/>
    <x v="161"/>
    <n v="2014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x v="162"/>
    <b v="0"/>
    <n v="10"/>
    <b v="0"/>
    <s v="film &amp; video/drama"/>
    <n v="1789"/>
    <n v="5009.1000000000004"/>
    <x v="0"/>
    <s v="drama"/>
    <x v="162"/>
    <x v="162"/>
    <n v="201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x v="163"/>
    <b v="0"/>
    <n v="0"/>
    <b v="0"/>
    <s v="film &amp; video/drama"/>
    <n v="2"/>
    <s v="N/A"/>
    <x v="0"/>
    <s v="drama"/>
    <x v="163"/>
    <x v="163"/>
    <n v="2015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x v="164"/>
    <b v="0"/>
    <n v="7"/>
    <b v="0"/>
    <s v="film &amp; video/drama"/>
    <n v="42"/>
    <n v="7115.86"/>
    <x v="0"/>
    <s v="drama"/>
    <x v="164"/>
    <x v="164"/>
    <n v="2014"/>
  </r>
  <r>
    <n v="165"/>
    <s v="NET"/>
    <s v="A teacher. A boy. The beach and a heatwave that drove them all insane."/>
    <n v="17000"/>
    <n v="49588"/>
    <x v="2"/>
    <s v="GB"/>
    <s v="GBP"/>
    <n v="1452613724"/>
    <x v="165"/>
    <b v="0"/>
    <n v="0"/>
    <b v="0"/>
    <s v="film &amp; video/drama"/>
    <n v="292"/>
    <s v="N/A"/>
    <x v="0"/>
    <s v="drama"/>
    <x v="165"/>
    <x v="165"/>
    <n v="2015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x v="166"/>
    <b v="0"/>
    <n v="1"/>
    <b v="0"/>
    <s v="film &amp; video/drama"/>
    <n v="986"/>
    <n v="49321"/>
    <x v="0"/>
    <s v="drama"/>
    <x v="166"/>
    <x v="166"/>
    <n v="2016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x v="167"/>
    <b v="0"/>
    <n v="2"/>
    <b v="0"/>
    <s v="film &amp; video/drama"/>
    <n v="45"/>
    <n v="24550"/>
    <x v="0"/>
    <s v="drama"/>
    <x v="167"/>
    <x v="167"/>
    <n v="201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x v="168"/>
    <b v="0"/>
    <n v="3"/>
    <b v="0"/>
    <s v="film &amp; video/drama"/>
    <n v="605"/>
    <n v="16144.67"/>
    <x v="0"/>
    <s v="drama"/>
    <x v="168"/>
    <x v="168"/>
    <n v="2015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x v="169"/>
    <b v="0"/>
    <n v="10"/>
    <b v="0"/>
    <s v="film &amp; video/drama"/>
    <n v="1919"/>
    <n v="4797.8"/>
    <x v="0"/>
    <s v="drama"/>
    <x v="169"/>
    <x v="169"/>
    <n v="2014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x v="170"/>
    <b v="0"/>
    <n v="10"/>
    <b v="0"/>
    <s v="film &amp; video/drama"/>
    <n v="477"/>
    <n v="4766.5"/>
    <x v="0"/>
    <s v="drama"/>
    <x v="170"/>
    <x v="170"/>
    <n v="2015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x v="171"/>
    <b v="0"/>
    <n v="1"/>
    <b v="0"/>
    <s v="film &amp; video/drama"/>
    <n v="95"/>
    <n v="47327"/>
    <x v="0"/>
    <s v="drama"/>
    <x v="171"/>
    <x v="171"/>
    <n v="2016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x v="172"/>
    <b v="0"/>
    <n v="0"/>
    <b v="0"/>
    <s v="film &amp; video/drama"/>
    <n v="50"/>
    <s v="N/A"/>
    <x v="0"/>
    <s v="drama"/>
    <x v="172"/>
    <x v="172"/>
    <n v="2015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x v="173"/>
    <b v="0"/>
    <n v="0"/>
    <b v="0"/>
    <s v="film &amp; video/drama"/>
    <n v="4241"/>
    <s v="N/A"/>
    <x v="0"/>
    <s v="drama"/>
    <x v="173"/>
    <x v="173"/>
    <n v="2015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x v="174"/>
    <b v="0"/>
    <n v="0"/>
    <b v="0"/>
    <s v="film &amp; video/drama"/>
    <n v="777"/>
    <s v="N/A"/>
    <x v="0"/>
    <s v="drama"/>
    <x v="174"/>
    <x v="174"/>
    <n v="2015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x v="175"/>
    <b v="0"/>
    <n v="26"/>
    <b v="0"/>
    <s v="film &amp; video/drama"/>
    <n v="231"/>
    <n v="1773.1"/>
    <x v="0"/>
    <s v="drama"/>
    <x v="175"/>
    <x v="175"/>
    <n v="2014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x v="176"/>
    <b v="0"/>
    <n v="0"/>
    <b v="0"/>
    <s v="film &amp; video/drama"/>
    <n v="3069"/>
    <s v="N/A"/>
    <x v="0"/>
    <s v="drama"/>
    <x v="176"/>
    <x v="176"/>
    <n v="2015"/>
  </r>
  <r>
    <n v="177"/>
    <s v="The Good Samaritan"/>
    <s v="I'm making a modern day version of the bible story &quot; The Good Samaritan&quot;"/>
    <n v="450"/>
    <n v="45979.01"/>
    <x v="2"/>
    <s v="US"/>
    <s v="USD"/>
    <n v="1427155726"/>
    <x v="177"/>
    <b v="0"/>
    <n v="7"/>
    <b v="0"/>
    <s v="film &amp; video/drama"/>
    <n v="10218"/>
    <n v="6568.43"/>
    <x v="0"/>
    <s v="drama"/>
    <x v="177"/>
    <x v="177"/>
    <n v="2015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x v="178"/>
    <b v="0"/>
    <n v="0"/>
    <b v="0"/>
    <s v="film &amp; video/drama"/>
    <n v="9"/>
    <s v="N/A"/>
    <x v="0"/>
    <s v="drama"/>
    <x v="178"/>
    <x v="178"/>
    <n v="201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x v="179"/>
    <b v="0"/>
    <n v="2"/>
    <b v="0"/>
    <s v="film &amp; video/drama"/>
    <n v="4513"/>
    <n v="22563"/>
    <x v="0"/>
    <s v="drama"/>
    <x v="179"/>
    <x v="179"/>
    <n v="2016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x v="180"/>
    <b v="0"/>
    <n v="13"/>
    <b v="0"/>
    <s v="film &amp; video/drama"/>
    <n v="3753"/>
    <n v="3464.69"/>
    <x v="0"/>
    <s v="drama"/>
    <x v="180"/>
    <x v="180"/>
    <n v="2015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x v="181"/>
    <b v="0"/>
    <n v="4"/>
    <b v="0"/>
    <s v="film &amp; video/drama"/>
    <n v="1305"/>
    <n v="11167.25"/>
    <x v="0"/>
    <s v="drama"/>
    <x v="181"/>
    <x v="181"/>
    <n v="20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x v="182"/>
    <b v="0"/>
    <n v="0"/>
    <b v="0"/>
    <s v="film &amp; video/drama"/>
    <n v="4464"/>
    <s v="N/A"/>
    <x v="0"/>
    <s v="drama"/>
    <x v="182"/>
    <x v="182"/>
    <n v="2016"/>
  </r>
  <r>
    <n v="183"/>
    <s v="Three Little Words"/>
    <s v="Don't kill me until I meet my Dad"/>
    <n v="12500"/>
    <n v="44388"/>
    <x v="2"/>
    <s v="GB"/>
    <s v="GBP"/>
    <n v="1417033610"/>
    <x v="183"/>
    <b v="0"/>
    <n v="12"/>
    <b v="0"/>
    <s v="film &amp; video/drama"/>
    <n v="355"/>
    <n v="3699"/>
    <x v="0"/>
    <s v="drama"/>
    <x v="183"/>
    <x v="183"/>
    <n v="2014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x v="184"/>
    <b v="0"/>
    <n v="2"/>
    <b v="0"/>
    <s v="film &amp; video/drama"/>
    <n v="2917"/>
    <n v="21879"/>
    <x v="0"/>
    <s v="drama"/>
    <x v="184"/>
    <x v="184"/>
    <n v="2014"/>
  </r>
  <r>
    <n v="185"/>
    <s v="BLANK Short Movie"/>
    <s v="Love has no boundaries!"/>
    <n v="40000"/>
    <n v="43296"/>
    <x v="2"/>
    <s v="NO"/>
    <s v="NOK"/>
    <n v="1471557139"/>
    <x v="185"/>
    <b v="0"/>
    <n v="10"/>
    <b v="0"/>
    <s v="film &amp; video/drama"/>
    <n v="108"/>
    <n v="4329.6000000000004"/>
    <x v="0"/>
    <s v="drama"/>
    <x v="185"/>
    <x v="185"/>
    <n v="2016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x v="186"/>
    <b v="0"/>
    <n v="0"/>
    <b v="0"/>
    <s v="film &amp; video/drama"/>
    <n v="861"/>
    <s v="N/A"/>
    <x v="0"/>
    <s v="drama"/>
    <x v="186"/>
    <x v="186"/>
    <n v="2017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x v="187"/>
    <b v="0"/>
    <n v="5"/>
    <b v="0"/>
    <s v="film &amp; video/drama"/>
    <n v="860"/>
    <n v="8603"/>
    <x v="0"/>
    <s v="drama"/>
    <x v="187"/>
    <x v="187"/>
    <n v="2015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x v="188"/>
    <b v="0"/>
    <n v="0"/>
    <b v="0"/>
    <s v="film &amp; video/drama"/>
    <n v="2843"/>
    <s v="N/A"/>
    <x v="0"/>
    <s v="drama"/>
    <x v="188"/>
    <x v="188"/>
    <n v="2014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x v="189"/>
    <b v="0"/>
    <n v="5"/>
    <b v="0"/>
    <s v="film &amp; video/drama"/>
    <n v="8"/>
    <n v="8462.2000000000007"/>
    <x v="0"/>
    <s v="drama"/>
    <x v="189"/>
    <x v="189"/>
    <n v="2016"/>
  </r>
  <r>
    <n v="190"/>
    <s v="REGIONRAT, the movie"/>
    <s v="Because hope can be a 4 letter word"/>
    <n v="12000"/>
    <n v="42086.42"/>
    <x v="2"/>
    <s v="US"/>
    <s v="USD"/>
    <n v="1466091446"/>
    <x v="190"/>
    <b v="0"/>
    <n v="1"/>
    <b v="0"/>
    <s v="film &amp; video/drama"/>
    <n v="351"/>
    <n v="42086.42"/>
    <x v="0"/>
    <s v="drama"/>
    <x v="190"/>
    <x v="190"/>
    <n v="201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x v="191"/>
    <b v="0"/>
    <n v="3"/>
    <b v="0"/>
    <s v="film &amp; video/drama"/>
    <n v="839"/>
    <n v="13983.33"/>
    <x v="0"/>
    <s v="drama"/>
    <x v="191"/>
    <x v="191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x v="192"/>
    <b v="0"/>
    <n v="3"/>
    <b v="0"/>
    <s v="film &amp; video/drama"/>
    <n v="4"/>
    <n v="13950.15"/>
    <x v="0"/>
    <s v="drama"/>
    <x v="192"/>
    <x v="19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x v="193"/>
    <b v="0"/>
    <n v="0"/>
    <b v="0"/>
    <s v="film &amp; video/drama"/>
    <n v="4150"/>
    <s v="N/A"/>
    <x v="0"/>
    <s v="drama"/>
    <x v="193"/>
    <x v="193"/>
    <n v="2014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x v="194"/>
    <b v="0"/>
    <n v="3"/>
    <b v="0"/>
    <s v="film &amp; video/drama"/>
    <n v="1640"/>
    <n v="13666.67"/>
    <x v="0"/>
    <s v="drama"/>
    <x v="194"/>
    <x v="194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x v="195"/>
    <b v="0"/>
    <n v="0"/>
    <b v="0"/>
    <s v="film &amp; video/drama"/>
    <n v="2"/>
    <s v="N/A"/>
    <x v="0"/>
    <s v="drama"/>
    <x v="195"/>
    <x v="195"/>
    <n v="2015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x v="196"/>
    <b v="0"/>
    <n v="19"/>
    <b v="0"/>
    <s v="film &amp; video/drama"/>
    <n v="1163"/>
    <n v="2141.58"/>
    <x v="0"/>
    <s v="drama"/>
    <x v="196"/>
    <x v="196"/>
    <n v="2015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x v="197"/>
    <b v="0"/>
    <n v="8"/>
    <b v="0"/>
    <s v="film &amp; video/drama"/>
    <n v="1624"/>
    <n v="5074.25"/>
    <x v="0"/>
    <s v="drama"/>
    <x v="197"/>
    <x v="197"/>
    <n v="2017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x v="198"/>
    <b v="0"/>
    <n v="6"/>
    <b v="0"/>
    <s v="film &amp; video/drama"/>
    <n v="162"/>
    <n v="6750.5"/>
    <x v="0"/>
    <s v="drama"/>
    <x v="198"/>
    <x v="198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x v="199"/>
    <b v="0"/>
    <n v="0"/>
    <b v="0"/>
    <s v="film &amp; video/drama"/>
    <n v="404"/>
    <s v="N/A"/>
    <x v="0"/>
    <s v="drama"/>
    <x v="199"/>
    <x v="199"/>
    <n v="2016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x v="200"/>
    <b v="0"/>
    <n v="18"/>
    <b v="0"/>
    <s v="film &amp; video/drama"/>
    <n v="673"/>
    <n v="2242.06"/>
    <x v="0"/>
    <s v="drama"/>
    <x v="200"/>
    <x v="200"/>
    <n v="2014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x v="201"/>
    <b v="0"/>
    <n v="7"/>
    <b v="0"/>
    <s v="film &amp; video/drama"/>
    <n v="6197"/>
    <n v="5754.29"/>
    <x v="0"/>
    <s v="drama"/>
    <x v="201"/>
    <x v="201"/>
    <n v="2015"/>
  </r>
  <r>
    <n v="202"/>
    <s v="Modern Gangsters"/>
    <s v="new web series created by jonney terry"/>
    <n v="6000"/>
    <n v="40153"/>
    <x v="2"/>
    <s v="US"/>
    <s v="USD"/>
    <n v="1444337940"/>
    <x v="202"/>
    <b v="0"/>
    <n v="0"/>
    <b v="0"/>
    <s v="film &amp; video/drama"/>
    <n v="669"/>
    <s v="N/A"/>
    <x v="0"/>
    <s v="drama"/>
    <x v="202"/>
    <x v="202"/>
    <n v="2015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x v="203"/>
    <b v="0"/>
    <n v="8"/>
    <b v="0"/>
    <s v="film &amp; video/drama"/>
    <n v="1606"/>
    <n v="5017.5"/>
    <x v="0"/>
    <s v="drama"/>
    <x v="203"/>
    <x v="203"/>
    <n v="201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x v="204"/>
    <b v="0"/>
    <n v="1293"/>
    <b v="0"/>
    <s v="film &amp; video/drama"/>
    <n v="13"/>
    <n v="31"/>
    <x v="0"/>
    <s v="drama"/>
    <x v="204"/>
    <x v="204"/>
    <n v="2016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x v="205"/>
    <b v="0"/>
    <n v="17"/>
    <b v="0"/>
    <s v="film &amp; video/drama"/>
    <n v="501"/>
    <n v="2356.1799999999998"/>
    <x v="0"/>
    <s v="drama"/>
    <x v="205"/>
    <x v="205"/>
    <n v="2015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x v="206"/>
    <b v="0"/>
    <n v="0"/>
    <b v="0"/>
    <s v="film &amp; video/drama"/>
    <n v="315"/>
    <s v="N/A"/>
    <x v="0"/>
    <s v="drama"/>
    <x v="206"/>
    <x v="206"/>
    <n v="2016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x v="207"/>
    <b v="0"/>
    <n v="13"/>
    <b v="0"/>
    <s v="film &amp; video/drama"/>
    <n v="284"/>
    <n v="3058.23"/>
    <x v="0"/>
    <s v="drama"/>
    <x v="207"/>
    <x v="207"/>
    <n v="2014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x v="208"/>
    <b v="0"/>
    <n v="0"/>
    <b v="0"/>
    <s v="film &amp; video/drama"/>
    <n v="79"/>
    <s v="N/A"/>
    <x v="0"/>
    <s v="drama"/>
    <x v="208"/>
    <x v="208"/>
    <n v="2014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x v="209"/>
    <b v="0"/>
    <n v="0"/>
    <b v="0"/>
    <s v="film &amp; video/drama"/>
    <n v="158"/>
    <s v="N/A"/>
    <x v="0"/>
    <s v="drama"/>
    <x v="209"/>
    <x v="209"/>
    <n v="201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x v="210"/>
    <b v="0"/>
    <n v="33"/>
    <b v="0"/>
    <s v="film &amp; video/drama"/>
    <n v="329"/>
    <n v="1196.98"/>
    <x v="0"/>
    <s v="drama"/>
    <x v="210"/>
    <x v="21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x v="211"/>
    <b v="0"/>
    <n v="12"/>
    <b v="0"/>
    <s v="film &amp; video/drama"/>
    <n v="786"/>
    <n v="3275.33"/>
    <x v="0"/>
    <s v="drama"/>
    <x v="211"/>
    <x v="211"/>
    <n v="2015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x v="212"/>
    <b v="0"/>
    <n v="1"/>
    <b v="0"/>
    <s v="film &amp; video/drama"/>
    <n v="624"/>
    <n v="39304"/>
    <x v="0"/>
    <s v="drama"/>
    <x v="212"/>
    <x v="212"/>
    <n v="2016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x v="213"/>
    <b v="0"/>
    <n v="1"/>
    <b v="0"/>
    <s v="film &amp; video/drama"/>
    <n v="78"/>
    <n v="39137"/>
    <x v="0"/>
    <s v="drama"/>
    <x v="213"/>
    <x v="213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x v="214"/>
    <b v="0"/>
    <n v="1"/>
    <b v="0"/>
    <s v="film &amp; video/drama"/>
    <n v="313"/>
    <n v="39131"/>
    <x v="0"/>
    <s v="drama"/>
    <x v="214"/>
    <x v="214"/>
    <n v="2015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x v="215"/>
    <b v="0"/>
    <n v="1"/>
    <b v="0"/>
    <s v="film &amp; video/drama"/>
    <n v="884"/>
    <n v="38876.949999999997"/>
    <x v="0"/>
    <s v="drama"/>
    <x v="215"/>
    <x v="215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x v="216"/>
    <b v="0"/>
    <n v="84"/>
    <b v="0"/>
    <s v="film &amp; video/drama"/>
    <n v="77"/>
    <n v="461.24"/>
    <x v="0"/>
    <s v="drama"/>
    <x v="216"/>
    <x v="216"/>
    <n v="2015"/>
  </r>
  <r>
    <n v="217"/>
    <s v="Bitch"/>
    <s v="A roadmovie by paw"/>
    <n v="100000"/>
    <n v="38500"/>
    <x v="2"/>
    <s v="SE"/>
    <s v="SEK"/>
    <n v="1419780149"/>
    <x v="217"/>
    <b v="0"/>
    <n v="38"/>
    <b v="0"/>
    <s v="film &amp; video/drama"/>
    <n v="39"/>
    <n v="1013.16"/>
    <x v="0"/>
    <s v="drama"/>
    <x v="217"/>
    <x v="217"/>
    <n v="2014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x v="218"/>
    <b v="0"/>
    <n v="1"/>
    <b v="0"/>
    <s v="film &amp; video/drama"/>
    <n v="762"/>
    <n v="38082.69"/>
    <x v="0"/>
    <s v="drama"/>
    <x v="218"/>
    <x v="218"/>
    <n v="2015"/>
  </r>
  <r>
    <n v="219"/>
    <s v="True Colors"/>
    <s v="An hour-long pilot about a group of suburban LGBT teens coming of age in the early 90's."/>
    <n v="50000"/>
    <n v="37994"/>
    <x v="2"/>
    <s v="US"/>
    <s v="USD"/>
    <n v="1459493940"/>
    <x v="219"/>
    <b v="0"/>
    <n v="76"/>
    <b v="0"/>
    <s v="film &amp; video/drama"/>
    <n v="76"/>
    <n v="499.92"/>
    <x v="0"/>
    <s v="drama"/>
    <x v="219"/>
    <x v="219"/>
    <n v="2016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x v="220"/>
    <b v="0"/>
    <n v="3"/>
    <b v="0"/>
    <s v="film &amp; video/drama"/>
    <n v="75"/>
    <n v="12451.42"/>
    <x v="0"/>
    <s v="drama"/>
    <x v="220"/>
    <x v="220"/>
    <n v="2015"/>
  </r>
  <r>
    <n v="221"/>
    <s v="Archetypes"/>
    <s v="Film about Schizophrenia with Surreal Twists!"/>
    <n v="50000"/>
    <n v="37104.03"/>
    <x v="2"/>
    <s v="US"/>
    <s v="USD"/>
    <n v="1427569564"/>
    <x v="221"/>
    <b v="0"/>
    <n v="0"/>
    <b v="0"/>
    <s v="film &amp; video/drama"/>
    <n v="74"/>
    <s v="N/A"/>
    <x v="0"/>
    <s v="drama"/>
    <x v="221"/>
    <x v="221"/>
    <n v="2015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x v="222"/>
    <b v="0"/>
    <n v="2"/>
    <b v="0"/>
    <s v="film &amp; video/drama"/>
    <n v="3608"/>
    <n v="18041"/>
    <x v="0"/>
    <s v="drama"/>
    <x v="222"/>
    <x v="222"/>
    <n v="2015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x v="223"/>
    <b v="0"/>
    <n v="0"/>
    <b v="0"/>
    <s v="film &amp; video/drama"/>
    <n v="2"/>
    <s v="N/A"/>
    <x v="0"/>
    <s v="drama"/>
    <x v="223"/>
    <x v="223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x v="224"/>
    <b v="0"/>
    <n v="0"/>
    <b v="0"/>
    <s v="film &amp; video/drama"/>
    <n v="1"/>
    <s v="N/A"/>
    <x v="0"/>
    <s v="drama"/>
    <x v="224"/>
    <x v="224"/>
    <n v="2015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x v="225"/>
    <b v="0"/>
    <n v="0"/>
    <b v="0"/>
    <s v="film &amp; video/drama"/>
    <n v="17820"/>
    <s v="N/A"/>
    <x v="0"/>
    <s v="drama"/>
    <x v="225"/>
    <x v="225"/>
    <n v="2016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x v="226"/>
    <b v="0"/>
    <n v="2"/>
    <b v="0"/>
    <s v="film &amp; video/drama"/>
    <n v="122"/>
    <n v="17694.57"/>
    <x v="0"/>
    <s v="drama"/>
    <x v="226"/>
    <x v="226"/>
    <n v="2015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x v="227"/>
    <b v="0"/>
    <n v="0"/>
    <b v="0"/>
    <s v="film &amp; video/drama"/>
    <n v="126"/>
    <s v="N/A"/>
    <x v="0"/>
    <s v="drama"/>
    <x v="227"/>
    <x v="227"/>
    <n v="2015"/>
  </r>
  <r>
    <n v="228"/>
    <s v="Facets of a Geek life"/>
    <s v="I am making a film from one one of my books called facets of a Geek life."/>
    <n v="8000"/>
    <n v="35307"/>
    <x v="2"/>
    <s v="GB"/>
    <s v="GBP"/>
    <n v="1433176105"/>
    <x v="228"/>
    <b v="0"/>
    <n v="0"/>
    <b v="0"/>
    <s v="film &amp; video/drama"/>
    <n v="441"/>
    <s v="N/A"/>
    <x v="0"/>
    <s v="drama"/>
    <x v="228"/>
    <x v="228"/>
    <n v="201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x v="229"/>
    <b v="0"/>
    <n v="0"/>
    <b v="0"/>
    <s v="film &amp; video/drama"/>
    <n v="1177"/>
    <s v="N/A"/>
    <x v="0"/>
    <s v="drama"/>
    <x v="229"/>
    <x v="229"/>
    <n v="2016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x v="230"/>
    <b v="0"/>
    <n v="2"/>
    <b v="0"/>
    <s v="film &amp; video/drama"/>
    <n v="235"/>
    <n v="17637.82"/>
    <x v="0"/>
    <s v="drama"/>
    <x v="230"/>
    <x v="23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x v="231"/>
    <b v="0"/>
    <n v="0"/>
    <b v="0"/>
    <s v="film &amp; video/drama"/>
    <n v="2"/>
    <s v="N/A"/>
    <x v="0"/>
    <s v="drama"/>
    <x v="231"/>
    <x v="231"/>
    <n v="2015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x v="232"/>
    <b v="0"/>
    <n v="7"/>
    <b v="0"/>
    <s v="film &amp; video/drama"/>
    <n v="878"/>
    <n v="5017.57"/>
    <x v="0"/>
    <s v="drama"/>
    <x v="232"/>
    <x v="232"/>
    <n v="2015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x v="233"/>
    <b v="0"/>
    <n v="0"/>
    <b v="0"/>
    <s v="film &amp; video/drama"/>
    <n v="10"/>
    <s v="N/A"/>
    <x v="0"/>
    <s v="drama"/>
    <x v="233"/>
    <x v="233"/>
    <n v="2016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x v="234"/>
    <b v="0"/>
    <n v="5"/>
    <b v="0"/>
    <s v="film &amp; video/drama"/>
    <n v="3468"/>
    <n v="6935.2"/>
    <x v="0"/>
    <s v="drama"/>
    <x v="234"/>
    <x v="234"/>
    <n v="2015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x v="235"/>
    <b v="0"/>
    <n v="0"/>
    <b v="0"/>
    <s v="film &amp; video/drama"/>
    <n v="347"/>
    <s v="N/A"/>
    <x v="0"/>
    <s v="drama"/>
    <x v="235"/>
    <x v="235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x v="236"/>
    <b v="0"/>
    <n v="0"/>
    <b v="0"/>
    <s v="film &amp; video/drama"/>
    <n v="23"/>
    <s v="N/A"/>
    <x v="0"/>
    <s v="drama"/>
    <x v="236"/>
    <x v="236"/>
    <n v="2015"/>
  </r>
  <r>
    <n v="237"/>
    <s v="Making The Choice"/>
    <s v="Making The Choice is a christian short film series."/>
    <n v="15000"/>
    <n v="34090.629999999997"/>
    <x v="2"/>
    <s v="US"/>
    <s v="USD"/>
    <n v="1457445069"/>
    <x v="237"/>
    <b v="0"/>
    <n v="1"/>
    <b v="0"/>
    <s v="film &amp; video/drama"/>
    <n v="227"/>
    <n v="34090.629999999997"/>
    <x v="0"/>
    <s v="drama"/>
    <x v="237"/>
    <x v="237"/>
    <n v="2016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x v="238"/>
    <b v="0"/>
    <n v="0"/>
    <b v="0"/>
    <s v="film &amp; video/drama"/>
    <n v="130"/>
    <s v="N/A"/>
    <x v="0"/>
    <s v="drama"/>
    <x v="238"/>
    <x v="238"/>
    <n v="2016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x v="239"/>
    <b v="0"/>
    <n v="5"/>
    <b v="0"/>
    <s v="film &amp; video/drama"/>
    <n v="3379"/>
    <n v="6758.2"/>
    <x v="0"/>
    <s v="drama"/>
    <x v="239"/>
    <x v="239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x v="240"/>
    <b v="1"/>
    <n v="137"/>
    <b v="1"/>
    <s v="film &amp; video/documentary"/>
    <n v="224"/>
    <n v="245.55"/>
    <x v="0"/>
    <s v="documentary"/>
    <x v="240"/>
    <x v="240"/>
    <n v="2013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x v="241"/>
    <b v="1"/>
    <n v="376"/>
    <b v="1"/>
    <s v="film &amp; video/documentary"/>
    <n v="92"/>
    <n v="89.06"/>
    <x v="0"/>
    <s v="documentary"/>
    <x v="241"/>
    <x v="241"/>
    <n v="201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x v="242"/>
    <b v="1"/>
    <n v="202"/>
    <b v="1"/>
    <s v="film &amp; video/documentary"/>
    <n v="257"/>
    <n v="165.31"/>
    <x v="0"/>
    <s v="documentary"/>
    <x v="242"/>
    <x v="242"/>
    <n v="2011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x v="243"/>
    <b v="1"/>
    <n v="328"/>
    <b v="1"/>
    <s v="film &amp; video/documentary"/>
    <n v="134"/>
    <n v="101.81"/>
    <x v="0"/>
    <s v="documentary"/>
    <x v="243"/>
    <x v="243"/>
    <n v="201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x v="244"/>
    <b v="1"/>
    <n v="84"/>
    <b v="1"/>
    <s v="film &amp; video/documentary"/>
    <n v="953"/>
    <n v="397.27"/>
    <x v="0"/>
    <s v="documentary"/>
    <x v="244"/>
    <x v="244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x v="245"/>
    <b v="1"/>
    <n v="96"/>
    <b v="1"/>
    <s v="film &amp; video/documentary"/>
    <n v="665"/>
    <n v="346.14"/>
    <x v="0"/>
    <s v="documentary"/>
    <x v="245"/>
    <x v="245"/>
    <n v="2012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x v="246"/>
    <b v="1"/>
    <n v="223"/>
    <b v="1"/>
    <s v="film &amp; video/documentary"/>
    <n v="660"/>
    <n v="148.01"/>
    <x v="0"/>
    <s v="documentary"/>
    <x v="246"/>
    <x v="246"/>
    <n v="2010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x v="247"/>
    <b v="1"/>
    <n v="62"/>
    <b v="1"/>
    <s v="film &amp; video/documentary"/>
    <n v="658"/>
    <n v="530.69000000000005"/>
    <x v="0"/>
    <s v="documentary"/>
    <x v="247"/>
    <x v="24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x v="248"/>
    <b v="1"/>
    <n v="146"/>
    <b v="1"/>
    <s v="film &amp; video/documentary"/>
    <n v="39"/>
    <n v="225.1"/>
    <x v="0"/>
    <s v="documentary"/>
    <x v="248"/>
    <x v="248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x v="249"/>
    <b v="1"/>
    <n v="235"/>
    <b v="1"/>
    <s v="film &amp; video/documentary"/>
    <n v="327"/>
    <n v="139.34"/>
    <x v="0"/>
    <s v="documentary"/>
    <x v="249"/>
    <x v="249"/>
    <n v="201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x v="250"/>
    <b v="1"/>
    <n v="437"/>
    <b v="1"/>
    <s v="film &amp; video/documentary"/>
    <n v="109"/>
    <n v="74.64"/>
    <x v="0"/>
    <s v="documentary"/>
    <x v="250"/>
    <x v="250"/>
    <n v="2013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x v="251"/>
    <b v="1"/>
    <n v="77"/>
    <b v="1"/>
    <s v="film &amp; video/documentary"/>
    <n v="919"/>
    <n v="417.83"/>
    <x v="0"/>
    <s v="documentary"/>
    <x v="251"/>
    <x v="251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x v="252"/>
    <b v="1"/>
    <n v="108"/>
    <b v="1"/>
    <s v="film &amp; video/documentary"/>
    <n v="642"/>
    <n v="296.99"/>
    <x v="0"/>
    <s v="documentary"/>
    <x v="252"/>
    <x v="252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x v="253"/>
    <b v="1"/>
    <n v="7"/>
    <b v="1"/>
    <s v="film &amp; video/documentary"/>
    <n v="2136"/>
    <n v="4576.5"/>
    <x v="0"/>
    <s v="documentary"/>
    <x v="253"/>
    <x v="253"/>
    <n v="2012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x v="254"/>
    <b v="1"/>
    <n v="314"/>
    <b v="1"/>
    <s v="film &amp; video/documentary"/>
    <n v="133"/>
    <n v="101.93"/>
    <x v="0"/>
    <s v="documentary"/>
    <x v="254"/>
    <x v="254"/>
    <n v="2015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x v="255"/>
    <b v="1"/>
    <n v="188"/>
    <b v="1"/>
    <s v="film &amp; video/documentary"/>
    <n v="399"/>
    <n v="169.66"/>
    <x v="0"/>
    <s v="documentary"/>
    <x v="255"/>
    <x v="255"/>
    <n v="2011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x v="256"/>
    <b v="1"/>
    <n v="275"/>
    <b v="1"/>
    <s v="film &amp; video/documentary"/>
    <n v="245"/>
    <n v="115.71"/>
    <x v="0"/>
    <s v="documentary"/>
    <x v="256"/>
    <x v="256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x v="257"/>
    <b v="1"/>
    <n v="560"/>
    <b v="1"/>
    <s v="film &amp; video/documentary"/>
    <n v="91"/>
    <n v="56.7"/>
    <x v="0"/>
    <s v="documentary"/>
    <x v="257"/>
    <x v="257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x v="258"/>
    <b v="1"/>
    <n v="688"/>
    <b v="1"/>
    <s v="film &amp; video/documentary"/>
    <n v="106"/>
    <n v="46.05"/>
    <x v="0"/>
    <s v="documentary"/>
    <x v="258"/>
    <x v="258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x v="259"/>
    <b v="1"/>
    <n v="942"/>
    <b v="1"/>
    <s v="film &amp; video/documentary"/>
    <n v="42"/>
    <n v="33.630000000000003"/>
    <x v="0"/>
    <s v="documentary"/>
    <x v="259"/>
    <x v="259"/>
    <n v="2015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x v="260"/>
    <b v="1"/>
    <n v="88"/>
    <b v="1"/>
    <s v="film &amp; video/documentary"/>
    <n v="315"/>
    <n v="358.2"/>
    <x v="0"/>
    <s v="documentary"/>
    <x v="260"/>
    <x v="260"/>
    <n v="201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x v="261"/>
    <b v="1"/>
    <n v="220"/>
    <b v="1"/>
    <s v="film &amp; video/documentary"/>
    <n v="157"/>
    <n v="142.75"/>
    <x v="0"/>
    <s v="documentary"/>
    <x v="261"/>
    <x v="261"/>
    <n v="2012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x v="262"/>
    <b v="1"/>
    <n v="145"/>
    <b v="1"/>
    <s v="film &amp; video/documentary"/>
    <n v="1253"/>
    <n v="216.07"/>
    <x v="0"/>
    <s v="documentary"/>
    <x v="262"/>
    <x v="262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x v="263"/>
    <b v="1"/>
    <n v="963"/>
    <b v="1"/>
    <s v="film &amp; video/documentary"/>
    <n v="125"/>
    <n v="32.49"/>
    <x v="0"/>
    <s v="documentary"/>
    <x v="263"/>
    <x v="263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x v="264"/>
    <b v="1"/>
    <n v="91"/>
    <b v="1"/>
    <s v="film &amp; video/documentary"/>
    <n v="626"/>
    <n v="343.69"/>
    <x v="0"/>
    <s v="documentary"/>
    <x v="264"/>
    <x v="264"/>
    <n v="2012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x v="265"/>
    <b v="1"/>
    <n v="58"/>
    <b v="1"/>
    <s v="film &amp; video/documentary"/>
    <n v="625"/>
    <n v="539.19000000000005"/>
    <x v="0"/>
    <s v="documentary"/>
    <x v="265"/>
    <x v="265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x v="266"/>
    <b v="1"/>
    <n v="36"/>
    <b v="1"/>
    <s v="film &amp; video/documentary"/>
    <n v="3089"/>
    <n v="858.09"/>
    <x v="0"/>
    <s v="documentary"/>
    <x v="266"/>
    <x v="266"/>
    <n v="201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x v="267"/>
    <b v="1"/>
    <n v="165"/>
    <b v="1"/>
    <s v="film &amp; video/documentary"/>
    <n v="313"/>
    <n v="187.07"/>
    <x v="0"/>
    <s v="documentary"/>
    <x v="267"/>
    <x v="267"/>
    <n v="2014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x v="268"/>
    <b v="1"/>
    <n v="111"/>
    <b v="1"/>
    <s v="film &amp; video/documentary"/>
    <n v="616"/>
    <n v="277.52"/>
    <x v="0"/>
    <s v="documentary"/>
    <x v="268"/>
    <x v="26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x v="269"/>
    <b v="1"/>
    <n v="1596"/>
    <b v="1"/>
    <s v="film &amp; video/documentary"/>
    <n v="31"/>
    <n v="19.27"/>
    <x v="0"/>
    <s v="documentary"/>
    <x v="269"/>
    <x v="269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x v="270"/>
    <b v="1"/>
    <n v="61"/>
    <b v="1"/>
    <s v="film &amp; video/documentary"/>
    <n v="1334"/>
    <n v="502.87"/>
    <x v="0"/>
    <s v="documentary"/>
    <x v="270"/>
    <x v="270"/>
    <n v="2011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x v="271"/>
    <b v="1"/>
    <n v="287"/>
    <b v="1"/>
    <s v="film &amp; video/documentary"/>
    <n v="102"/>
    <n v="106.66"/>
    <x v="0"/>
    <s v="documentary"/>
    <x v="271"/>
    <x v="271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x v="272"/>
    <b v="1"/>
    <n v="65"/>
    <b v="1"/>
    <s v="film &amp; video/documentary"/>
    <n v="1020"/>
    <n v="470.9"/>
    <x v="0"/>
    <s v="documentary"/>
    <x v="272"/>
    <x v="272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x v="273"/>
    <b v="1"/>
    <n v="118"/>
    <b v="1"/>
    <s v="film &amp; video/documentary"/>
    <n v="610"/>
    <n v="258.52"/>
    <x v="0"/>
    <s v="documentary"/>
    <x v="273"/>
    <x v="273"/>
    <n v="2011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x v="274"/>
    <b v="1"/>
    <n v="113"/>
    <b v="1"/>
    <s v="film &amp; video/documentary"/>
    <n v="760"/>
    <n v="268.88"/>
    <x v="0"/>
    <s v="documentary"/>
    <x v="274"/>
    <x v="274"/>
    <n v="2012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x v="275"/>
    <b v="1"/>
    <n v="332"/>
    <b v="1"/>
    <s v="film &amp; video/documentary"/>
    <n v="152"/>
    <n v="91.37"/>
    <x v="0"/>
    <s v="documentary"/>
    <x v="275"/>
    <x v="275"/>
    <n v="2012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x v="276"/>
    <b v="1"/>
    <n v="62"/>
    <b v="1"/>
    <s v="film &amp; video/documentary"/>
    <n v="758"/>
    <n v="488.95"/>
    <x v="0"/>
    <s v="documentary"/>
    <x v="276"/>
    <x v="276"/>
    <n v="2012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x v="277"/>
    <b v="1"/>
    <n v="951"/>
    <b v="1"/>
    <s v="film &amp; video/documentary"/>
    <n v="47"/>
    <n v="31.86"/>
    <x v="0"/>
    <s v="documentary"/>
    <x v="277"/>
    <x v="277"/>
    <n v="2015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x v="278"/>
    <b v="1"/>
    <n v="415"/>
    <b v="1"/>
    <s v="film &amp; video/documentary"/>
    <n v="112"/>
    <n v="72.95"/>
    <x v="0"/>
    <s v="documentary"/>
    <x v="278"/>
    <x v="278"/>
    <n v="2012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x v="279"/>
    <b v="1"/>
    <n v="305"/>
    <b v="1"/>
    <s v="film &amp; video/documentary"/>
    <n v="178"/>
    <n v="99.15"/>
    <x v="0"/>
    <s v="documentary"/>
    <x v="279"/>
    <x v="279"/>
    <n v="2017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x v="280"/>
    <b v="1"/>
    <n v="2139"/>
    <b v="1"/>
    <s v="film &amp; video/documentary"/>
    <n v="40"/>
    <n v="14.13"/>
    <x v="0"/>
    <s v="documentary"/>
    <x v="280"/>
    <x v="280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x v="281"/>
    <b v="1"/>
    <n v="79"/>
    <b v="1"/>
    <s v="film &amp; video/documentary"/>
    <n v="549"/>
    <n v="381.99"/>
    <x v="0"/>
    <s v="documentary"/>
    <x v="281"/>
    <x v="281"/>
    <n v="2009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x v="282"/>
    <b v="1"/>
    <n v="179"/>
    <b v="1"/>
    <s v="film &amp; video/documentary"/>
    <n v="67"/>
    <n v="168.22"/>
    <x v="0"/>
    <s v="documentary"/>
    <x v="282"/>
    <x v="282"/>
    <n v="2010"/>
  </r>
  <r>
    <n v="283"/>
    <s v="SOLE SURVIVOR"/>
    <s v="What is the impact of survivorship on the human condition?"/>
    <n v="18000"/>
    <n v="30047.64"/>
    <x v="0"/>
    <s v="US"/>
    <s v="USD"/>
    <n v="1306904340"/>
    <x v="283"/>
    <b v="1"/>
    <n v="202"/>
    <b v="1"/>
    <s v="film &amp; video/documentary"/>
    <n v="167"/>
    <n v="148.75"/>
    <x v="0"/>
    <s v="documentary"/>
    <x v="283"/>
    <x v="283"/>
    <n v="2011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x v="284"/>
    <b v="1"/>
    <n v="760"/>
    <b v="1"/>
    <s v="film &amp; video/documentary"/>
    <n v="75"/>
    <n v="39.520000000000003"/>
    <x v="0"/>
    <s v="documentary"/>
    <x v="284"/>
    <x v="284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x v="285"/>
    <b v="1"/>
    <n v="563"/>
    <b v="1"/>
    <s v="film &amp; video/documentary"/>
    <n v="214"/>
    <n v="53.33"/>
    <x v="0"/>
    <s v="documentary"/>
    <x v="285"/>
    <x v="285"/>
    <n v="2013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x v="286"/>
    <b v="1"/>
    <n v="135"/>
    <b v="1"/>
    <s v="film &amp; video/documentary"/>
    <n v="200"/>
    <n v="221.77"/>
    <x v="0"/>
    <s v="documentary"/>
    <x v="286"/>
    <x v="286"/>
    <n v="2013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x v="287"/>
    <b v="1"/>
    <n v="290"/>
    <b v="1"/>
    <s v="film &amp; video/documentary"/>
    <n v="198"/>
    <n v="102.35"/>
    <x v="0"/>
    <s v="documentary"/>
    <x v="287"/>
    <x v="287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x v="288"/>
    <b v="1"/>
    <n v="447"/>
    <b v="1"/>
    <s v="film &amp; video/documentary"/>
    <n v="59"/>
    <n v="66.06"/>
    <x v="0"/>
    <s v="documentary"/>
    <x v="288"/>
    <x v="288"/>
    <n v="2012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x v="289"/>
    <b v="1"/>
    <n v="232"/>
    <b v="1"/>
    <s v="film &amp; video/documentary"/>
    <n v="197"/>
    <n v="127.24"/>
    <x v="0"/>
    <s v="documentary"/>
    <x v="289"/>
    <x v="289"/>
    <n v="2013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x v="290"/>
    <b v="1"/>
    <n v="168"/>
    <b v="1"/>
    <s v="film &amp; video/documentary"/>
    <n v="649"/>
    <n v="173.87"/>
    <x v="0"/>
    <s v="documentary"/>
    <x v="290"/>
    <x v="29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x v="291"/>
    <b v="1"/>
    <n v="128"/>
    <b v="1"/>
    <s v="film &amp; video/documentary"/>
    <n v="582"/>
    <n v="227.26"/>
    <x v="0"/>
    <s v="documentary"/>
    <x v="291"/>
    <x v="291"/>
    <n v="2013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x v="292"/>
    <b v="1"/>
    <n v="493"/>
    <b v="1"/>
    <s v="film &amp; video/documentary"/>
    <n v="39"/>
    <n v="58.8"/>
    <x v="0"/>
    <s v="documentary"/>
    <x v="292"/>
    <x v="292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x v="293"/>
    <b v="1"/>
    <n v="131"/>
    <b v="1"/>
    <s v="film &amp; video/documentary"/>
    <n v="111"/>
    <n v="219.98"/>
    <x v="0"/>
    <s v="documentary"/>
    <x v="293"/>
    <x v="29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x v="294"/>
    <b v="1"/>
    <n v="50"/>
    <b v="1"/>
    <s v="film &amp; video/documentary"/>
    <n v="575"/>
    <n v="574.55999999999995"/>
    <x v="0"/>
    <s v="documentary"/>
    <x v="294"/>
    <x v="294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x v="295"/>
    <b v="1"/>
    <n v="665"/>
    <b v="1"/>
    <s v="film &amp; video/documentary"/>
    <n v="57"/>
    <n v="43.14"/>
    <x v="0"/>
    <s v="documentary"/>
    <x v="295"/>
    <x v="295"/>
    <n v="2013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x v="296"/>
    <b v="1"/>
    <n v="129"/>
    <b v="1"/>
    <s v="film &amp; video/documentary"/>
    <n v="115"/>
    <n v="221.97"/>
    <x v="0"/>
    <s v="documentary"/>
    <x v="296"/>
    <x v="296"/>
    <n v="2012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x v="297"/>
    <b v="1"/>
    <n v="142"/>
    <b v="1"/>
    <s v="film &amp; video/documentary"/>
    <n v="143"/>
    <n v="200.85"/>
    <x v="0"/>
    <s v="documentary"/>
    <x v="297"/>
    <x v="297"/>
    <n v="2015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x v="298"/>
    <b v="1"/>
    <n v="2436"/>
    <b v="1"/>
    <s v="film &amp; video/documentary"/>
    <n v="23"/>
    <n v="11.69"/>
    <x v="0"/>
    <s v="documentary"/>
    <x v="298"/>
    <x v="29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x v="299"/>
    <b v="1"/>
    <n v="244"/>
    <b v="1"/>
    <s v="film &amp; video/documentary"/>
    <n v="283"/>
    <n v="115.99"/>
    <x v="0"/>
    <s v="documentary"/>
    <x v="299"/>
    <x v="299"/>
    <n v="201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x v="300"/>
    <b v="1"/>
    <n v="298"/>
    <b v="1"/>
    <s v="film &amp; video/documentary"/>
    <n v="113"/>
    <n v="94.89"/>
    <x v="0"/>
    <s v="documentary"/>
    <x v="300"/>
    <x v="300"/>
    <n v="2011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x v="301"/>
    <b v="1"/>
    <n v="251"/>
    <b v="1"/>
    <s v="film &amp; video/documentary"/>
    <n v="217"/>
    <n v="112.22"/>
    <x v="0"/>
    <s v="documentary"/>
    <x v="301"/>
    <x v="301"/>
    <n v="2013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x v="302"/>
    <b v="1"/>
    <n v="108"/>
    <b v="1"/>
    <s v="film &amp; video/documentary"/>
    <n v="281"/>
    <n v="259.88"/>
    <x v="0"/>
    <s v="documentary"/>
    <x v="302"/>
    <x v="302"/>
    <n v="2012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x v="303"/>
    <b v="1"/>
    <n v="82"/>
    <b v="1"/>
    <s v="film &amp; video/documentary"/>
    <n v="936"/>
    <n v="342.28"/>
    <x v="0"/>
    <s v="documentary"/>
    <x v="303"/>
    <x v="303"/>
    <n v="2012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x v="304"/>
    <b v="1"/>
    <n v="74"/>
    <b v="1"/>
    <s v="film &amp; video/documentary"/>
    <n v="819"/>
    <n v="376.34"/>
    <x v="0"/>
    <s v="documentary"/>
    <x v="304"/>
    <x v="304"/>
    <n v="2012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x v="305"/>
    <b v="1"/>
    <n v="189"/>
    <b v="1"/>
    <s v="film &amp; video/documentary"/>
    <n v="369"/>
    <n v="146.43"/>
    <x v="0"/>
    <s v="documentary"/>
    <x v="305"/>
    <x v="305"/>
    <n v="2012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x v="306"/>
    <b v="1"/>
    <n v="80"/>
    <b v="1"/>
    <s v="film &amp; video/documentary"/>
    <n v="2760"/>
    <n v="345"/>
    <x v="0"/>
    <s v="documentary"/>
    <x v="306"/>
    <x v="306"/>
    <n v="2013"/>
  </r>
  <r>
    <n v="307"/>
    <s v="Grammar Revolution"/>
    <s v="Why is grammar important?"/>
    <n v="22000"/>
    <n v="27541"/>
    <x v="0"/>
    <s v="US"/>
    <s v="USD"/>
    <n v="1360276801"/>
    <x v="307"/>
    <b v="1"/>
    <n v="576"/>
    <b v="1"/>
    <s v="film &amp; video/documentary"/>
    <n v="125"/>
    <n v="47.81"/>
    <x v="0"/>
    <s v="documentary"/>
    <x v="307"/>
    <x v="307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x v="308"/>
    <b v="1"/>
    <n v="202"/>
    <b v="1"/>
    <s v="film &amp; video/documentary"/>
    <n v="227"/>
    <n v="134.63999999999999"/>
    <x v="0"/>
    <s v="documentary"/>
    <x v="308"/>
    <x v="308"/>
    <n v="2011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x v="309"/>
    <b v="1"/>
    <n v="238"/>
    <b v="1"/>
    <s v="film &amp; video/documentary"/>
    <n v="151"/>
    <n v="114.27"/>
    <x v="0"/>
    <s v="documentary"/>
    <x v="309"/>
    <x v="309"/>
    <n v="2012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x v="310"/>
    <b v="1"/>
    <n v="36"/>
    <b v="1"/>
    <s v="film &amp; video/documentary"/>
    <n v="2719"/>
    <n v="755.25"/>
    <x v="0"/>
    <s v="documentary"/>
    <x v="310"/>
    <x v="310"/>
    <n v="2011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x v="311"/>
    <b v="1"/>
    <n v="150"/>
    <b v="1"/>
    <s v="film &amp; video/documentary"/>
    <n v="135"/>
    <n v="179.85"/>
    <x v="0"/>
    <s v="documentary"/>
    <x v="311"/>
    <x v="311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x v="312"/>
    <b v="1"/>
    <n v="146"/>
    <b v="1"/>
    <s v="film &amp; video/documentary"/>
    <n v="334"/>
    <n v="183.18"/>
    <x v="0"/>
    <s v="documentary"/>
    <x v="312"/>
    <x v="312"/>
    <n v="2013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x v="313"/>
    <b v="1"/>
    <n v="222"/>
    <b v="1"/>
    <s v="film &amp; video/documentary"/>
    <n v="157"/>
    <n v="119.91"/>
    <x v="0"/>
    <s v="documentary"/>
    <x v="313"/>
    <x v="313"/>
    <n v="201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x v="314"/>
    <b v="1"/>
    <n v="120"/>
    <b v="1"/>
    <s v="film &amp; video/documentary"/>
    <n v="2658"/>
    <n v="221.48"/>
    <x v="0"/>
    <s v="documentary"/>
    <x v="314"/>
    <x v="314"/>
    <n v="2013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x v="315"/>
    <b v="1"/>
    <n v="126"/>
    <b v="1"/>
    <s v="film &amp; video/documentary"/>
    <n v="106"/>
    <n v="210.28"/>
    <x v="0"/>
    <s v="documentary"/>
    <x v="315"/>
    <x v="315"/>
    <n v="2012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x v="316"/>
    <b v="1"/>
    <n v="158"/>
    <b v="1"/>
    <s v="film &amp; video/documentary"/>
    <n v="177"/>
    <n v="167.59"/>
    <x v="0"/>
    <s v="documentary"/>
    <x v="316"/>
    <x v="316"/>
    <n v="2014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x v="317"/>
    <b v="1"/>
    <n v="316"/>
    <b v="1"/>
    <s v="film &amp; video/documentary"/>
    <n v="88"/>
    <n v="83.71"/>
    <x v="0"/>
    <s v="documentary"/>
    <x v="317"/>
    <x v="317"/>
    <n v="201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x v="318"/>
    <b v="1"/>
    <n v="284"/>
    <b v="1"/>
    <s v="film &amp; video/documentary"/>
    <n v="529"/>
    <n v="93.12"/>
    <x v="0"/>
    <s v="documentary"/>
    <x v="318"/>
    <x v="318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x v="319"/>
    <b v="1"/>
    <n v="51"/>
    <b v="1"/>
    <s v="film &amp; video/documentary"/>
    <n v="529"/>
    <n v="518.39"/>
    <x v="0"/>
    <s v="documentary"/>
    <x v="319"/>
    <x v="319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x v="320"/>
    <b v="1"/>
    <n v="158"/>
    <b v="1"/>
    <s v="film &amp; video/documentary"/>
    <n v="132"/>
    <n v="166.84"/>
    <x v="0"/>
    <s v="documentary"/>
    <x v="320"/>
    <x v="320"/>
    <n v="2015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x v="321"/>
    <b v="1"/>
    <n v="337"/>
    <b v="1"/>
    <s v="film &amp; video/documentary"/>
    <n v="75"/>
    <n v="78.19"/>
    <x v="0"/>
    <s v="documentary"/>
    <x v="321"/>
    <x v="321"/>
    <n v="201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x v="322"/>
    <b v="1"/>
    <n v="186"/>
    <b v="1"/>
    <s v="film &amp; video/documentary"/>
    <n v="105"/>
    <n v="141.43"/>
    <x v="0"/>
    <s v="documentary"/>
    <x v="322"/>
    <x v="32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x v="323"/>
    <b v="1"/>
    <n v="58"/>
    <b v="1"/>
    <s v="film &amp; video/documentary"/>
    <n v="486"/>
    <n v="452.43"/>
    <x v="0"/>
    <s v="documentary"/>
    <x v="323"/>
    <x v="323"/>
    <n v="2016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x v="324"/>
    <b v="1"/>
    <n v="82"/>
    <b v="1"/>
    <s v="film &amp; video/documentary"/>
    <n v="309"/>
    <n v="319.92"/>
    <x v="0"/>
    <s v="documentary"/>
    <x v="324"/>
    <x v="324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x v="325"/>
    <b v="1"/>
    <n v="736"/>
    <b v="1"/>
    <s v="film &amp; video/documentary"/>
    <n v="52"/>
    <n v="35.57"/>
    <x v="0"/>
    <s v="documentary"/>
    <x v="325"/>
    <x v="325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x v="326"/>
    <b v="1"/>
    <n v="1151"/>
    <b v="1"/>
    <s v="film &amp; video/documentary"/>
    <n v="17"/>
    <n v="22.68"/>
    <x v="0"/>
    <s v="documentary"/>
    <x v="326"/>
    <x v="326"/>
    <n v="2017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x v="327"/>
    <b v="1"/>
    <n v="34"/>
    <b v="1"/>
    <s v="film &amp; video/documentary"/>
    <n v="651"/>
    <n v="765.41"/>
    <x v="0"/>
    <s v="documentary"/>
    <x v="327"/>
    <x v="327"/>
    <n v="2015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x v="328"/>
    <b v="1"/>
    <n v="498"/>
    <b v="1"/>
    <s v="film &amp; video/documentary"/>
    <n v="34"/>
    <n v="51.81"/>
    <x v="0"/>
    <s v="documentary"/>
    <x v="328"/>
    <x v="328"/>
    <n v="2015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x v="329"/>
    <b v="1"/>
    <n v="167"/>
    <b v="1"/>
    <s v="film &amp; video/documentary"/>
    <n v="257"/>
    <n v="154.13"/>
    <x v="0"/>
    <s v="documentary"/>
    <x v="329"/>
    <x v="329"/>
    <n v="2015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x v="330"/>
    <b v="1"/>
    <n v="340"/>
    <b v="1"/>
    <s v="film &amp; video/documentary"/>
    <n v="73"/>
    <n v="75.459999999999994"/>
    <x v="0"/>
    <s v="documentary"/>
    <x v="330"/>
    <x v="330"/>
    <n v="2013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x v="331"/>
    <b v="1"/>
    <n v="438"/>
    <b v="1"/>
    <s v="film &amp; video/documentary"/>
    <n v="64"/>
    <n v="58.56"/>
    <x v="0"/>
    <s v="documentary"/>
    <x v="331"/>
    <x v="331"/>
    <n v="2016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x v="332"/>
    <b v="1"/>
    <n v="555"/>
    <b v="1"/>
    <s v="film &amp; video/documentary"/>
    <n v="26"/>
    <n v="46.09"/>
    <x v="0"/>
    <s v="documentary"/>
    <x v="332"/>
    <x v="332"/>
    <n v="2015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x v="333"/>
    <b v="1"/>
    <n v="266"/>
    <b v="1"/>
    <s v="film &amp; video/documentary"/>
    <n v="64"/>
    <n v="96.12"/>
    <x v="0"/>
    <s v="documentary"/>
    <x v="333"/>
    <x v="333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x v="334"/>
    <b v="1"/>
    <n v="69"/>
    <b v="1"/>
    <s v="film &amp; video/documentary"/>
    <n v="254"/>
    <n v="368.77"/>
    <x v="0"/>
    <s v="documentary"/>
    <x v="334"/>
    <x v="334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x v="335"/>
    <b v="1"/>
    <n v="80"/>
    <b v="1"/>
    <s v="film &amp; video/documentary"/>
    <n v="299"/>
    <n v="317.88"/>
    <x v="0"/>
    <s v="documentary"/>
    <x v="335"/>
    <x v="335"/>
    <n v="2015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x v="336"/>
    <b v="1"/>
    <n v="493"/>
    <b v="1"/>
    <s v="film &amp; video/documentary"/>
    <n v="102"/>
    <n v="51.5"/>
    <x v="0"/>
    <s v="documentary"/>
    <x v="336"/>
    <x v="336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x v="337"/>
    <b v="1"/>
    <n v="31"/>
    <b v="1"/>
    <s v="film &amp; video/documentary"/>
    <n v="846"/>
    <n v="818.55"/>
    <x v="0"/>
    <s v="documentary"/>
    <x v="337"/>
    <x v="337"/>
    <n v="2015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x v="338"/>
    <b v="1"/>
    <n v="236"/>
    <b v="1"/>
    <s v="film &amp; video/documentary"/>
    <n v="169"/>
    <n v="107.25"/>
    <x v="0"/>
    <s v="documentary"/>
    <x v="338"/>
    <x v="338"/>
    <n v="2016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x v="339"/>
    <b v="1"/>
    <n v="89"/>
    <b v="1"/>
    <s v="film &amp; video/documentary"/>
    <n v="420"/>
    <n v="282.85000000000002"/>
    <x v="0"/>
    <s v="documentary"/>
    <x v="339"/>
    <x v="339"/>
    <n v="2015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x v="340"/>
    <b v="1"/>
    <n v="299"/>
    <b v="1"/>
    <s v="film &amp; video/documentary"/>
    <n v="72"/>
    <n v="84.05"/>
    <x v="0"/>
    <s v="documentary"/>
    <x v="340"/>
    <x v="340"/>
    <n v="2017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x v="341"/>
    <b v="1"/>
    <n v="55"/>
    <b v="1"/>
    <s v="film &amp; video/documentary"/>
    <n v="717"/>
    <n v="456.15"/>
    <x v="0"/>
    <s v="documentary"/>
    <x v="341"/>
    <x v="341"/>
    <n v="2014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x v="342"/>
    <b v="1"/>
    <n v="325"/>
    <b v="1"/>
    <s v="film &amp; video/documentary"/>
    <n v="45"/>
    <n v="76.28"/>
    <x v="0"/>
    <s v="documentary"/>
    <x v="342"/>
    <x v="34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x v="343"/>
    <b v="1"/>
    <n v="524"/>
    <b v="1"/>
    <s v="film &amp; video/documentary"/>
    <n v="82"/>
    <n v="47.12"/>
    <x v="0"/>
    <s v="documentary"/>
    <x v="343"/>
    <x v="34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x v="344"/>
    <b v="1"/>
    <n v="285"/>
    <b v="1"/>
    <s v="film &amp; video/documentary"/>
    <n v="74"/>
    <n v="86.49"/>
    <x v="0"/>
    <s v="documentary"/>
    <x v="344"/>
    <x v="344"/>
    <n v="2015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x v="345"/>
    <b v="1"/>
    <n v="179"/>
    <b v="1"/>
    <s v="film &amp; video/documentary"/>
    <n v="169"/>
    <n v="136.9"/>
    <x v="0"/>
    <s v="documentary"/>
    <x v="345"/>
    <x v="345"/>
    <n v="2015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x v="346"/>
    <b v="1"/>
    <n v="188"/>
    <b v="1"/>
    <s v="film &amp; video/documentary"/>
    <n v="245"/>
    <n v="130.27000000000001"/>
    <x v="0"/>
    <s v="documentary"/>
    <x v="346"/>
    <x v="346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x v="347"/>
    <b v="1"/>
    <n v="379"/>
    <b v="1"/>
    <s v="film &amp; video/documentary"/>
    <n v="61"/>
    <n v="64.430000000000007"/>
    <x v="0"/>
    <s v="documentary"/>
    <x v="347"/>
    <x v="347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x v="348"/>
    <b v="1"/>
    <n v="119"/>
    <b v="1"/>
    <s v="film &amp; video/documentary"/>
    <n v="243"/>
    <n v="204.38"/>
    <x v="0"/>
    <s v="documentary"/>
    <x v="348"/>
    <x v="348"/>
    <n v="2015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x v="349"/>
    <b v="1"/>
    <n v="167"/>
    <b v="1"/>
    <s v="film &amp; video/documentary"/>
    <n v="216"/>
    <n v="145.6"/>
    <x v="0"/>
    <s v="documentary"/>
    <x v="349"/>
    <x v="349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x v="350"/>
    <b v="1"/>
    <n v="221"/>
    <b v="1"/>
    <s v="film &amp; video/documentary"/>
    <n v="97"/>
    <n v="109.94"/>
    <x v="0"/>
    <s v="documentary"/>
    <x v="350"/>
    <x v="35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x v="351"/>
    <b v="1"/>
    <n v="964"/>
    <b v="1"/>
    <s v="film &amp; video/documentary"/>
    <n v="71"/>
    <n v="25.1"/>
    <x v="0"/>
    <s v="documentary"/>
    <x v="351"/>
    <x v="351"/>
    <n v="2016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x v="352"/>
    <b v="1"/>
    <n v="286"/>
    <b v="1"/>
    <s v="film &amp; video/documentary"/>
    <n v="241"/>
    <n v="84.29"/>
    <x v="0"/>
    <s v="documentary"/>
    <x v="352"/>
    <x v="352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x v="353"/>
    <b v="1"/>
    <n v="613"/>
    <b v="1"/>
    <s v="film &amp; video/documentary"/>
    <n v="41"/>
    <n v="39.07"/>
    <x v="0"/>
    <s v="documentary"/>
    <x v="353"/>
    <x v="353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x v="354"/>
    <b v="1"/>
    <n v="29"/>
    <b v="1"/>
    <s v="film &amp; video/documentary"/>
    <n v="678"/>
    <n v="818.19"/>
    <x v="0"/>
    <s v="documentary"/>
    <x v="354"/>
    <x v="354"/>
    <n v="2016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x v="355"/>
    <b v="1"/>
    <n v="165"/>
    <b v="1"/>
    <s v="film &amp; video/documentary"/>
    <n v="67"/>
    <n v="142.61000000000001"/>
    <x v="0"/>
    <s v="documentary"/>
    <x v="355"/>
    <x v="355"/>
    <n v="2014"/>
  </r>
  <r>
    <n v="356"/>
    <s v="43 and 80"/>
    <s v="A documentary about halibut conservation and how it impacts communities of Southeast Alaska."/>
    <n v="7500"/>
    <n v="23505"/>
    <x v="0"/>
    <s v="US"/>
    <s v="USD"/>
    <n v="1458152193"/>
    <x v="356"/>
    <b v="1"/>
    <n v="97"/>
    <b v="1"/>
    <s v="film &amp; video/documentary"/>
    <n v="313"/>
    <n v="242.32"/>
    <x v="0"/>
    <s v="documentary"/>
    <x v="356"/>
    <x v="356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x v="357"/>
    <b v="1"/>
    <n v="303"/>
    <b v="1"/>
    <s v="film &amp; video/documentary"/>
    <n v="156"/>
    <n v="77.27"/>
    <x v="0"/>
    <s v="documentary"/>
    <x v="357"/>
    <x v="357"/>
    <n v="2015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x v="358"/>
    <b v="1"/>
    <n v="267"/>
    <b v="1"/>
    <s v="film &amp; video/documentary"/>
    <n v="47"/>
    <n v="87.21"/>
    <x v="0"/>
    <s v="documentary"/>
    <x v="358"/>
    <x v="358"/>
    <n v="2016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x v="359"/>
    <b v="1"/>
    <n v="302"/>
    <b v="1"/>
    <s v="film &amp; video/documentary"/>
    <n v="95"/>
    <n v="76.48"/>
    <x v="0"/>
    <s v="documentary"/>
    <x v="359"/>
    <x v="359"/>
    <n v="2014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x v="360"/>
    <b v="0"/>
    <n v="87"/>
    <b v="1"/>
    <s v="film &amp; video/documentary"/>
    <n v="192"/>
    <n v="265.36"/>
    <x v="0"/>
    <s v="documentary"/>
    <x v="360"/>
    <x v="36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x v="361"/>
    <b v="0"/>
    <n v="354"/>
    <b v="1"/>
    <s v="film &amp; video/documentary"/>
    <n v="66"/>
    <n v="64.95"/>
    <x v="0"/>
    <s v="documentary"/>
    <x v="361"/>
    <x v="361"/>
    <n v="201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x v="362"/>
    <b v="0"/>
    <n v="86"/>
    <b v="1"/>
    <s v="film &amp; video/documentary"/>
    <n v="237"/>
    <n v="266.66000000000003"/>
    <x v="0"/>
    <s v="documentary"/>
    <x v="362"/>
    <x v="362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x v="363"/>
    <b v="0"/>
    <n v="26"/>
    <b v="1"/>
    <s v="film &amp; video/documentary"/>
    <n v="254"/>
    <n v="870.96"/>
    <x v="0"/>
    <s v="documentary"/>
    <x v="363"/>
    <x v="363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x v="364"/>
    <b v="0"/>
    <n v="113"/>
    <b v="1"/>
    <s v="film &amp; video/documentary"/>
    <n v="323"/>
    <n v="200.03"/>
    <x v="0"/>
    <s v="documentary"/>
    <x v="364"/>
    <x v="364"/>
    <n v="2014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x v="365"/>
    <b v="0"/>
    <n v="65"/>
    <b v="1"/>
    <s v="film &amp; video/documentary"/>
    <n v="150"/>
    <n v="346.8"/>
    <x v="0"/>
    <s v="documentary"/>
    <x v="365"/>
    <x v="365"/>
    <n v="2014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x v="366"/>
    <b v="0"/>
    <n v="134"/>
    <b v="1"/>
    <s v="film &amp; video/documentary"/>
    <n v="59"/>
    <n v="167.32"/>
    <x v="0"/>
    <s v="documentary"/>
    <x v="366"/>
    <x v="366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x v="367"/>
    <b v="0"/>
    <n v="119"/>
    <b v="1"/>
    <s v="film &amp; video/documentary"/>
    <n v="224"/>
    <n v="188.2"/>
    <x v="0"/>
    <s v="documentary"/>
    <x v="367"/>
    <x v="367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x v="368"/>
    <b v="0"/>
    <n v="159"/>
    <b v="1"/>
    <s v="film &amp; video/documentary"/>
    <n v="179"/>
    <n v="140.53"/>
    <x v="0"/>
    <s v="documentary"/>
    <x v="368"/>
    <x v="368"/>
    <n v="2015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x v="369"/>
    <b v="0"/>
    <n v="167"/>
    <b v="1"/>
    <s v="film &amp; video/documentary"/>
    <n v="343"/>
    <n v="133.63999999999999"/>
    <x v="0"/>
    <s v="documentary"/>
    <x v="369"/>
    <x v="36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x v="370"/>
    <b v="0"/>
    <n v="43"/>
    <b v="1"/>
    <s v="film &amp; video/documentary"/>
    <n v="89"/>
    <n v="516.63"/>
    <x v="0"/>
    <s v="documentary"/>
    <x v="370"/>
    <x v="370"/>
    <n v="2016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x v="371"/>
    <b v="0"/>
    <n v="1062"/>
    <b v="1"/>
    <s v="film &amp; video/documentary"/>
    <n v="15"/>
    <n v="20.9"/>
    <x v="0"/>
    <s v="documentary"/>
    <x v="371"/>
    <x v="371"/>
    <n v="2012"/>
  </r>
  <r>
    <n v="372"/>
    <s v="Wild Equus"/>
    <s v="A short documentary exploring the uses of 'Natural Horsemanship' across Europe"/>
    <n v="300"/>
    <n v="21994"/>
    <x v="0"/>
    <s v="GB"/>
    <s v="GBP"/>
    <n v="1459872000"/>
    <x v="372"/>
    <b v="0"/>
    <n v="9"/>
    <b v="1"/>
    <s v="film &amp; video/documentary"/>
    <n v="7331"/>
    <n v="2443.7800000000002"/>
    <x v="0"/>
    <s v="documentary"/>
    <x v="372"/>
    <x v="372"/>
    <n v="2016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x v="373"/>
    <b v="0"/>
    <n v="89"/>
    <b v="1"/>
    <s v="film &amp; video/documentary"/>
    <n v="292"/>
    <n v="246.46"/>
    <x v="0"/>
    <s v="documentary"/>
    <x v="373"/>
    <x v="373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x v="374"/>
    <b v="0"/>
    <n v="174"/>
    <b v="1"/>
    <s v="film &amp; video/documentary"/>
    <n v="365"/>
    <n v="125.89"/>
    <x v="0"/>
    <s v="documentary"/>
    <x v="374"/>
    <x v="374"/>
    <n v="201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x v="375"/>
    <b v="0"/>
    <n v="14"/>
    <b v="1"/>
    <s v="film &amp; video/documentary"/>
    <n v="4381"/>
    <n v="1564.57"/>
    <x v="0"/>
    <s v="documentary"/>
    <x v="375"/>
    <x v="375"/>
    <n v="201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x v="376"/>
    <b v="0"/>
    <n v="48"/>
    <b v="1"/>
    <s v="film &amp; video/documentary"/>
    <n v="893"/>
    <n v="455.93"/>
    <x v="0"/>
    <s v="documentary"/>
    <x v="376"/>
    <x v="376"/>
    <n v="201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x v="377"/>
    <b v="0"/>
    <n v="133"/>
    <b v="1"/>
    <s v="film &amp; video/documentary"/>
    <n v="182"/>
    <n v="164.53"/>
    <x v="0"/>
    <s v="documentary"/>
    <x v="377"/>
    <x v="377"/>
    <n v="2015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x v="378"/>
    <b v="0"/>
    <n v="83"/>
    <b v="1"/>
    <s v="film &amp; video/documentary"/>
    <n v="728"/>
    <n v="263.02"/>
    <x v="0"/>
    <s v="documentary"/>
    <x v="378"/>
    <x v="378"/>
    <n v="2016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x v="379"/>
    <b v="0"/>
    <n v="149"/>
    <b v="1"/>
    <s v="film &amp; video/documentary"/>
    <n v="145"/>
    <n v="145.91999999999999"/>
    <x v="0"/>
    <s v="documentary"/>
    <x v="379"/>
    <x v="379"/>
    <n v="20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x v="380"/>
    <b v="0"/>
    <n v="49"/>
    <b v="1"/>
    <s v="film &amp; video/documentary"/>
    <n v="542"/>
    <n v="442.53"/>
    <x v="0"/>
    <s v="documentary"/>
    <x v="380"/>
    <x v="380"/>
    <n v="2015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x v="381"/>
    <b v="0"/>
    <n v="251"/>
    <b v="1"/>
    <s v="film &amp; video/documentary"/>
    <n v="87"/>
    <n v="86.37"/>
    <x v="0"/>
    <s v="documentary"/>
    <x v="381"/>
    <x v="381"/>
    <n v="2012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x v="382"/>
    <b v="0"/>
    <n v="22"/>
    <b v="1"/>
    <s v="film &amp; video/documentary"/>
    <n v="3606"/>
    <n v="983.51"/>
    <x v="0"/>
    <s v="documentary"/>
    <x v="382"/>
    <x v="382"/>
    <n v="2012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x v="383"/>
    <b v="0"/>
    <n v="48"/>
    <b v="1"/>
    <s v="film &amp; video/documentary"/>
    <n v="2161"/>
    <n v="449.75"/>
    <x v="0"/>
    <s v="documentary"/>
    <x v="383"/>
    <x v="383"/>
    <n v="2014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x v="384"/>
    <b v="0"/>
    <n v="383"/>
    <b v="1"/>
    <s v="film &amp; video/documentary"/>
    <n v="108"/>
    <n v="56.33"/>
    <x v="0"/>
    <s v="documentary"/>
    <x v="384"/>
    <x v="384"/>
    <n v="2014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x v="385"/>
    <b v="0"/>
    <n v="237"/>
    <b v="1"/>
    <s v="film &amp; video/documentary"/>
    <n v="86"/>
    <n v="90.63"/>
    <x v="0"/>
    <s v="documentary"/>
    <x v="385"/>
    <x v="385"/>
    <n v="2014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x v="386"/>
    <b v="0"/>
    <n v="13"/>
    <b v="1"/>
    <s v="film &amp; video/documentary"/>
    <n v="3568"/>
    <n v="1646.92"/>
    <x v="0"/>
    <s v="documentary"/>
    <x v="386"/>
    <x v="386"/>
    <n v="2015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x v="387"/>
    <b v="0"/>
    <n v="562"/>
    <b v="1"/>
    <s v="film &amp; video/documentary"/>
    <n v="56"/>
    <n v="38.04"/>
    <x v="0"/>
    <s v="documentary"/>
    <x v="387"/>
    <x v="387"/>
    <n v="2015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x v="388"/>
    <b v="0"/>
    <n v="71"/>
    <b v="1"/>
    <s v="film &amp; video/documentary"/>
    <n v="427"/>
    <n v="300.86"/>
    <x v="0"/>
    <s v="documentary"/>
    <x v="388"/>
    <x v="388"/>
    <n v="2016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x v="389"/>
    <b v="0"/>
    <n v="1510"/>
    <b v="1"/>
    <s v="film &amp; video/documentary"/>
    <n v="31"/>
    <n v="14.15"/>
    <x v="0"/>
    <s v="documentary"/>
    <x v="389"/>
    <x v="389"/>
    <n v="201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x v="390"/>
    <b v="0"/>
    <n v="14"/>
    <b v="1"/>
    <s v="film &amp; video/documentary"/>
    <n v="2132"/>
    <n v="1522.57"/>
    <x v="0"/>
    <s v="documentary"/>
    <x v="390"/>
    <x v="390"/>
    <n v="2015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x v="391"/>
    <b v="0"/>
    <n v="193"/>
    <b v="1"/>
    <s v="film &amp; video/documentary"/>
    <n v="107"/>
    <n v="110.36"/>
    <x v="0"/>
    <s v="documentary"/>
    <x v="391"/>
    <x v="391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x v="392"/>
    <b v="0"/>
    <n v="206"/>
    <b v="1"/>
    <s v="film &amp; video/documentary"/>
    <n v="114"/>
    <n v="102.71"/>
    <x v="0"/>
    <s v="documentary"/>
    <x v="392"/>
    <x v="392"/>
    <n v="2011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x v="393"/>
    <b v="0"/>
    <n v="351"/>
    <b v="1"/>
    <s v="film &amp; video/documentary"/>
    <n v="42"/>
    <n v="60.24"/>
    <x v="0"/>
    <s v="documentary"/>
    <x v="393"/>
    <x v="393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x v="394"/>
    <b v="0"/>
    <n v="50"/>
    <b v="1"/>
    <s v="film &amp; video/documentary"/>
    <n v="445"/>
    <n v="418.39"/>
    <x v="0"/>
    <s v="documentary"/>
    <x v="394"/>
    <x v="394"/>
    <n v="2016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x v="395"/>
    <b v="0"/>
    <n v="184"/>
    <b v="1"/>
    <s v="film &amp; video/documentary"/>
    <n v="208"/>
    <n v="113.28"/>
    <x v="0"/>
    <s v="documentary"/>
    <x v="395"/>
    <x v="395"/>
    <n v="2012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x v="396"/>
    <b v="0"/>
    <n v="196"/>
    <b v="1"/>
    <s v="film &amp; video/documentary"/>
    <n v="139"/>
    <n v="106.23"/>
    <x v="0"/>
    <s v="documentary"/>
    <x v="396"/>
    <x v="39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x v="397"/>
    <b v="0"/>
    <n v="229"/>
    <b v="1"/>
    <s v="film &amp; video/documentary"/>
    <n v="167"/>
    <n v="90.63"/>
    <x v="0"/>
    <s v="documentary"/>
    <x v="397"/>
    <x v="39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x v="398"/>
    <b v="0"/>
    <n v="67"/>
    <b v="1"/>
    <s v="film &amp; video/documentary"/>
    <n v="276"/>
    <n v="308.79000000000002"/>
    <x v="0"/>
    <s v="documentary"/>
    <x v="398"/>
    <x v="398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x v="399"/>
    <b v="0"/>
    <n v="95"/>
    <b v="1"/>
    <s v="film &amp; video/documentary"/>
    <n v="103"/>
    <n v="217.17"/>
    <x v="0"/>
    <s v="documentary"/>
    <x v="399"/>
    <x v="399"/>
    <n v="2016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x v="400"/>
    <b v="0"/>
    <n v="62"/>
    <b v="1"/>
    <s v="film &amp; video/documentary"/>
    <n v="206"/>
    <n v="331.76"/>
    <x v="0"/>
    <s v="documentary"/>
    <x v="400"/>
    <x v="4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x v="401"/>
    <b v="0"/>
    <n v="73"/>
    <b v="1"/>
    <s v="film &amp; video/documentary"/>
    <n v="41"/>
    <n v="281.52999999999997"/>
    <x v="0"/>
    <s v="documentary"/>
    <x v="401"/>
    <x v="401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x v="402"/>
    <b v="0"/>
    <n v="43"/>
    <b v="1"/>
    <s v="film &amp; video/documentary"/>
    <n v="1025"/>
    <n v="476.53"/>
    <x v="0"/>
    <s v="documentary"/>
    <x v="402"/>
    <x v="402"/>
    <n v="2015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x v="403"/>
    <b v="0"/>
    <n v="70"/>
    <b v="1"/>
    <s v="film &amp; video/documentary"/>
    <n v="409"/>
    <n v="292.27"/>
    <x v="0"/>
    <s v="documentary"/>
    <x v="403"/>
    <x v="403"/>
    <n v="2011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x v="404"/>
    <b v="0"/>
    <n v="271"/>
    <b v="1"/>
    <s v="film &amp; video/documentary"/>
    <n v="58"/>
    <n v="75.37"/>
    <x v="0"/>
    <s v="documentary"/>
    <x v="404"/>
    <x v="404"/>
    <n v="2014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x v="405"/>
    <b v="0"/>
    <n v="55"/>
    <b v="1"/>
    <s v="film &amp; video/documentary"/>
    <n v="723"/>
    <n v="370.87"/>
    <x v="0"/>
    <s v="documentary"/>
    <x v="405"/>
    <x v="405"/>
    <n v="2014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x v="406"/>
    <b v="0"/>
    <n v="35"/>
    <b v="1"/>
    <s v="film &amp; video/documentary"/>
    <n v="727"/>
    <n v="581.86"/>
    <x v="0"/>
    <s v="documentary"/>
    <x v="406"/>
    <x v="406"/>
    <n v="2011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x v="407"/>
    <b v="0"/>
    <n v="22"/>
    <b v="1"/>
    <s v="film &amp; video/documentary"/>
    <n v="1017"/>
    <n v="924.69"/>
    <x v="0"/>
    <s v="documentary"/>
    <x v="407"/>
    <x v="407"/>
    <n v="2011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x v="408"/>
    <b v="0"/>
    <n v="38"/>
    <b v="1"/>
    <s v="film &amp; video/documentary"/>
    <n v="338"/>
    <n v="532.97"/>
    <x v="0"/>
    <s v="documentary"/>
    <x v="408"/>
    <x v="408"/>
    <n v="2013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x v="409"/>
    <b v="0"/>
    <n v="15"/>
    <b v="1"/>
    <s v="film &amp; video/documentary"/>
    <n v="4038"/>
    <n v="1346"/>
    <x v="0"/>
    <s v="documentary"/>
    <x v="409"/>
    <x v="409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x v="410"/>
    <b v="0"/>
    <n v="7"/>
    <b v="1"/>
    <s v="film &amp; video/documentary"/>
    <n v="2013"/>
    <n v="2875.43"/>
    <x v="0"/>
    <s v="documentary"/>
    <x v="410"/>
    <x v="410"/>
    <n v="2015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x v="411"/>
    <b v="0"/>
    <n v="241"/>
    <b v="1"/>
    <s v="film &amp; video/documentary"/>
    <n v="67"/>
    <n v="83.49"/>
    <x v="0"/>
    <s v="documentary"/>
    <x v="411"/>
    <x v="411"/>
    <n v="2013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x v="412"/>
    <b v="0"/>
    <n v="55"/>
    <b v="1"/>
    <s v="film &amp; video/documentary"/>
    <n v="805"/>
    <n v="365.82"/>
    <x v="0"/>
    <s v="documentary"/>
    <x v="412"/>
    <x v="412"/>
    <n v="2012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x v="413"/>
    <b v="0"/>
    <n v="171"/>
    <b v="1"/>
    <s v="film &amp; video/documentary"/>
    <n v="157"/>
    <n v="117.37"/>
    <x v="0"/>
    <s v="documentary"/>
    <x v="413"/>
    <x v="413"/>
    <n v="2012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x v="414"/>
    <b v="0"/>
    <n v="208"/>
    <b v="1"/>
    <s v="film &amp; video/documentary"/>
    <n v="108"/>
    <n v="96.31"/>
    <x v="0"/>
    <s v="documentary"/>
    <x v="414"/>
    <x v="41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x v="415"/>
    <b v="0"/>
    <n v="21"/>
    <b v="1"/>
    <s v="film &amp; video/documentary"/>
    <n v="1430"/>
    <n v="953.58"/>
    <x v="0"/>
    <s v="documentary"/>
    <x v="415"/>
    <x v="415"/>
    <n v="2014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x v="416"/>
    <b v="0"/>
    <n v="25"/>
    <b v="1"/>
    <s v="film &amp; video/documentary"/>
    <n v="2002"/>
    <n v="800.88"/>
    <x v="0"/>
    <s v="documentary"/>
    <x v="416"/>
    <x v="416"/>
    <n v="2014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x v="417"/>
    <b v="0"/>
    <n v="52"/>
    <b v="1"/>
    <s v="film &amp; video/documentary"/>
    <n v="190"/>
    <n v="383.29"/>
    <x v="0"/>
    <s v="documentary"/>
    <x v="417"/>
    <x v="417"/>
    <n v="2013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x v="418"/>
    <b v="0"/>
    <n v="104"/>
    <b v="1"/>
    <s v="film &amp; video/documentary"/>
    <n v="89"/>
    <n v="190.96"/>
    <x v="0"/>
    <s v="documentary"/>
    <x v="418"/>
    <x v="418"/>
    <n v="2015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x v="419"/>
    <b v="0"/>
    <n v="73"/>
    <b v="1"/>
    <s v="film &amp; video/documentary"/>
    <n v="248"/>
    <n v="271.56"/>
    <x v="0"/>
    <s v="documentary"/>
    <x v="419"/>
    <x v="419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x v="420"/>
    <b v="0"/>
    <n v="3"/>
    <b v="0"/>
    <s v="film &amp; video/animation"/>
    <n v="599"/>
    <n v="6590.04"/>
    <x v="0"/>
    <s v="animation"/>
    <x v="420"/>
    <x v="420"/>
    <n v="2014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x v="421"/>
    <b v="0"/>
    <n v="6"/>
    <b v="0"/>
    <s v="film &amp; video/animation"/>
    <n v="130"/>
    <n v="3262"/>
    <x v="0"/>
    <s v="animation"/>
    <x v="421"/>
    <x v="421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x v="422"/>
    <b v="0"/>
    <n v="12"/>
    <b v="0"/>
    <s v="film &amp; video/animation"/>
    <n v="49"/>
    <n v="1629.75"/>
    <x v="0"/>
    <s v="animation"/>
    <x v="422"/>
    <x v="422"/>
    <n v="2014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x v="423"/>
    <b v="0"/>
    <n v="13"/>
    <b v="0"/>
    <s v="film &amp; video/animation"/>
    <n v="98"/>
    <n v="1501.79"/>
    <x v="0"/>
    <s v="animation"/>
    <x v="423"/>
    <x v="423"/>
    <n v="2013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x v="424"/>
    <b v="0"/>
    <n v="5"/>
    <b v="0"/>
    <s v="film &amp; video/animation"/>
    <n v="648"/>
    <n v="3886.8"/>
    <x v="0"/>
    <s v="animation"/>
    <x v="424"/>
    <x v="424"/>
    <n v="2012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x v="425"/>
    <b v="0"/>
    <n v="2"/>
    <b v="0"/>
    <s v="film &amp; video/animation"/>
    <n v="39"/>
    <n v="9715"/>
    <x v="0"/>
    <s v="animation"/>
    <x v="425"/>
    <x v="425"/>
    <n v="2015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x v="426"/>
    <b v="0"/>
    <n v="8"/>
    <b v="0"/>
    <s v="film &amp; video/animation"/>
    <n v="193"/>
    <n v="2415.5"/>
    <x v="0"/>
    <s v="animation"/>
    <x v="426"/>
    <x v="426"/>
    <n v="2016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x v="427"/>
    <b v="0"/>
    <n v="0"/>
    <b v="0"/>
    <s v="film &amp; video/animation"/>
    <n v="297"/>
    <s v="N/A"/>
    <x v="0"/>
    <s v="animation"/>
    <x v="427"/>
    <x v="427"/>
    <n v="2015"/>
  </r>
  <r>
    <n v="428"/>
    <s v="Little Clay Bible - Zacchaeus"/>
    <s v="Fresh, fun, entertaining Bible stories on YouTube, stop-motion style."/>
    <n v="12000"/>
    <n v="19195"/>
    <x v="2"/>
    <s v="US"/>
    <s v="USD"/>
    <n v="1402956000"/>
    <x v="428"/>
    <b v="0"/>
    <n v="13"/>
    <b v="0"/>
    <s v="film &amp; video/animation"/>
    <n v="160"/>
    <n v="1476.54"/>
    <x v="0"/>
    <s v="animation"/>
    <x v="428"/>
    <x v="428"/>
    <n v="201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x v="429"/>
    <b v="0"/>
    <n v="0"/>
    <b v="0"/>
    <s v="film &amp; video/animation"/>
    <n v="383"/>
    <s v="N/A"/>
    <x v="0"/>
    <s v="animation"/>
    <x v="429"/>
    <x v="429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x v="430"/>
    <b v="0"/>
    <n v="5"/>
    <b v="0"/>
    <s v="film &amp; video/animation"/>
    <n v="1903"/>
    <n v="3805.6"/>
    <x v="0"/>
    <s v="animation"/>
    <x v="430"/>
    <x v="430"/>
    <n v="2013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x v="431"/>
    <b v="0"/>
    <n v="8"/>
    <b v="0"/>
    <s v="film &amp; video/animation"/>
    <n v="629"/>
    <n v="2356.88"/>
    <x v="0"/>
    <s v="animation"/>
    <x v="431"/>
    <x v="431"/>
    <n v="2016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x v="432"/>
    <b v="0"/>
    <n v="8"/>
    <b v="0"/>
    <s v="film &amp; video/animation"/>
    <n v="314"/>
    <n v="2356.38"/>
    <x v="0"/>
    <s v="animation"/>
    <x v="432"/>
    <x v="432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x v="433"/>
    <b v="0"/>
    <n v="0"/>
    <b v="0"/>
    <s v="film &amp; video/animation"/>
    <n v="622"/>
    <s v="N/A"/>
    <x v="0"/>
    <s v="animation"/>
    <x v="433"/>
    <x v="433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x v="434"/>
    <b v="0"/>
    <n v="2"/>
    <b v="0"/>
    <s v="film &amp; video/animation"/>
    <n v="747"/>
    <n v="9333.5"/>
    <x v="0"/>
    <s v="animation"/>
    <x v="434"/>
    <x v="434"/>
    <n v="2013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x v="435"/>
    <b v="0"/>
    <n v="3"/>
    <b v="0"/>
    <s v="film &amp; video/animation"/>
    <n v="17"/>
    <n v="6215"/>
    <x v="0"/>
    <s v="animation"/>
    <x v="435"/>
    <x v="435"/>
    <n v="2013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x v="436"/>
    <b v="0"/>
    <n v="0"/>
    <b v="0"/>
    <s v="film &amp; video/animation"/>
    <n v="1863"/>
    <s v="N/A"/>
    <x v="0"/>
    <s v="animation"/>
    <x v="436"/>
    <x v="436"/>
    <n v="201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x v="437"/>
    <b v="0"/>
    <n v="0"/>
    <b v="0"/>
    <s v="film &amp; video/animation"/>
    <n v="265"/>
    <s v="N/A"/>
    <x v="0"/>
    <s v="animation"/>
    <x v="437"/>
    <x v="437"/>
    <n v="201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x v="438"/>
    <b v="0"/>
    <n v="11"/>
    <b v="0"/>
    <s v="film &amp; video/animation"/>
    <n v="92"/>
    <n v="1679.27"/>
    <x v="0"/>
    <s v="animation"/>
    <x v="438"/>
    <x v="438"/>
    <n v="2015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x v="439"/>
    <b v="0"/>
    <n v="0"/>
    <b v="0"/>
    <s v="film &amp; video/animation"/>
    <n v="4049"/>
    <s v="N/A"/>
    <x v="0"/>
    <s v="animation"/>
    <x v="439"/>
    <x v="439"/>
    <n v="2014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x v="440"/>
    <b v="0"/>
    <n v="1"/>
    <b v="0"/>
    <s v="film &amp; video/animation"/>
    <n v="364"/>
    <n v="18185"/>
    <x v="0"/>
    <s v="animation"/>
    <x v="440"/>
    <x v="440"/>
    <n v="2016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x v="441"/>
    <b v="0"/>
    <n v="0"/>
    <b v="0"/>
    <s v="film &amp; video/animation"/>
    <n v="4525"/>
    <s v="N/A"/>
    <x v="0"/>
    <s v="animation"/>
    <x v="441"/>
    <x v="441"/>
    <n v="2013"/>
  </r>
  <r>
    <n v="442"/>
    <s v="The Paranormal Idiot"/>
    <s v="Doomsday is here"/>
    <n v="17000"/>
    <n v="18083"/>
    <x v="2"/>
    <s v="US"/>
    <s v="USD"/>
    <n v="1424380783"/>
    <x v="442"/>
    <b v="0"/>
    <n v="17"/>
    <b v="0"/>
    <s v="film &amp; video/animation"/>
    <n v="106"/>
    <n v="1063.71"/>
    <x v="0"/>
    <s v="animation"/>
    <x v="442"/>
    <x v="442"/>
    <n v="2015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x v="443"/>
    <b v="0"/>
    <n v="2"/>
    <b v="0"/>
    <s v="film &amp; video/animation"/>
    <n v="181"/>
    <n v="9033"/>
    <x v="0"/>
    <s v="animation"/>
    <x v="443"/>
    <x v="443"/>
    <n v="2014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x v="444"/>
    <b v="0"/>
    <n v="1"/>
    <b v="0"/>
    <s v="film &amp; video/animation"/>
    <n v="1791"/>
    <n v="17914"/>
    <x v="0"/>
    <s v="animation"/>
    <x v="444"/>
    <x v="444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x v="445"/>
    <b v="0"/>
    <n v="2"/>
    <b v="0"/>
    <s v="film &amp; video/animation"/>
    <n v="30"/>
    <n v="8947.6299999999992"/>
    <x v="0"/>
    <s v="animation"/>
    <x v="445"/>
    <x v="445"/>
    <n v="201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x v="446"/>
    <b v="0"/>
    <n v="16"/>
    <b v="0"/>
    <s v="film &amp; video/animation"/>
    <n v="170"/>
    <n v="1117.19"/>
    <x v="0"/>
    <s v="animation"/>
    <x v="446"/>
    <x v="446"/>
    <n v="201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x v="447"/>
    <b v="0"/>
    <n v="1"/>
    <b v="0"/>
    <s v="film &amp; video/animation"/>
    <n v="59"/>
    <n v="17805"/>
    <x v="0"/>
    <s v="animation"/>
    <x v="447"/>
    <x v="447"/>
    <n v="201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x v="448"/>
    <b v="0"/>
    <n v="4"/>
    <b v="0"/>
    <s v="film &amp; video/animation"/>
    <n v="709"/>
    <n v="4432.75"/>
    <x v="0"/>
    <s v="animation"/>
    <x v="448"/>
    <x v="448"/>
    <n v="2014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x v="449"/>
    <b v="0"/>
    <n v="5"/>
    <b v="0"/>
    <s v="film &amp; video/animation"/>
    <n v="884"/>
    <n v="3536"/>
    <x v="0"/>
    <s v="animation"/>
    <x v="449"/>
    <x v="449"/>
    <n v="2013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x v="450"/>
    <b v="0"/>
    <n v="7"/>
    <b v="0"/>
    <s v="film &amp; video/animation"/>
    <n v="35"/>
    <n v="2512.86"/>
    <x v="0"/>
    <s v="animation"/>
    <x v="450"/>
    <x v="450"/>
    <n v="2014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x v="451"/>
    <b v="0"/>
    <n v="0"/>
    <b v="0"/>
    <s v="film &amp; video/animation"/>
    <n v="88"/>
    <s v="N/A"/>
    <x v="0"/>
    <s v="animation"/>
    <x v="451"/>
    <x v="451"/>
    <n v="2013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x v="452"/>
    <b v="0"/>
    <n v="12"/>
    <b v="0"/>
    <s v="film &amp; video/animation"/>
    <n v="2339"/>
    <n v="1462.08"/>
    <x v="0"/>
    <s v="animation"/>
    <x v="452"/>
    <x v="452"/>
    <n v="201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x v="453"/>
    <b v="0"/>
    <n v="2"/>
    <b v="0"/>
    <s v="film &amp; video/animation"/>
    <n v="18"/>
    <n v="8741"/>
    <x v="0"/>
    <s v="animation"/>
    <x v="453"/>
    <x v="453"/>
    <n v="2015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x v="454"/>
    <b v="0"/>
    <n v="5"/>
    <b v="0"/>
    <s v="film &amp; video/animation"/>
    <n v="174"/>
    <n v="3488.8"/>
    <x v="0"/>
    <s v="animation"/>
    <x v="454"/>
    <x v="454"/>
    <n v="2014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x v="455"/>
    <b v="0"/>
    <n v="2"/>
    <b v="0"/>
    <s v="film &amp; video/animation"/>
    <n v="27"/>
    <n v="8706"/>
    <x v="0"/>
    <s v="animation"/>
    <x v="455"/>
    <x v="45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x v="456"/>
    <b v="0"/>
    <n v="3"/>
    <b v="0"/>
    <s v="film &amp; video/animation"/>
    <n v="196"/>
    <n v="5798.67"/>
    <x v="0"/>
    <s v="animation"/>
    <x v="456"/>
    <x v="456"/>
    <n v="2013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x v="457"/>
    <b v="0"/>
    <n v="0"/>
    <b v="0"/>
    <s v="film &amp; video/animation"/>
    <n v="87"/>
    <s v="N/A"/>
    <x v="0"/>
    <s v="animation"/>
    <x v="457"/>
    <x v="457"/>
    <n v="2014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x v="458"/>
    <b v="0"/>
    <n v="49"/>
    <b v="0"/>
    <s v="film &amp; video/animation"/>
    <n v="174"/>
    <n v="354.08"/>
    <x v="0"/>
    <s v="animation"/>
    <x v="458"/>
    <x v="458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x v="459"/>
    <b v="0"/>
    <n v="1"/>
    <b v="0"/>
    <s v="film &amp; video/animation"/>
    <n v="44"/>
    <n v="17277"/>
    <x v="0"/>
    <s v="animation"/>
    <x v="459"/>
    <x v="459"/>
    <n v="2011"/>
  </r>
  <r>
    <n v="460"/>
    <s v="Darwin's Kiss"/>
    <s v="An animated web series about biological evolution gone haywire."/>
    <n v="8500"/>
    <n v="17260.37"/>
    <x v="2"/>
    <s v="US"/>
    <s v="USD"/>
    <n v="1401595200"/>
    <x v="460"/>
    <b v="0"/>
    <n v="2"/>
    <b v="0"/>
    <s v="film &amp; video/animation"/>
    <n v="203"/>
    <n v="8630.19"/>
    <x v="0"/>
    <s v="animation"/>
    <x v="460"/>
    <x v="460"/>
    <n v="2014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x v="461"/>
    <b v="0"/>
    <n v="0"/>
    <b v="0"/>
    <s v="film &amp; video/animation"/>
    <n v="3123"/>
    <s v="N/A"/>
    <x v="0"/>
    <s v="animation"/>
    <x v="461"/>
    <x v="461"/>
    <n v="2013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x v="462"/>
    <b v="0"/>
    <n v="0"/>
    <b v="0"/>
    <s v="film &amp; video/animation"/>
    <n v="17"/>
    <s v="N/A"/>
    <x v="0"/>
    <s v="animation"/>
    <x v="462"/>
    <x v="462"/>
    <n v="201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x v="463"/>
    <b v="0"/>
    <n v="11"/>
    <b v="0"/>
    <s v="film &amp; video/animation"/>
    <n v="31"/>
    <n v="1559.55"/>
    <x v="0"/>
    <s v="animation"/>
    <x v="463"/>
    <x v="463"/>
    <n v="2011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x v="464"/>
    <b v="0"/>
    <n v="1"/>
    <b v="0"/>
    <s v="film &amp; video/animation"/>
    <n v="1690"/>
    <n v="17066"/>
    <x v="0"/>
    <s v="animation"/>
    <x v="464"/>
    <x v="464"/>
    <n v="2016"/>
  </r>
  <r>
    <n v="465"/>
    <s v="&quot;Amp&quot; A Story About a Robot"/>
    <s v="&quot;Amp&quot; is a short film about a robot with needs."/>
    <n v="512"/>
    <n v="17028.88"/>
    <x v="2"/>
    <s v="US"/>
    <s v="USD"/>
    <n v="1403837574"/>
    <x v="465"/>
    <b v="0"/>
    <n v="8"/>
    <b v="0"/>
    <s v="film &amp; video/animation"/>
    <n v="3326"/>
    <n v="2128.61"/>
    <x v="0"/>
    <s v="animation"/>
    <x v="465"/>
    <x v="465"/>
    <n v="201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x v="466"/>
    <b v="0"/>
    <n v="5"/>
    <b v="0"/>
    <s v="film &amp; video/animation"/>
    <n v="170"/>
    <n v="3396.8"/>
    <x v="0"/>
    <s v="animation"/>
    <x v="466"/>
    <x v="466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x v="467"/>
    <b v="0"/>
    <n v="39"/>
    <b v="0"/>
    <s v="film &amp; video/animation"/>
    <n v="84"/>
    <n v="432.36"/>
    <x v="0"/>
    <s v="animation"/>
    <x v="467"/>
    <x v="467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x v="468"/>
    <b v="0"/>
    <n v="0"/>
    <b v="0"/>
    <s v="film &amp; video/animation"/>
    <n v="224"/>
    <s v="N/A"/>
    <x v="0"/>
    <s v="animation"/>
    <x v="468"/>
    <x v="468"/>
    <n v="2012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x v="469"/>
    <b v="0"/>
    <n v="0"/>
    <b v="0"/>
    <s v="film &amp; video/animation"/>
    <n v="278"/>
    <s v="N/A"/>
    <x v="0"/>
    <s v="animation"/>
    <x v="469"/>
    <x v="469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x v="470"/>
    <b v="0"/>
    <n v="2"/>
    <b v="0"/>
    <s v="film &amp; video/animation"/>
    <n v="333"/>
    <n v="8318.39"/>
    <x v="0"/>
    <s v="animation"/>
    <x v="470"/>
    <x v="470"/>
    <n v="2013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x v="471"/>
    <b v="0"/>
    <n v="170"/>
    <b v="0"/>
    <s v="film &amp; video/animation"/>
    <n v="30"/>
    <n v="97.49"/>
    <x v="0"/>
    <s v="animation"/>
    <x v="471"/>
    <x v="471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x v="472"/>
    <b v="0"/>
    <n v="5"/>
    <b v="0"/>
    <s v="film &amp; video/animation"/>
    <n v="2065"/>
    <n v="3304.01"/>
    <x v="0"/>
    <s v="animation"/>
    <x v="472"/>
    <x v="472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x v="473"/>
    <b v="0"/>
    <n v="14"/>
    <b v="0"/>
    <s v="film &amp; video/animation"/>
    <n v="55"/>
    <n v="1178.6400000000001"/>
    <x v="0"/>
    <s v="animation"/>
    <x v="473"/>
    <x v="473"/>
    <n v="2014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x v="474"/>
    <b v="0"/>
    <n v="1"/>
    <b v="0"/>
    <s v="film &amp; video/animation"/>
    <n v="499"/>
    <n v="16465"/>
    <x v="0"/>
    <s v="animation"/>
    <x v="474"/>
    <x v="474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x v="475"/>
    <b v="0"/>
    <n v="0"/>
    <b v="0"/>
    <s v="film &amp; video/animation"/>
    <n v="819"/>
    <s v="N/A"/>
    <x v="0"/>
    <s v="animation"/>
    <x v="475"/>
    <x v="475"/>
    <n v="2015"/>
  </r>
  <r>
    <n v="476"/>
    <s v="Sight Word Music Videos"/>
    <s v="Animated Music Videos that teach kids how to read."/>
    <n v="220000"/>
    <n v="16291"/>
    <x v="2"/>
    <s v="US"/>
    <s v="USD"/>
    <n v="1401767940"/>
    <x v="476"/>
    <b v="0"/>
    <n v="124"/>
    <b v="0"/>
    <s v="film &amp; video/animation"/>
    <n v="7"/>
    <n v="131.38"/>
    <x v="0"/>
    <s v="animation"/>
    <x v="476"/>
    <x v="476"/>
    <n v="2014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x v="477"/>
    <b v="0"/>
    <n v="0"/>
    <b v="0"/>
    <s v="film &amp; video/animation"/>
    <n v="1082"/>
    <s v="N/A"/>
    <x v="0"/>
    <s v="animation"/>
    <x v="477"/>
    <x v="477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x v="478"/>
    <b v="0"/>
    <n v="0"/>
    <b v="0"/>
    <s v="film &amp; video/animation"/>
    <n v="162"/>
    <s v="N/A"/>
    <x v="0"/>
    <s v="animation"/>
    <x v="478"/>
    <x v="478"/>
    <n v="2015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x v="479"/>
    <b v="0"/>
    <n v="55"/>
    <b v="0"/>
    <s v="film &amp; video/animation"/>
    <n v="108"/>
    <n v="294.55"/>
    <x v="0"/>
    <s v="animation"/>
    <x v="479"/>
    <x v="479"/>
    <n v="2014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x v="480"/>
    <b v="0"/>
    <n v="140"/>
    <b v="0"/>
    <s v="film &amp; video/animation"/>
    <n v="40"/>
    <n v="115.47"/>
    <x v="0"/>
    <s v="animation"/>
    <x v="480"/>
    <x v="480"/>
    <n v="2013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x v="481"/>
    <b v="0"/>
    <n v="21"/>
    <b v="0"/>
    <s v="film &amp; video/animation"/>
    <n v="54"/>
    <n v="768.82"/>
    <x v="0"/>
    <s v="animation"/>
    <x v="481"/>
    <x v="481"/>
    <n v="2012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x v="482"/>
    <b v="0"/>
    <n v="1"/>
    <b v="0"/>
    <s v="film &amp; video/animation"/>
    <n v="160"/>
    <n v="16000"/>
    <x v="0"/>
    <s v="animation"/>
    <x v="482"/>
    <x v="48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x v="483"/>
    <b v="0"/>
    <n v="147"/>
    <b v="0"/>
    <s v="film &amp; video/animation"/>
    <n v="106"/>
    <n v="108.41"/>
    <x v="0"/>
    <s v="animation"/>
    <x v="483"/>
    <x v="483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x v="484"/>
    <b v="0"/>
    <n v="11"/>
    <b v="0"/>
    <s v="film &amp; video/animation"/>
    <n v="20"/>
    <n v="1448.14"/>
    <x v="0"/>
    <s v="animation"/>
    <x v="484"/>
    <x v="484"/>
    <n v="2015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x v="485"/>
    <b v="0"/>
    <n v="125"/>
    <b v="0"/>
    <s v="film &amp; video/animation"/>
    <n v="42"/>
    <n v="127.35"/>
    <x v="0"/>
    <s v="animation"/>
    <x v="485"/>
    <x v="485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x v="486"/>
    <b v="0"/>
    <n v="1"/>
    <b v="0"/>
    <s v="film &amp; video/animation"/>
    <n v="3"/>
    <n v="15903.5"/>
    <x v="0"/>
    <s v="animation"/>
    <x v="486"/>
    <x v="486"/>
    <n v="2014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x v="487"/>
    <b v="0"/>
    <n v="0"/>
    <b v="0"/>
    <s v="film &amp; video/animation"/>
    <n v="32"/>
    <s v="N/A"/>
    <x v="0"/>
    <s v="animation"/>
    <x v="487"/>
    <x v="487"/>
    <n v="2016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x v="488"/>
    <b v="0"/>
    <n v="0"/>
    <b v="0"/>
    <s v="film &amp; video/animation"/>
    <n v="132"/>
    <s v="N/A"/>
    <x v="0"/>
    <s v="animation"/>
    <x v="488"/>
    <x v="488"/>
    <n v="2016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x v="489"/>
    <b v="0"/>
    <n v="3"/>
    <b v="0"/>
    <s v="film &amp; video/animation"/>
    <n v="21"/>
    <n v="5248"/>
    <x v="0"/>
    <s v="animation"/>
    <x v="489"/>
    <x v="489"/>
    <n v="2011"/>
  </r>
  <r>
    <n v="490"/>
    <s v="PROJECT IS CANCELLED"/>
    <s v="Cancelled"/>
    <n v="1000"/>
    <n v="15725"/>
    <x v="2"/>
    <s v="US"/>
    <s v="USD"/>
    <n v="1345677285"/>
    <x v="490"/>
    <b v="0"/>
    <n v="0"/>
    <b v="0"/>
    <s v="film &amp; video/animation"/>
    <n v="1573"/>
    <s v="N/A"/>
    <x v="0"/>
    <s v="animation"/>
    <x v="490"/>
    <x v="490"/>
    <n v="2012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x v="491"/>
    <b v="0"/>
    <n v="0"/>
    <b v="0"/>
    <s v="film &amp; video/animation"/>
    <n v="157"/>
    <s v="N/A"/>
    <x v="0"/>
    <s v="animation"/>
    <x v="491"/>
    <x v="491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x v="492"/>
    <b v="0"/>
    <n v="0"/>
    <b v="0"/>
    <s v="film &amp; video/animation"/>
    <n v="0"/>
    <s v="N/A"/>
    <x v="0"/>
    <s v="animation"/>
    <x v="492"/>
    <x v="492"/>
    <n v="2016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x v="493"/>
    <b v="0"/>
    <n v="0"/>
    <b v="0"/>
    <s v="film &amp; video/animation"/>
    <n v="52"/>
    <s v="N/A"/>
    <x v="0"/>
    <s v="animation"/>
    <x v="493"/>
    <x v="493"/>
    <n v="2015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x v="494"/>
    <b v="0"/>
    <n v="3"/>
    <b v="0"/>
    <s v="film &amp; video/animation"/>
    <n v="78"/>
    <n v="5232"/>
    <x v="0"/>
    <s v="animation"/>
    <x v="494"/>
    <x v="494"/>
    <n v="2014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x v="495"/>
    <b v="0"/>
    <n v="0"/>
    <b v="0"/>
    <s v="film &amp; video/animation"/>
    <n v="224"/>
    <s v="N/A"/>
    <x v="0"/>
    <s v="animation"/>
    <x v="495"/>
    <x v="495"/>
    <n v="201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x v="496"/>
    <b v="0"/>
    <n v="1"/>
    <b v="0"/>
    <s v="film &amp; video/animation"/>
    <n v="26"/>
    <n v="15673.44"/>
    <x v="0"/>
    <s v="animation"/>
    <x v="496"/>
    <x v="496"/>
    <n v="2013"/>
  </r>
  <r>
    <n v="497"/>
    <s v="Galaxy Probe Kids"/>
    <s v="live-action/animated series pilot."/>
    <n v="4480"/>
    <n v="15651"/>
    <x v="2"/>
    <s v="US"/>
    <s v="USD"/>
    <n v="1419483600"/>
    <x v="497"/>
    <b v="0"/>
    <n v="3"/>
    <b v="0"/>
    <s v="film &amp; video/animation"/>
    <n v="349"/>
    <n v="5217"/>
    <x v="0"/>
    <s v="animation"/>
    <x v="497"/>
    <x v="497"/>
    <n v="2014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x v="498"/>
    <b v="0"/>
    <n v="22"/>
    <b v="0"/>
    <s v="film &amp; video/animation"/>
    <n v="24"/>
    <n v="711.36"/>
    <x v="0"/>
    <s v="animation"/>
    <x v="498"/>
    <x v="498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x v="499"/>
    <b v="0"/>
    <n v="26"/>
    <b v="0"/>
    <s v="film &amp; video/animation"/>
    <n v="78"/>
    <n v="600.25"/>
    <x v="0"/>
    <s v="animation"/>
    <x v="499"/>
    <x v="499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x v="500"/>
    <b v="0"/>
    <n v="4"/>
    <b v="0"/>
    <s v="film &amp; video/animation"/>
    <n v="240"/>
    <n v="3899.25"/>
    <x v="0"/>
    <s v="animation"/>
    <x v="500"/>
    <x v="500"/>
    <n v="201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x v="501"/>
    <b v="0"/>
    <n v="0"/>
    <b v="0"/>
    <s v="film &amp; video/animation"/>
    <n v="156"/>
    <s v="N/A"/>
    <x v="0"/>
    <s v="animation"/>
    <x v="501"/>
    <x v="501"/>
    <n v="201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x v="502"/>
    <b v="0"/>
    <n v="4"/>
    <b v="0"/>
    <s v="film &amp; video/animation"/>
    <n v="78"/>
    <n v="3897.75"/>
    <x v="0"/>
    <s v="animation"/>
    <x v="502"/>
    <x v="502"/>
    <n v="2012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x v="503"/>
    <b v="0"/>
    <n v="9"/>
    <b v="0"/>
    <s v="film &amp; video/animation"/>
    <n v="239"/>
    <n v="1729.44"/>
    <x v="0"/>
    <s v="animation"/>
    <x v="503"/>
    <x v="50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x v="504"/>
    <b v="0"/>
    <n v="5"/>
    <b v="0"/>
    <s v="film &amp; video/animation"/>
    <n v="63"/>
    <n v="3107"/>
    <x v="0"/>
    <s v="animation"/>
    <x v="504"/>
    <x v="504"/>
    <n v="2012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x v="505"/>
    <b v="0"/>
    <n v="14"/>
    <b v="0"/>
    <s v="film &amp; video/animation"/>
    <n v="129"/>
    <n v="1109.29"/>
    <x v="0"/>
    <s v="animation"/>
    <x v="505"/>
    <x v="505"/>
    <n v="2015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x v="506"/>
    <b v="0"/>
    <n v="1"/>
    <b v="0"/>
    <s v="film &amp; video/animation"/>
    <n v="8"/>
    <n v="15505"/>
    <x v="0"/>
    <s v="animation"/>
    <x v="506"/>
    <x v="506"/>
    <n v="2013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x v="507"/>
    <b v="0"/>
    <n v="10"/>
    <b v="0"/>
    <s v="film &amp; video/animation"/>
    <n v="77"/>
    <n v="1548.1"/>
    <x v="0"/>
    <s v="animation"/>
    <x v="507"/>
    <x v="507"/>
    <n v="2012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x v="508"/>
    <b v="0"/>
    <n v="3"/>
    <b v="0"/>
    <s v="film &amp; video/animation"/>
    <n v="31"/>
    <n v="5147.67"/>
    <x v="0"/>
    <s v="animation"/>
    <x v="508"/>
    <x v="508"/>
    <n v="2012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x v="509"/>
    <b v="0"/>
    <n v="1"/>
    <b v="0"/>
    <s v="film &amp; video/animation"/>
    <n v="309"/>
    <n v="15435.55"/>
    <x v="0"/>
    <s v="animation"/>
    <x v="509"/>
    <x v="509"/>
    <n v="2015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x v="510"/>
    <b v="0"/>
    <n v="0"/>
    <b v="0"/>
    <s v="film &amp; video/animation"/>
    <n v="110"/>
    <s v="N/A"/>
    <x v="0"/>
    <s v="animation"/>
    <x v="510"/>
    <x v="510"/>
    <n v="2016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x v="511"/>
    <b v="0"/>
    <n v="5"/>
    <b v="0"/>
    <s v="film &amp; video/animation"/>
    <n v="307"/>
    <n v="3067"/>
    <x v="0"/>
    <s v="animation"/>
    <x v="511"/>
    <x v="511"/>
    <n v="2013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x v="512"/>
    <b v="0"/>
    <n v="2"/>
    <b v="0"/>
    <s v="film &amp; video/animation"/>
    <n v="192"/>
    <n v="7663.5"/>
    <x v="0"/>
    <s v="animation"/>
    <x v="512"/>
    <x v="512"/>
    <n v="2016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x v="513"/>
    <b v="0"/>
    <n v="68"/>
    <b v="0"/>
    <s v="film &amp; video/animation"/>
    <n v="31"/>
    <n v="225.27"/>
    <x v="0"/>
    <s v="animation"/>
    <x v="513"/>
    <x v="513"/>
    <n v="2016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x v="514"/>
    <b v="0"/>
    <n v="3"/>
    <b v="0"/>
    <s v="film &amp; video/animation"/>
    <n v="1021"/>
    <n v="5105"/>
    <x v="0"/>
    <s v="animation"/>
    <x v="514"/>
    <x v="514"/>
    <n v="2014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x v="515"/>
    <b v="0"/>
    <n v="34"/>
    <b v="0"/>
    <s v="film &amp; video/animation"/>
    <n v="16"/>
    <n v="449.56"/>
    <x v="0"/>
    <s v="animation"/>
    <x v="515"/>
    <x v="515"/>
    <n v="2015"/>
  </r>
  <r>
    <n v="516"/>
    <s v="Shipmates"/>
    <s v="A big brother style comedy animation series starring famous seafarers"/>
    <n v="5000"/>
    <n v="15281"/>
    <x v="2"/>
    <s v="GB"/>
    <s v="GBP"/>
    <n v="1432752080"/>
    <x v="516"/>
    <b v="0"/>
    <n v="0"/>
    <b v="0"/>
    <s v="film &amp; video/animation"/>
    <n v="306"/>
    <s v="N/A"/>
    <x v="0"/>
    <s v="animation"/>
    <x v="516"/>
    <x v="516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x v="517"/>
    <b v="0"/>
    <n v="3"/>
    <b v="0"/>
    <s v="film &amp; video/animation"/>
    <n v="102"/>
    <n v="5091"/>
    <x v="0"/>
    <s v="animation"/>
    <x v="517"/>
    <x v="517"/>
    <n v="2017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x v="518"/>
    <b v="0"/>
    <n v="0"/>
    <b v="0"/>
    <s v="film &amp; video/animation"/>
    <n v="213"/>
    <s v="N/A"/>
    <x v="0"/>
    <s v="animation"/>
    <x v="518"/>
    <x v="518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x v="519"/>
    <b v="0"/>
    <n v="70"/>
    <b v="0"/>
    <s v="film &amp; video/animation"/>
    <n v="127"/>
    <n v="217.57"/>
    <x v="0"/>
    <s v="animation"/>
    <x v="519"/>
    <x v="519"/>
    <n v="2012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x v="520"/>
    <b v="0"/>
    <n v="34"/>
    <b v="1"/>
    <s v="theater/plays"/>
    <n v="305"/>
    <n v="447.94"/>
    <x v="1"/>
    <s v="plays"/>
    <x v="520"/>
    <x v="52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x v="521"/>
    <b v="0"/>
    <n v="56"/>
    <b v="1"/>
    <s v="theater/plays"/>
    <n v="304"/>
    <n v="271.19"/>
    <x v="1"/>
    <s v="plays"/>
    <x v="521"/>
    <x v="521"/>
    <n v="2016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x v="522"/>
    <b v="0"/>
    <n v="31"/>
    <b v="1"/>
    <s v="theater/plays"/>
    <n v="506"/>
    <n v="489.4"/>
    <x v="1"/>
    <s v="plays"/>
    <x v="522"/>
    <x v="52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x v="523"/>
    <b v="0"/>
    <n v="84"/>
    <b v="1"/>
    <s v="theater/plays"/>
    <n v="303"/>
    <n v="180.07"/>
    <x v="1"/>
    <s v="plays"/>
    <x v="523"/>
    <x v="523"/>
    <n v="2015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x v="524"/>
    <b v="0"/>
    <n v="130"/>
    <b v="1"/>
    <s v="theater/plays"/>
    <n v="432"/>
    <n v="116.32"/>
    <x v="1"/>
    <s v="plays"/>
    <x v="524"/>
    <x v="524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x v="525"/>
    <b v="0"/>
    <n v="12"/>
    <b v="1"/>
    <s v="theater/plays"/>
    <n v="126"/>
    <n v="1257.5899999999999"/>
    <x v="1"/>
    <s v="plays"/>
    <x v="525"/>
    <x v="525"/>
    <n v="2014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x v="526"/>
    <b v="0"/>
    <n v="23"/>
    <b v="1"/>
    <s v="theater/plays"/>
    <n v="1005"/>
    <n v="655.52"/>
    <x v="1"/>
    <s v="plays"/>
    <x v="526"/>
    <x v="526"/>
    <n v="2015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x v="527"/>
    <b v="0"/>
    <n v="158"/>
    <b v="1"/>
    <s v="theater/plays"/>
    <n v="150"/>
    <n v="95.18"/>
    <x v="1"/>
    <s v="plays"/>
    <x v="527"/>
    <x v="527"/>
    <n v="2017"/>
  </r>
  <r>
    <n v="528"/>
    <s v="Devastated No Matter What"/>
    <s v="A Festival Backed Production of a Full-Length Play."/>
    <n v="1150"/>
    <n v="14750"/>
    <x v="0"/>
    <s v="US"/>
    <s v="USD"/>
    <n v="1434921600"/>
    <x v="528"/>
    <b v="0"/>
    <n v="30"/>
    <b v="1"/>
    <s v="theater/plays"/>
    <n v="1283"/>
    <n v="491.67"/>
    <x v="1"/>
    <s v="plays"/>
    <x v="528"/>
    <x v="528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x v="529"/>
    <b v="0"/>
    <n v="18"/>
    <b v="1"/>
    <s v="theater/plays"/>
    <n v="1221"/>
    <n v="814.06"/>
    <x v="1"/>
    <s v="plays"/>
    <x v="529"/>
    <x v="529"/>
    <n v="2016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x v="530"/>
    <b v="0"/>
    <n v="29"/>
    <b v="1"/>
    <s v="theater/plays"/>
    <n v="429"/>
    <n v="503.38"/>
    <x v="1"/>
    <s v="plays"/>
    <x v="530"/>
    <x v="53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x v="531"/>
    <b v="0"/>
    <n v="31"/>
    <b v="1"/>
    <s v="theater/plays"/>
    <n v="363"/>
    <n v="468.1"/>
    <x v="1"/>
    <s v="plays"/>
    <x v="531"/>
    <x v="531"/>
    <n v="2016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x v="532"/>
    <b v="0"/>
    <n v="173"/>
    <b v="1"/>
    <s v="theater/plays"/>
    <n v="145"/>
    <n v="83.53"/>
    <x v="1"/>
    <s v="plays"/>
    <x v="532"/>
    <x v="532"/>
    <n v="2016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x v="533"/>
    <b v="0"/>
    <n v="17"/>
    <b v="1"/>
    <s v="theater/plays"/>
    <n v="722"/>
    <n v="849.26"/>
    <x v="1"/>
    <s v="plays"/>
    <x v="533"/>
    <x v="533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x v="534"/>
    <b v="0"/>
    <n v="48"/>
    <b v="1"/>
    <s v="theater/plays"/>
    <n v="95"/>
    <n v="297.98"/>
    <x v="1"/>
    <s v="plays"/>
    <x v="534"/>
    <x v="534"/>
    <n v="2015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x v="535"/>
    <b v="0"/>
    <n v="59"/>
    <b v="1"/>
    <s v="theater/plays"/>
    <n v="710"/>
    <n v="240.73"/>
    <x v="1"/>
    <s v="plays"/>
    <x v="535"/>
    <x v="53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x v="536"/>
    <b v="0"/>
    <n v="39"/>
    <b v="1"/>
    <s v="theater/plays"/>
    <n v="430"/>
    <n v="363.85"/>
    <x v="1"/>
    <s v="plays"/>
    <x v="536"/>
    <x v="536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x v="537"/>
    <b v="0"/>
    <n v="59"/>
    <b v="1"/>
    <s v="theater/plays"/>
    <n v="708"/>
    <n v="240.1"/>
    <x v="1"/>
    <s v="plays"/>
    <x v="537"/>
    <x v="537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x v="538"/>
    <b v="0"/>
    <n v="60"/>
    <b v="1"/>
    <s v="theater/plays"/>
    <n v="282"/>
    <n v="234.7"/>
    <x v="1"/>
    <s v="plays"/>
    <x v="538"/>
    <x v="538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x v="539"/>
    <b v="0"/>
    <n v="20"/>
    <b v="1"/>
    <s v="theater/plays"/>
    <n v="2811"/>
    <n v="702.75"/>
    <x v="1"/>
    <s v="plays"/>
    <x v="539"/>
    <x v="539"/>
    <n v="201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x v="540"/>
    <b v="0"/>
    <n v="1"/>
    <b v="0"/>
    <s v="technology/web"/>
    <n v="93"/>
    <n v="14000"/>
    <x v="2"/>
    <s v="web"/>
    <x v="540"/>
    <x v="540"/>
    <n v="2015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x v="541"/>
    <b v="0"/>
    <n v="1"/>
    <b v="0"/>
    <s v="technology/web"/>
    <n v="311"/>
    <n v="14000"/>
    <x v="2"/>
    <s v="web"/>
    <x v="541"/>
    <x v="541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x v="542"/>
    <b v="0"/>
    <n v="1"/>
    <b v="0"/>
    <s v="technology/web"/>
    <n v="6"/>
    <n v="13864.17"/>
    <x v="2"/>
    <s v="web"/>
    <x v="542"/>
    <x v="54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x v="543"/>
    <b v="0"/>
    <n v="2"/>
    <b v="0"/>
    <s v="technology/web"/>
    <n v="63"/>
    <n v="6932"/>
    <x v="2"/>
    <s v="web"/>
    <x v="543"/>
    <x v="54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x v="544"/>
    <b v="0"/>
    <n v="2"/>
    <b v="0"/>
    <s v="technology/web"/>
    <n v="2769"/>
    <n v="6923"/>
    <x v="2"/>
    <s v="web"/>
    <x v="544"/>
    <x v="544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x v="545"/>
    <b v="0"/>
    <n v="34"/>
    <b v="0"/>
    <s v="technology/web"/>
    <n v="27"/>
    <n v="403.76"/>
    <x v="2"/>
    <s v="web"/>
    <x v="545"/>
    <x v="545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x v="546"/>
    <b v="0"/>
    <n v="2"/>
    <b v="0"/>
    <s v="technology/web"/>
    <n v="23"/>
    <n v="6852.17"/>
    <x v="2"/>
    <s v="web"/>
    <x v="546"/>
    <x v="546"/>
    <n v="201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x v="547"/>
    <b v="0"/>
    <n v="0"/>
    <b v="0"/>
    <s v="technology/web"/>
    <n v="183"/>
    <s v="N/A"/>
    <x v="2"/>
    <s v="web"/>
    <x v="547"/>
    <x v="547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x v="548"/>
    <b v="0"/>
    <n v="1"/>
    <b v="0"/>
    <s v="technology/web"/>
    <n v="137"/>
    <n v="13685.99"/>
    <x v="2"/>
    <s v="web"/>
    <x v="548"/>
    <x v="5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x v="549"/>
    <b v="0"/>
    <n v="8"/>
    <b v="0"/>
    <s v="technology/web"/>
    <n v="545"/>
    <n v="1701.75"/>
    <x v="2"/>
    <s v="web"/>
    <x v="549"/>
    <x v="549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x v="550"/>
    <b v="0"/>
    <n v="4"/>
    <b v="0"/>
    <s v="technology/web"/>
    <n v="271"/>
    <n v="3391.5"/>
    <x v="2"/>
    <s v="web"/>
    <x v="550"/>
    <x v="55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x v="551"/>
    <b v="0"/>
    <n v="28"/>
    <b v="0"/>
    <s v="technology/web"/>
    <n v="18"/>
    <n v="483.36"/>
    <x v="2"/>
    <s v="web"/>
    <x v="551"/>
    <x v="551"/>
    <n v="2015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x v="552"/>
    <b v="0"/>
    <n v="0"/>
    <b v="0"/>
    <s v="technology/web"/>
    <n v="30"/>
    <s v="N/A"/>
    <x v="2"/>
    <s v="web"/>
    <x v="552"/>
    <x v="552"/>
    <n v="2015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x v="553"/>
    <b v="0"/>
    <n v="6"/>
    <b v="0"/>
    <s v="technology/web"/>
    <n v="54"/>
    <n v="2246.69"/>
    <x v="2"/>
    <s v="web"/>
    <x v="553"/>
    <x v="55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x v="554"/>
    <b v="0"/>
    <n v="22"/>
    <b v="0"/>
    <s v="technology/web"/>
    <n v="348"/>
    <n v="611.41"/>
    <x v="2"/>
    <s v="web"/>
    <x v="554"/>
    <x v="554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x v="555"/>
    <b v="0"/>
    <n v="0"/>
    <b v="0"/>
    <s v="technology/web"/>
    <n v="178"/>
    <s v="N/A"/>
    <x v="2"/>
    <s v="web"/>
    <x v="555"/>
    <x v="555"/>
    <n v="2016"/>
  </r>
  <r>
    <n v="556"/>
    <s v="Braille Academy"/>
    <s v="An educational platform for learning Unified English Braille Code"/>
    <n v="8000"/>
    <n v="13323"/>
    <x v="2"/>
    <s v="US"/>
    <s v="USD"/>
    <n v="1452112717"/>
    <x v="556"/>
    <b v="0"/>
    <n v="1"/>
    <b v="0"/>
    <s v="technology/web"/>
    <n v="167"/>
    <n v="13323"/>
    <x v="2"/>
    <s v="web"/>
    <x v="556"/>
    <x v="556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x v="557"/>
    <b v="0"/>
    <n v="20"/>
    <b v="0"/>
    <s v="technology/web"/>
    <n v="9"/>
    <n v="664.8"/>
    <x v="2"/>
    <s v="web"/>
    <x v="557"/>
    <x v="557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x v="558"/>
    <b v="0"/>
    <n v="0"/>
    <b v="0"/>
    <s v="technology/web"/>
    <n v="1773"/>
    <s v="N/A"/>
    <x v="2"/>
    <s v="web"/>
    <x v="558"/>
    <x v="558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x v="559"/>
    <b v="0"/>
    <n v="1"/>
    <b v="0"/>
    <s v="technology/web"/>
    <n v="6"/>
    <n v="13279"/>
    <x v="2"/>
    <s v="web"/>
    <x v="559"/>
    <x v="559"/>
    <n v="2015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x v="560"/>
    <b v="0"/>
    <n v="3"/>
    <b v="0"/>
    <s v="technology/web"/>
    <n v="13"/>
    <n v="4409.33"/>
    <x v="2"/>
    <s v="web"/>
    <x v="560"/>
    <x v="560"/>
    <n v="2014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x v="561"/>
    <b v="0"/>
    <n v="2"/>
    <b v="0"/>
    <s v="technology/web"/>
    <n v="88"/>
    <n v="6590"/>
    <x v="2"/>
    <s v="web"/>
    <x v="561"/>
    <x v="561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x v="562"/>
    <b v="0"/>
    <n v="0"/>
    <b v="0"/>
    <s v="technology/web"/>
    <n v="26"/>
    <s v="N/A"/>
    <x v="2"/>
    <s v="web"/>
    <x v="562"/>
    <x v="56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x v="563"/>
    <b v="0"/>
    <n v="2"/>
    <b v="0"/>
    <s v="technology/web"/>
    <n v="17"/>
    <n v="6560.5"/>
    <x v="2"/>
    <s v="web"/>
    <x v="563"/>
    <x v="563"/>
    <n v="2015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x v="564"/>
    <b v="0"/>
    <n v="1"/>
    <b v="0"/>
    <s v="technology/web"/>
    <n v="73"/>
    <n v="13114"/>
    <x v="2"/>
    <s v="web"/>
    <x v="564"/>
    <x v="564"/>
    <n v="2016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x v="565"/>
    <b v="0"/>
    <n v="0"/>
    <b v="0"/>
    <s v="technology/web"/>
    <n v="52"/>
    <s v="N/A"/>
    <x v="2"/>
    <s v="web"/>
    <x v="565"/>
    <x v="565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x v="566"/>
    <b v="0"/>
    <n v="1"/>
    <b v="0"/>
    <s v="technology/web"/>
    <n v="260"/>
    <n v="13014"/>
    <x v="2"/>
    <s v="web"/>
    <x v="566"/>
    <x v="566"/>
    <n v="2016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x v="567"/>
    <b v="0"/>
    <n v="0"/>
    <b v="0"/>
    <s v="technology/web"/>
    <n v="130"/>
    <s v="N/A"/>
    <x v="2"/>
    <s v="web"/>
    <x v="567"/>
    <x v="567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x v="568"/>
    <b v="0"/>
    <n v="5"/>
    <b v="0"/>
    <s v="technology/web"/>
    <n v="53"/>
    <n v="2585.87"/>
    <x v="2"/>
    <s v="web"/>
    <x v="568"/>
    <x v="568"/>
    <n v="2015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x v="569"/>
    <b v="0"/>
    <n v="1"/>
    <b v="0"/>
    <s v="technology/web"/>
    <n v="515"/>
    <n v="12879"/>
    <x v="2"/>
    <s v="web"/>
    <x v="569"/>
    <x v="569"/>
    <n v="2015"/>
  </r>
  <r>
    <n v="570"/>
    <s v="Relaunching in May"/>
    <s v="Humans have AM/FM/Satellite radio, kids have radio Disney, pets have DogCatRadio."/>
    <n v="85000"/>
    <n v="12870"/>
    <x v="2"/>
    <s v="US"/>
    <s v="USD"/>
    <n v="1455822569"/>
    <x v="570"/>
    <b v="0"/>
    <n v="1"/>
    <b v="0"/>
    <s v="technology/web"/>
    <n v="15"/>
    <n v="12870"/>
    <x v="2"/>
    <s v="web"/>
    <x v="570"/>
    <x v="570"/>
    <n v="2016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x v="571"/>
    <b v="0"/>
    <n v="2"/>
    <b v="0"/>
    <s v="technology/web"/>
    <n v="51"/>
    <n v="6409"/>
    <x v="2"/>
    <s v="web"/>
    <x v="571"/>
    <x v="571"/>
    <n v="2015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x v="572"/>
    <b v="0"/>
    <n v="0"/>
    <b v="0"/>
    <s v="technology/web"/>
    <n v="512"/>
    <s v="N/A"/>
    <x v="2"/>
    <s v="web"/>
    <x v="572"/>
    <x v="572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x v="573"/>
    <b v="0"/>
    <n v="9"/>
    <b v="0"/>
    <s v="technology/web"/>
    <n v="14"/>
    <n v="1422.22"/>
    <x v="2"/>
    <s v="web"/>
    <x v="573"/>
    <x v="573"/>
    <n v="2014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x v="574"/>
    <b v="0"/>
    <n v="4"/>
    <b v="0"/>
    <s v="technology/web"/>
    <n v="114"/>
    <n v="3198.75"/>
    <x v="2"/>
    <s v="web"/>
    <x v="574"/>
    <x v="574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x v="575"/>
    <b v="0"/>
    <n v="4"/>
    <b v="0"/>
    <s v="technology/web"/>
    <n v="21"/>
    <n v="3198"/>
    <x v="2"/>
    <s v="web"/>
    <x v="575"/>
    <x v="575"/>
    <n v="2015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x v="576"/>
    <b v="0"/>
    <n v="1"/>
    <b v="0"/>
    <s v="technology/web"/>
    <n v="16"/>
    <n v="12772.6"/>
    <x v="2"/>
    <s v="web"/>
    <x v="576"/>
    <x v="576"/>
    <n v="2015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x v="577"/>
    <b v="0"/>
    <n v="1"/>
    <b v="0"/>
    <s v="technology/web"/>
    <n v="255"/>
    <n v="12730.42"/>
    <x v="2"/>
    <s v="web"/>
    <x v="577"/>
    <x v="577"/>
    <n v="2016"/>
  </r>
  <r>
    <n v="578"/>
    <s v="weBuy Crowdsourced Shopping"/>
    <s v="weBuy trade built on technology and Crowd Sourced Power"/>
    <n v="125000"/>
    <n v="12668"/>
    <x v="2"/>
    <s v="GB"/>
    <s v="GBP"/>
    <n v="1441633993"/>
    <x v="578"/>
    <b v="0"/>
    <n v="7"/>
    <b v="0"/>
    <s v="technology/web"/>
    <n v="10"/>
    <n v="1809.71"/>
    <x v="2"/>
    <s v="web"/>
    <x v="578"/>
    <x v="578"/>
    <n v="2015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x v="579"/>
    <b v="0"/>
    <n v="5"/>
    <b v="0"/>
    <s v="technology/web"/>
    <n v="105"/>
    <n v="2525.4"/>
    <x v="2"/>
    <s v="web"/>
    <x v="579"/>
    <x v="579"/>
    <n v="2014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x v="580"/>
    <b v="0"/>
    <n v="1"/>
    <b v="0"/>
    <s v="technology/web"/>
    <n v="419"/>
    <n v="12571"/>
    <x v="2"/>
    <s v="web"/>
    <x v="580"/>
    <x v="580"/>
    <n v="2016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x v="581"/>
    <b v="0"/>
    <n v="0"/>
    <b v="0"/>
    <s v="technology/web"/>
    <n v="3139"/>
    <s v="N/A"/>
    <x v="2"/>
    <s v="web"/>
    <x v="581"/>
    <x v="581"/>
    <n v="2015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x v="582"/>
    <b v="0"/>
    <n v="0"/>
    <b v="0"/>
    <s v="technology/web"/>
    <n v="13"/>
    <s v="N/A"/>
    <x v="2"/>
    <s v="web"/>
    <x v="582"/>
    <x v="582"/>
    <n v="2015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x v="583"/>
    <b v="0"/>
    <n v="1"/>
    <b v="0"/>
    <s v="technology/web"/>
    <n v="138"/>
    <n v="12446"/>
    <x v="2"/>
    <s v="web"/>
    <x v="583"/>
    <x v="583"/>
    <n v="2015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x v="584"/>
    <b v="0"/>
    <n v="2"/>
    <b v="0"/>
    <s v="technology/web"/>
    <n v="1241"/>
    <n v="6206.5"/>
    <x v="2"/>
    <s v="web"/>
    <x v="584"/>
    <x v="584"/>
    <n v="2015"/>
  </r>
  <r>
    <n v="585"/>
    <s v="Link Card"/>
    <s v="SAVE UP TO 40% WHEN YOU SPEND!_x000a__x000a_PRE-ORDER YOUR LINK CARD TODAY"/>
    <n v="9000"/>
    <n v="12410.5"/>
    <x v="2"/>
    <s v="GB"/>
    <s v="GBP"/>
    <n v="1448928000"/>
    <x v="585"/>
    <b v="0"/>
    <n v="0"/>
    <b v="0"/>
    <s v="technology/web"/>
    <n v="138"/>
    <s v="N/A"/>
    <x v="2"/>
    <s v="web"/>
    <x v="585"/>
    <x v="585"/>
    <n v="2015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x v="586"/>
    <b v="0"/>
    <n v="4"/>
    <b v="0"/>
    <s v="technology/web"/>
    <n v="124"/>
    <n v="3100.15"/>
    <x v="2"/>
    <s v="web"/>
    <x v="586"/>
    <x v="586"/>
    <n v="20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x v="587"/>
    <b v="0"/>
    <n v="7"/>
    <b v="0"/>
    <s v="technology/web"/>
    <n v="41"/>
    <n v="1764.71"/>
    <x v="2"/>
    <s v="web"/>
    <x v="587"/>
    <x v="587"/>
    <n v="2015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x v="588"/>
    <b v="0"/>
    <n v="2"/>
    <b v="0"/>
    <s v="technology/web"/>
    <n v="137"/>
    <n v="6174.25"/>
    <x v="2"/>
    <s v="web"/>
    <x v="588"/>
    <x v="588"/>
    <n v="2016"/>
  </r>
  <r>
    <n v="589"/>
    <s v="Get Neighborly"/>
    <s v="Services closer than you think..."/>
    <n v="7500"/>
    <n v="12325"/>
    <x v="2"/>
    <s v="US"/>
    <s v="USD"/>
    <n v="1436366699"/>
    <x v="589"/>
    <b v="0"/>
    <n v="1"/>
    <b v="0"/>
    <s v="technology/web"/>
    <n v="164"/>
    <n v="12325"/>
    <x v="2"/>
    <s v="web"/>
    <x v="589"/>
    <x v="58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x v="590"/>
    <b v="0"/>
    <n v="9"/>
    <b v="0"/>
    <s v="technology/web"/>
    <n v="246"/>
    <n v="1369"/>
    <x v="2"/>
    <s v="web"/>
    <x v="590"/>
    <x v="59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x v="591"/>
    <b v="0"/>
    <n v="2"/>
    <b v="0"/>
    <s v="technology/web"/>
    <n v="12"/>
    <n v="6128"/>
    <x v="2"/>
    <s v="web"/>
    <x v="591"/>
    <x v="591"/>
    <n v="2015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x v="592"/>
    <b v="0"/>
    <n v="1"/>
    <b v="0"/>
    <s v="technology/web"/>
    <n v="163"/>
    <n v="12252"/>
    <x v="2"/>
    <s v="web"/>
    <x v="592"/>
    <x v="592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x v="593"/>
    <b v="0"/>
    <n v="7"/>
    <b v="0"/>
    <s v="technology/web"/>
    <n v="2446"/>
    <n v="1747"/>
    <x v="2"/>
    <s v="web"/>
    <x v="593"/>
    <x v="593"/>
    <n v="2015"/>
  </r>
  <r>
    <n v="594"/>
    <s v="Unleashed Fitness"/>
    <s v="Creating a fitness site that will change the fitness game forever!"/>
    <n v="25000"/>
    <n v="12178"/>
    <x v="2"/>
    <s v="US"/>
    <s v="USD"/>
    <n v="1460832206"/>
    <x v="594"/>
    <b v="0"/>
    <n v="2"/>
    <b v="0"/>
    <s v="technology/web"/>
    <n v="49"/>
    <n v="6089"/>
    <x v="2"/>
    <s v="web"/>
    <x v="594"/>
    <x v="594"/>
    <n v="201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x v="595"/>
    <b v="0"/>
    <n v="8"/>
    <b v="0"/>
    <s v="technology/web"/>
    <n v="12"/>
    <n v="1520.63"/>
    <x v="2"/>
    <s v="web"/>
    <x v="595"/>
    <x v="595"/>
    <n v="2015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x v="596"/>
    <b v="0"/>
    <n v="2"/>
    <b v="0"/>
    <s v="technology/web"/>
    <n v="61"/>
    <n v="6082.5"/>
    <x v="2"/>
    <s v="web"/>
    <x v="596"/>
    <x v="596"/>
    <n v="2016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x v="597"/>
    <b v="0"/>
    <n v="2"/>
    <b v="0"/>
    <s v="technology/web"/>
    <n v="161"/>
    <n v="6055"/>
    <x v="2"/>
    <s v="web"/>
    <x v="597"/>
    <x v="597"/>
    <n v="2016"/>
  </r>
  <r>
    <n v="598"/>
    <s v="Goals not creeds"/>
    <s v="This is a project to create a crowd-funding site for Urantia Book readers worldwide."/>
    <n v="2500"/>
    <n v="12106"/>
    <x v="2"/>
    <s v="US"/>
    <s v="USD"/>
    <n v="1417737781"/>
    <x v="598"/>
    <b v="0"/>
    <n v="7"/>
    <b v="0"/>
    <s v="technology/web"/>
    <n v="484"/>
    <n v="1729.43"/>
    <x v="2"/>
    <s v="web"/>
    <x v="598"/>
    <x v="598"/>
    <n v="2014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x v="599"/>
    <b v="0"/>
    <n v="2"/>
    <b v="0"/>
    <s v="technology/web"/>
    <n v="24"/>
    <n v="6047.5"/>
    <x v="2"/>
    <s v="web"/>
    <x v="599"/>
    <x v="599"/>
    <n v="2015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x v="600"/>
    <b v="0"/>
    <n v="1"/>
    <b v="0"/>
    <s v="technology/web"/>
    <n v="241"/>
    <n v="12042"/>
    <x v="2"/>
    <s v="web"/>
    <x v="600"/>
    <x v="60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x v="601"/>
    <b v="0"/>
    <n v="6"/>
    <b v="0"/>
    <s v="technology/web"/>
    <n v="120"/>
    <n v="2006.94"/>
    <x v="2"/>
    <s v="web"/>
    <x v="601"/>
    <x v="601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x v="602"/>
    <b v="0"/>
    <n v="0"/>
    <b v="0"/>
    <s v="technology/web"/>
    <n v="17"/>
    <s v="N/A"/>
    <x v="2"/>
    <s v="web"/>
    <x v="602"/>
    <x v="602"/>
    <n v="201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x v="603"/>
    <b v="0"/>
    <n v="13"/>
    <b v="0"/>
    <s v="technology/web"/>
    <n v="80"/>
    <n v="923.63"/>
    <x v="2"/>
    <s v="web"/>
    <x v="603"/>
    <x v="60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x v="604"/>
    <b v="0"/>
    <n v="0"/>
    <b v="0"/>
    <s v="technology/web"/>
    <n v="800"/>
    <s v="N/A"/>
    <x v="2"/>
    <s v="web"/>
    <x v="604"/>
    <x v="604"/>
    <n v="2014"/>
  </r>
  <r>
    <n v="605"/>
    <s v="Teach Your Parents iPad (Canceled)"/>
    <s v="An iPad support care package for your parents / seniors."/>
    <n v="5000"/>
    <n v="12000"/>
    <x v="1"/>
    <s v="US"/>
    <s v="USD"/>
    <n v="1440318908"/>
    <x v="605"/>
    <b v="0"/>
    <n v="8"/>
    <b v="0"/>
    <s v="technology/web"/>
    <n v="240"/>
    <n v="1500"/>
    <x v="2"/>
    <s v="web"/>
    <x v="605"/>
    <x v="605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x v="606"/>
    <b v="0"/>
    <n v="1"/>
    <b v="0"/>
    <s v="technology/web"/>
    <n v="240"/>
    <n v="12000"/>
    <x v="2"/>
    <s v="web"/>
    <x v="606"/>
    <x v="606"/>
    <n v="2015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x v="607"/>
    <b v="0"/>
    <n v="0"/>
    <b v="0"/>
    <s v="technology/web"/>
    <n v="4800"/>
    <s v="N/A"/>
    <x v="2"/>
    <s v="web"/>
    <x v="607"/>
    <x v="607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x v="608"/>
    <b v="0"/>
    <n v="5"/>
    <b v="0"/>
    <s v="technology/web"/>
    <n v="8"/>
    <n v="2399.6"/>
    <x v="2"/>
    <s v="web"/>
    <x v="608"/>
    <x v="608"/>
    <n v="2015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x v="609"/>
    <b v="0"/>
    <n v="1"/>
    <b v="0"/>
    <s v="technology/web"/>
    <n v="1537"/>
    <n v="11992"/>
    <x v="2"/>
    <s v="web"/>
    <x v="609"/>
    <x v="609"/>
    <n v="2015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x v="610"/>
    <b v="0"/>
    <n v="0"/>
    <b v="0"/>
    <s v="technology/web"/>
    <n v="87"/>
    <s v="N/A"/>
    <x v="2"/>
    <s v="web"/>
    <x v="610"/>
    <x v="610"/>
    <n v="2015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x v="611"/>
    <b v="0"/>
    <n v="0"/>
    <b v="0"/>
    <s v="technology/web"/>
    <n v="15"/>
    <s v="N/A"/>
    <x v="2"/>
    <s v="web"/>
    <x v="611"/>
    <x v="611"/>
    <n v="2015"/>
  </r>
  <r>
    <n v="612"/>
    <s v="Web Streaming 2.0 (Canceled)"/>
    <s v="A Fast and Reliable new Web platform to stream videos from Internet"/>
    <n v="10000"/>
    <n v="11880"/>
    <x v="1"/>
    <s v="IT"/>
    <s v="EUR"/>
    <n v="1472777146"/>
    <x v="612"/>
    <b v="0"/>
    <n v="0"/>
    <b v="0"/>
    <s v="technology/web"/>
    <n v="119"/>
    <s v="N/A"/>
    <x v="2"/>
    <s v="web"/>
    <x v="612"/>
    <x v="61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x v="613"/>
    <b v="0"/>
    <n v="121"/>
    <b v="0"/>
    <s v="technology/web"/>
    <n v="20"/>
    <n v="97.75"/>
    <x v="2"/>
    <s v="web"/>
    <x v="613"/>
    <x v="613"/>
    <n v="201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x v="614"/>
    <b v="0"/>
    <n v="0"/>
    <b v="0"/>
    <s v="technology/web"/>
    <n v="118"/>
    <s v="N/A"/>
    <x v="2"/>
    <s v="web"/>
    <x v="614"/>
    <x v="614"/>
    <n v="2016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x v="615"/>
    <b v="0"/>
    <n v="0"/>
    <b v="0"/>
    <s v="technology/web"/>
    <n v="2282"/>
    <s v="N/A"/>
    <x v="2"/>
    <s v="web"/>
    <x v="615"/>
    <x v="615"/>
    <n v="2015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x v="616"/>
    <b v="0"/>
    <n v="0"/>
    <b v="0"/>
    <s v="technology/web"/>
    <n v="235"/>
    <s v="N/A"/>
    <x v="2"/>
    <s v="web"/>
    <x v="616"/>
    <x v="616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x v="617"/>
    <b v="0"/>
    <n v="3"/>
    <b v="0"/>
    <s v="technology/web"/>
    <n v="587"/>
    <n v="3915"/>
    <x v="2"/>
    <s v="web"/>
    <x v="617"/>
    <x v="617"/>
    <n v="2015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x v="618"/>
    <b v="0"/>
    <n v="0"/>
    <b v="0"/>
    <s v="technology/web"/>
    <n v="2936"/>
    <s v="N/A"/>
    <x v="2"/>
    <s v="web"/>
    <x v="618"/>
    <x v="618"/>
    <n v="2015"/>
  </r>
  <r>
    <n v="619"/>
    <s v="Big Data (Canceled)"/>
    <s v="Big Data Sets for researchers interested in improving the quality of life."/>
    <n v="2500000"/>
    <n v="11727"/>
    <x v="1"/>
    <s v="US"/>
    <s v="USD"/>
    <n v="1416933390"/>
    <x v="619"/>
    <b v="0"/>
    <n v="1"/>
    <b v="0"/>
    <s v="technology/web"/>
    <n v="0"/>
    <n v="11727"/>
    <x v="2"/>
    <s v="web"/>
    <x v="619"/>
    <x v="619"/>
    <n v="2014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x v="620"/>
    <b v="0"/>
    <n v="1"/>
    <b v="0"/>
    <s v="technology/web"/>
    <n v="39"/>
    <n v="11683"/>
    <x v="2"/>
    <s v="web"/>
    <x v="620"/>
    <x v="620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x v="621"/>
    <b v="0"/>
    <n v="3"/>
    <b v="0"/>
    <s v="technology/web"/>
    <n v="47"/>
    <n v="3885.33"/>
    <x v="2"/>
    <s v="web"/>
    <x v="621"/>
    <x v="621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x v="622"/>
    <b v="0"/>
    <n v="9"/>
    <b v="0"/>
    <s v="technology/web"/>
    <n v="194"/>
    <n v="1294.44"/>
    <x v="2"/>
    <s v="web"/>
    <x v="622"/>
    <x v="62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x v="623"/>
    <b v="0"/>
    <n v="0"/>
    <b v="0"/>
    <s v="technology/web"/>
    <n v="16"/>
    <s v="N/A"/>
    <x v="2"/>
    <s v="web"/>
    <x v="623"/>
    <x v="623"/>
    <n v="2015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x v="624"/>
    <b v="0"/>
    <n v="0"/>
    <b v="0"/>
    <s v="technology/web"/>
    <n v="232"/>
    <s v="N/A"/>
    <x v="2"/>
    <s v="web"/>
    <x v="624"/>
    <x v="624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x v="625"/>
    <b v="0"/>
    <n v="0"/>
    <b v="0"/>
    <s v="technology/web"/>
    <n v="46"/>
    <s v="N/A"/>
    <x v="2"/>
    <s v="web"/>
    <x v="625"/>
    <x v="625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x v="626"/>
    <b v="0"/>
    <n v="39"/>
    <b v="0"/>
    <s v="technology/web"/>
    <n v="46"/>
    <n v="296.69"/>
    <x v="2"/>
    <s v="web"/>
    <x v="626"/>
    <x v="626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x v="627"/>
    <b v="0"/>
    <n v="1"/>
    <b v="0"/>
    <s v="technology/web"/>
    <n v="3"/>
    <n v="11545.1"/>
    <x v="2"/>
    <s v="web"/>
    <x v="627"/>
    <x v="627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x v="628"/>
    <b v="0"/>
    <n v="0"/>
    <b v="0"/>
    <s v="technology/web"/>
    <n v="231"/>
    <s v="N/A"/>
    <x v="2"/>
    <s v="web"/>
    <x v="628"/>
    <x v="628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x v="629"/>
    <b v="0"/>
    <n v="3"/>
    <b v="0"/>
    <s v="technology/web"/>
    <n v="6"/>
    <n v="3843.33"/>
    <x v="2"/>
    <s v="web"/>
    <x v="629"/>
    <x v="629"/>
    <n v="2016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x v="630"/>
    <b v="0"/>
    <n v="1"/>
    <b v="0"/>
    <s v="technology/web"/>
    <n v="96"/>
    <n v="11500"/>
    <x v="2"/>
    <s v="web"/>
    <x v="630"/>
    <x v="630"/>
    <n v="2015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x v="631"/>
    <b v="0"/>
    <n v="9"/>
    <b v="0"/>
    <s v="technology/web"/>
    <n v="23"/>
    <n v="1274.67"/>
    <x v="2"/>
    <s v="web"/>
    <x v="631"/>
    <x v="631"/>
    <n v="2016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x v="632"/>
    <b v="0"/>
    <n v="0"/>
    <b v="0"/>
    <s v="technology/web"/>
    <n v="57"/>
    <s v="N/A"/>
    <x v="2"/>
    <s v="web"/>
    <x v="632"/>
    <x v="632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x v="633"/>
    <b v="0"/>
    <n v="25"/>
    <b v="0"/>
    <s v="technology/web"/>
    <n v="115"/>
    <n v="458"/>
    <x v="2"/>
    <s v="web"/>
    <x v="633"/>
    <x v="633"/>
    <n v="2016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x v="634"/>
    <b v="0"/>
    <n v="1"/>
    <b v="0"/>
    <s v="technology/web"/>
    <n v="229"/>
    <n v="11432"/>
    <x v="2"/>
    <s v="web"/>
    <x v="634"/>
    <x v="634"/>
    <n v="2015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x v="635"/>
    <b v="0"/>
    <n v="1"/>
    <b v="0"/>
    <s v="technology/web"/>
    <n v="46"/>
    <n v="11428.19"/>
    <x v="2"/>
    <s v="web"/>
    <x v="635"/>
    <x v="635"/>
    <n v="2015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x v="636"/>
    <b v="0"/>
    <n v="1"/>
    <b v="0"/>
    <s v="technology/web"/>
    <n v="569"/>
    <n v="11385"/>
    <x v="2"/>
    <s v="web"/>
    <x v="636"/>
    <x v="636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x v="637"/>
    <b v="0"/>
    <n v="0"/>
    <b v="0"/>
    <s v="technology/web"/>
    <n v="11"/>
    <s v="N/A"/>
    <x v="2"/>
    <s v="web"/>
    <x v="637"/>
    <x v="637"/>
    <n v="2017"/>
  </r>
  <r>
    <n v="638"/>
    <s v="W (Canceled)"/>
    <s v="O0"/>
    <n v="200000"/>
    <n v="11363"/>
    <x v="1"/>
    <s v="DE"/>
    <s v="EUR"/>
    <n v="1490447662"/>
    <x v="638"/>
    <b v="0"/>
    <n v="6"/>
    <b v="0"/>
    <s v="technology/web"/>
    <n v="6"/>
    <n v="1893.83"/>
    <x v="2"/>
    <s v="web"/>
    <x v="638"/>
    <x v="638"/>
    <n v="2017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x v="639"/>
    <b v="0"/>
    <n v="1"/>
    <b v="0"/>
    <s v="technology/web"/>
    <n v="1"/>
    <n v="11353"/>
    <x v="2"/>
    <s v="web"/>
    <x v="639"/>
    <x v="639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x v="640"/>
    <b v="0"/>
    <n v="2"/>
    <b v="1"/>
    <s v="technology/wearables"/>
    <n v="16207"/>
    <n v="5672.5"/>
    <x v="2"/>
    <s v="wearables"/>
    <x v="640"/>
    <x v="64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x v="641"/>
    <b v="0"/>
    <n v="315"/>
    <b v="1"/>
    <s v="technology/wearables"/>
    <n v="28"/>
    <n v="35.99"/>
    <x v="2"/>
    <s v="wearables"/>
    <x v="641"/>
    <x v="641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x v="642"/>
    <b v="0"/>
    <n v="2174"/>
    <b v="1"/>
    <s v="technology/wearables"/>
    <n v="57"/>
    <n v="5.21"/>
    <x v="2"/>
    <s v="wearables"/>
    <x v="642"/>
    <x v="642"/>
    <n v="2015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x v="643"/>
    <b v="0"/>
    <n v="152"/>
    <b v="1"/>
    <s v="technology/wearables"/>
    <n v="45"/>
    <n v="74.290000000000006"/>
    <x v="2"/>
    <s v="wearables"/>
    <x v="643"/>
    <x v="643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x v="644"/>
    <b v="0"/>
    <n v="1021"/>
    <b v="1"/>
    <s v="technology/wearables"/>
    <n v="45"/>
    <n v="11"/>
    <x v="2"/>
    <s v="wearables"/>
    <x v="644"/>
    <x v="644"/>
    <n v="2014"/>
  </r>
  <r>
    <n v="645"/>
    <s v="Carbon Fiber Collar Stays"/>
    <s v="Ever wanted to own something made out of carbon fiber? Now you can!"/>
    <n v="2000"/>
    <n v="11230.25"/>
    <x v="0"/>
    <s v="US"/>
    <s v="USD"/>
    <n v="1470962274"/>
    <x v="645"/>
    <b v="0"/>
    <n v="237"/>
    <b v="1"/>
    <s v="technology/wearables"/>
    <n v="562"/>
    <n v="47.39"/>
    <x v="2"/>
    <s v="wearables"/>
    <x v="645"/>
    <x v="645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x v="646"/>
    <b v="0"/>
    <n v="27"/>
    <b v="1"/>
    <s v="technology/wearables"/>
    <n v="1403"/>
    <n v="415.78"/>
    <x v="2"/>
    <s v="wearables"/>
    <x v="646"/>
    <x v="646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x v="647"/>
    <b v="0"/>
    <n v="17"/>
    <b v="1"/>
    <s v="technology/wearables"/>
    <n v="561"/>
    <n v="659.71"/>
    <x v="2"/>
    <s v="wearables"/>
    <x v="647"/>
    <x v="647"/>
    <n v="2016"/>
  </r>
  <r>
    <n v="648"/>
    <s v="Audio Jacket"/>
    <s v="Get ready for the next product that you canâ€™t live without"/>
    <n v="35000"/>
    <n v="11176"/>
    <x v="0"/>
    <s v="US"/>
    <s v="USD"/>
    <n v="1413304708"/>
    <x v="648"/>
    <b v="0"/>
    <n v="27"/>
    <b v="1"/>
    <s v="technology/wearables"/>
    <n v="32"/>
    <n v="413.93"/>
    <x v="2"/>
    <s v="wearables"/>
    <x v="648"/>
    <x v="648"/>
    <n v="2014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x v="649"/>
    <b v="0"/>
    <n v="82"/>
    <b v="1"/>
    <s v="technology/wearables"/>
    <n v="446"/>
    <n v="136.1"/>
    <x v="2"/>
    <s v="wearables"/>
    <x v="649"/>
    <x v="649"/>
    <n v="2014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x v="650"/>
    <b v="0"/>
    <n v="48"/>
    <b v="1"/>
    <s v="technology/wearables"/>
    <n v="741"/>
    <n v="231.71"/>
    <x v="2"/>
    <s v="wearables"/>
    <x v="650"/>
    <x v="650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x v="651"/>
    <b v="0"/>
    <n v="105"/>
    <b v="1"/>
    <s v="technology/wearables"/>
    <n v="44"/>
    <n v="105.66"/>
    <x v="2"/>
    <s v="wearables"/>
    <x v="651"/>
    <x v="651"/>
    <n v="2014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x v="652"/>
    <b v="0"/>
    <n v="28"/>
    <b v="1"/>
    <s v="technology/wearables"/>
    <n v="370"/>
    <n v="396.07"/>
    <x v="2"/>
    <s v="wearables"/>
    <x v="652"/>
    <x v="65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x v="653"/>
    <b v="0"/>
    <n v="1107"/>
    <b v="1"/>
    <s v="technology/wearables"/>
    <n v="15"/>
    <n v="10"/>
    <x v="2"/>
    <s v="wearables"/>
    <x v="653"/>
    <x v="653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x v="654"/>
    <b v="0"/>
    <n v="1013"/>
    <b v="1"/>
    <s v="technology/wearables"/>
    <n v="92"/>
    <n v="10.91"/>
    <x v="2"/>
    <s v="wearables"/>
    <x v="654"/>
    <x v="654"/>
    <n v="2015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x v="655"/>
    <b v="0"/>
    <n v="274"/>
    <b v="1"/>
    <s v="technology/wearables"/>
    <n v="138"/>
    <n v="40.31"/>
    <x v="2"/>
    <s v="wearables"/>
    <x v="655"/>
    <x v="655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x v="656"/>
    <b v="0"/>
    <n v="87"/>
    <b v="1"/>
    <s v="technology/wearables"/>
    <n v="221"/>
    <n v="126.8"/>
    <x v="2"/>
    <s v="wearables"/>
    <x v="656"/>
    <x v="656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x v="657"/>
    <b v="0"/>
    <n v="99"/>
    <b v="1"/>
    <s v="technology/wearables"/>
    <n v="73"/>
    <n v="110.76"/>
    <x v="2"/>
    <s v="wearables"/>
    <x v="657"/>
    <x v="657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x v="658"/>
    <b v="0"/>
    <n v="276"/>
    <b v="1"/>
    <s v="technology/wearables"/>
    <n v="38"/>
    <n v="39.67"/>
    <x v="2"/>
    <s v="wearables"/>
    <x v="658"/>
    <x v="658"/>
    <n v="2015"/>
  </r>
  <r>
    <n v="659"/>
    <s v="Lulu Watch Designs - Apple Watch"/>
    <s v="Sync up your lifestyle"/>
    <n v="3000"/>
    <n v="10846"/>
    <x v="0"/>
    <s v="US"/>
    <s v="USD"/>
    <n v="1440339295"/>
    <x v="659"/>
    <b v="0"/>
    <n v="21"/>
    <b v="1"/>
    <s v="technology/wearables"/>
    <n v="362"/>
    <n v="516.48"/>
    <x v="2"/>
    <s v="wearables"/>
    <x v="659"/>
    <x v="659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x v="660"/>
    <b v="0"/>
    <n v="18"/>
    <b v="0"/>
    <s v="technology/wearables"/>
    <n v="22"/>
    <n v="602.39"/>
    <x v="2"/>
    <s v="wearables"/>
    <x v="660"/>
    <x v="660"/>
    <n v="2014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x v="661"/>
    <b v="0"/>
    <n v="9"/>
    <b v="0"/>
    <s v="technology/wearables"/>
    <n v="108"/>
    <n v="1201.56"/>
    <x v="2"/>
    <s v="wearables"/>
    <x v="661"/>
    <x v="661"/>
    <n v="2016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x v="662"/>
    <b v="0"/>
    <n v="4"/>
    <b v="0"/>
    <s v="technology/wearables"/>
    <n v="28"/>
    <n v="2701.11"/>
    <x v="2"/>
    <s v="wearables"/>
    <x v="662"/>
    <x v="662"/>
    <n v="2014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x v="663"/>
    <b v="0"/>
    <n v="7"/>
    <b v="0"/>
    <s v="technology/wearables"/>
    <n v="5"/>
    <n v="1543.14"/>
    <x v="2"/>
    <s v="wearables"/>
    <x v="663"/>
    <x v="663"/>
    <n v="2015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x v="664"/>
    <b v="0"/>
    <n v="29"/>
    <b v="0"/>
    <s v="technology/wearables"/>
    <n v="90"/>
    <n v="372.41"/>
    <x v="2"/>
    <s v="wearables"/>
    <x v="664"/>
    <x v="664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x v="665"/>
    <b v="0"/>
    <n v="12"/>
    <b v="0"/>
    <s v="technology/wearables"/>
    <n v="108"/>
    <n v="897.92"/>
    <x v="2"/>
    <s v="wearables"/>
    <x v="665"/>
    <x v="665"/>
    <n v="2016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x v="666"/>
    <b v="0"/>
    <n v="4"/>
    <b v="0"/>
    <s v="technology/wearables"/>
    <n v="5"/>
    <n v="2685"/>
    <x v="2"/>
    <s v="wearables"/>
    <x v="666"/>
    <x v="666"/>
    <n v="2014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x v="667"/>
    <b v="0"/>
    <n v="28"/>
    <b v="0"/>
    <s v="technology/wearables"/>
    <n v="21"/>
    <n v="382.5"/>
    <x v="2"/>
    <s v="wearables"/>
    <x v="667"/>
    <x v="667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x v="668"/>
    <b v="0"/>
    <n v="25"/>
    <b v="0"/>
    <s v="technology/wearables"/>
    <n v="71"/>
    <n v="428.24"/>
    <x v="2"/>
    <s v="wearables"/>
    <x v="668"/>
    <x v="668"/>
    <n v="2015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x v="669"/>
    <b v="0"/>
    <n v="28"/>
    <b v="0"/>
    <s v="technology/wearables"/>
    <n v="5"/>
    <n v="381.61"/>
    <x v="2"/>
    <s v="wearables"/>
    <x v="669"/>
    <x v="669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x v="670"/>
    <b v="0"/>
    <n v="310"/>
    <b v="0"/>
    <s v="technology/wearables"/>
    <n v="12"/>
    <n v="34.450000000000003"/>
    <x v="2"/>
    <s v="wearables"/>
    <x v="670"/>
    <x v="67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x v="671"/>
    <b v="0"/>
    <n v="15"/>
    <b v="0"/>
    <s v="technology/wearables"/>
    <n v="36"/>
    <n v="711.87"/>
    <x v="2"/>
    <s v="wearables"/>
    <x v="671"/>
    <x v="671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x v="672"/>
    <b v="0"/>
    <n v="215"/>
    <b v="0"/>
    <s v="technology/wearables"/>
    <n v="21"/>
    <n v="49.63"/>
    <x v="2"/>
    <s v="wearables"/>
    <x v="672"/>
    <x v="672"/>
    <n v="2014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x v="673"/>
    <b v="0"/>
    <n v="3"/>
    <b v="0"/>
    <s v="technology/wearables"/>
    <n v="11"/>
    <n v="3546.67"/>
    <x v="2"/>
    <s v="wearables"/>
    <x v="673"/>
    <x v="673"/>
    <n v="2014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x v="674"/>
    <b v="0"/>
    <n v="2"/>
    <b v="0"/>
    <s v="technology/wearables"/>
    <n v="21"/>
    <n v="5305"/>
    <x v="2"/>
    <s v="wearables"/>
    <x v="674"/>
    <x v="674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x v="675"/>
    <b v="0"/>
    <n v="26"/>
    <b v="0"/>
    <s v="technology/wearables"/>
    <n v="177"/>
    <n v="407.81"/>
    <x v="2"/>
    <s v="wearables"/>
    <x v="675"/>
    <x v="675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x v="676"/>
    <b v="0"/>
    <n v="24"/>
    <b v="0"/>
    <s v="technology/wearables"/>
    <n v="11"/>
    <n v="439.83"/>
    <x v="2"/>
    <s v="wearables"/>
    <x v="676"/>
    <x v="676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x v="677"/>
    <b v="0"/>
    <n v="96"/>
    <b v="0"/>
    <s v="technology/wearables"/>
    <n v="21"/>
    <n v="109.95"/>
    <x v="2"/>
    <s v="wearables"/>
    <x v="677"/>
    <x v="677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x v="678"/>
    <b v="0"/>
    <n v="17"/>
    <b v="0"/>
    <s v="technology/wearables"/>
    <n v="36"/>
    <n v="620.88"/>
    <x v="2"/>
    <s v="wearables"/>
    <x v="678"/>
    <x v="678"/>
    <n v="2016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x v="679"/>
    <b v="0"/>
    <n v="94"/>
    <b v="0"/>
    <s v="technology/wearables"/>
    <n v="19"/>
    <n v="112.28"/>
    <x v="2"/>
    <s v="wearables"/>
    <x v="679"/>
    <x v="67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x v="680"/>
    <b v="0"/>
    <n v="129"/>
    <b v="0"/>
    <s v="technology/wearables"/>
    <n v="14"/>
    <n v="81.78"/>
    <x v="2"/>
    <s v="wearables"/>
    <x v="680"/>
    <x v="680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x v="681"/>
    <b v="0"/>
    <n v="1"/>
    <b v="0"/>
    <s v="technology/wearables"/>
    <n v="421"/>
    <n v="10526"/>
    <x v="2"/>
    <s v="wearables"/>
    <x v="681"/>
    <x v="681"/>
    <n v="2016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x v="682"/>
    <b v="0"/>
    <n v="4"/>
    <b v="0"/>
    <s v="technology/wearables"/>
    <n v="21"/>
    <n v="2625.25"/>
    <x v="2"/>
    <s v="wearables"/>
    <x v="682"/>
    <x v="682"/>
    <n v="2017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x v="683"/>
    <b v="0"/>
    <n v="3"/>
    <b v="0"/>
    <s v="technology/wearables"/>
    <n v="30"/>
    <n v="3480"/>
    <x v="2"/>
    <s v="wearables"/>
    <x v="683"/>
    <x v="683"/>
    <n v="2016"/>
  </r>
  <r>
    <n v="684"/>
    <s v="Arcus Motion Analyzer | The Versatile Smart Ring"/>
    <s v="Arcus gives your fingers super powers."/>
    <n v="320000"/>
    <n v="10435"/>
    <x v="2"/>
    <s v="US"/>
    <s v="USD"/>
    <n v="1406257200"/>
    <x v="684"/>
    <b v="0"/>
    <n v="135"/>
    <b v="0"/>
    <s v="technology/wearables"/>
    <n v="3"/>
    <n v="77.3"/>
    <x v="2"/>
    <s v="wearables"/>
    <x v="684"/>
    <x v="684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x v="685"/>
    <b v="0"/>
    <n v="10"/>
    <b v="0"/>
    <s v="technology/wearables"/>
    <n v="521"/>
    <n v="1042.9000000000001"/>
    <x v="2"/>
    <s v="wearables"/>
    <x v="685"/>
    <x v="685"/>
    <n v="2014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x v="686"/>
    <b v="0"/>
    <n v="0"/>
    <b v="0"/>
    <s v="technology/wearables"/>
    <n v="2"/>
    <s v="N/A"/>
    <x v="2"/>
    <s v="wearables"/>
    <x v="686"/>
    <x v="686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x v="687"/>
    <b v="0"/>
    <n v="6"/>
    <b v="0"/>
    <s v="technology/wearables"/>
    <n v="10"/>
    <n v="1731.67"/>
    <x v="2"/>
    <s v="wearables"/>
    <x v="687"/>
    <x v="687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x v="688"/>
    <b v="0"/>
    <n v="36"/>
    <b v="0"/>
    <s v="technology/wearables"/>
    <n v="52"/>
    <n v="288.14"/>
    <x v="2"/>
    <s v="wearables"/>
    <x v="688"/>
    <x v="688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x v="689"/>
    <b v="0"/>
    <n v="336"/>
    <b v="0"/>
    <s v="technology/wearables"/>
    <n v="5"/>
    <n v="30.79"/>
    <x v="2"/>
    <s v="wearables"/>
    <x v="689"/>
    <x v="689"/>
    <n v="2016"/>
  </r>
  <r>
    <n v="690"/>
    <s v="BLOXSHIELD"/>
    <s v="A radiation shield for your fitness tracker, smartwatch or other wearable smart device"/>
    <n v="20000"/>
    <n v="10338"/>
    <x v="2"/>
    <s v="US"/>
    <s v="USD"/>
    <n v="1473400800"/>
    <x v="690"/>
    <b v="0"/>
    <n v="34"/>
    <b v="0"/>
    <s v="technology/wearables"/>
    <n v="52"/>
    <n v="304.06"/>
    <x v="2"/>
    <s v="wearables"/>
    <x v="690"/>
    <x v="690"/>
    <n v="201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x v="691"/>
    <b v="0"/>
    <n v="10"/>
    <b v="0"/>
    <s v="technology/wearables"/>
    <n v="21"/>
    <n v="1033.5"/>
    <x v="2"/>
    <s v="wearables"/>
    <x v="691"/>
    <x v="691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x v="692"/>
    <b v="0"/>
    <n v="201"/>
    <b v="0"/>
    <s v="technology/wearables"/>
    <n v="52"/>
    <n v="51.24"/>
    <x v="2"/>
    <s v="wearables"/>
    <x v="692"/>
    <x v="692"/>
    <n v="2016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x v="693"/>
    <b v="0"/>
    <n v="296"/>
    <b v="0"/>
    <s v="technology/wearables"/>
    <n v="10"/>
    <n v="34.799999999999997"/>
    <x v="2"/>
    <s v="wearables"/>
    <x v="693"/>
    <x v="693"/>
    <n v="2015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x v="694"/>
    <b v="0"/>
    <n v="7"/>
    <b v="0"/>
    <s v="technology/wearables"/>
    <n v="7"/>
    <n v="1471.29"/>
    <x v="2"/>
    <s v="wearables"/>
    <x v="694"/>
    <x v="694"/>
    <n v="2017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x v="695"/>
    <b v="0"/>
    <n v="7"/>
    <b v="0"/>
    <s v="technology/wearables"/>
    <n v="17"/>
    <n v="1470.14"/>
    <x v="2"/>
    <s v="wearables"/>
    <x v="695"/>
    <x v="695"/>
    <n v="2014"/>
  </r>
  <r>
    <n v="696"/>
    <s v="trustee"/>
    <s v="Show your fidelity by wearing the Trustee rings! Show where you are (at)!"/>
    <n v="175000"/>
    <n v="10290"/>
    <x v="2"/>
    <s v="NL"/>
    <s v="EUR"/>
    <n v="1406326502"/>
    <x v="696"/>
    <b v="0"/>
    <n v="1"/>
    <b v="0"/>
    <s v="technology/wearables"/>
    <n v="6"/>
    <n v="10290"/>
    <x v="2"/>
    <s v="wearables"/>
    <x v="696"/>
    <x v="696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x v="697"/>
    <b v="0"/>
    <n v="114"/>
    <b v="0"/>
    <s v="technology/wearables"/>
    <n v="205"/>
    <n v="90.04"/>
    <x v="2"/>
    <s v="wearables"/>
    <x v="697"/>
    <x v="697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x v="698"/>
    <b v="0"/>
    <n v="29"/>
    <b v="0"/>
    <s v="technology/wearables"/>
    <n v="10"/>
    <n v="352.93"/>
    <x v="2"/>
    <s v="wearables"/>
    <x v="698"/>
    <x v="698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x v="699"/>
    <b v="0"/>
    <n v="890"/>
    <b v="0"/>
    <s v="technology/wearables"/>
    <n v="8"/>
    <n v="11.5"/>
    <x v="2"/>
    <s v="wearables"/>
    <x v="699"/>
    <x v="699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x v="700"/>
    <b v="0"/>
    <n v="31"/>
    <b v="0"/>
    <s v="technology/wearables"/>
    <n v="68"/>
    <n v="329.35"/>
    <x v="2"/>
    <s v="wearables"/>
    <x v="700"/>
    <x v="700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x v="701"/>
    <b v="0"/>
    <n v="21"/>
    <b v="0"/>
    <s v="technology/wearables"/>
    <n v="44"/>
    <n v="486.19"/>
    <x v="2"/>
    <s v="wearables"/>
    <x v="701"/>
    <x v="701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x v="702"/>
    <b v="0"/>
    <n v="37"/>
    <b v="0"/>
    <s v="technology/wearables"/>
    <n v="68"/>
    <n v="275.68"/>
    <x v="2"/>
    <s v="wearables"/>
    <x v="702"/>
    <x v="70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x v="703"/>
    <b v="0"/>
    <n v="7"/>
    <b v="0"/>
    <s v="technology/wearables"/>
    <n v="68"/>
    <n v="1454.57"/>
    <x v="2"/>
    <s v="wearables"/>
    <x v="703"/>
    <x v="703"/>
    <n v="2016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x v="704"/>
    <b v="0"/>
    <n v="4"/>
    <b v="0"/>
    <s v="technology/wearables"/>
    <n v="18"/>
    <n v="2543.25"/>
    <x v="2"/>
    <s v="wearables"/>
    <x v="704"/>
    <x v="704"/>
    <n v="2016"/>
  </r>
  <r>
    <n v="705"/>
    <s v="SomnoScope"/>
    <s v="The closest thing ever to the Holy Grail of wearables technology"/>
    <n v="100000"/>
    <n v="10156"/>
    <x v="2"/>
    <s v="NL"/>
    <s v="EUR"/>
    <n v="1484999278"/>
    <x v="705"/>
    <b v="0"/>
    <n v="5"/>
    <b v="0"/>
    <s v="technology/wearables"/>
    <n v="10"/>
    <n v="2031.2"/>
    <x v="2"/>
    <s v="wearables"/>
    <x v="705"/>
    <x v="705"/>
    <n v="2016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x v="706"/>
    <b v="0"/>
    <n v="0"/>
    <b v="0"/>
    <s v="technology/wearables"/>
    <n v="10"/>
    <s v="N/A"/>
    <x v="2"/>
    <s v="wearables"/>
    <x v="706"/>
    <x v="706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x v="707"/>
    <b v="0"/>
    <n v="456"/>
    <b v="0"/>
    <s v="technology/wearables"/>
    <n v="15"/>
    <n v="22.22"/>
    <x v="2"/>
    <s v="wearables"/>
    <x v="707"/>
    <x v="70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x v="708"/>
    <b v="0"/>
    <n v="369"/>
    <b v="0"/>
    <s v="technology/wearables"/>
    <n v="25"/>
    <n v="27.42"/>
    <x v="2"/>
    <s v="wearables"/>
    <x v="708"/>
    <x v="708"/>
    <n v="2014"/>
  </r>
  <r>
    <n v="709"/>
    <s v="lumiglove"/>
    <s v="A &quot;handheld&quot; light, which eases the way you illuminate objects and/or paths."/>
    <n v="15000"/>
    <n v="10115"/>
    <x v="2"/>
    <s v="US"/>
    <s v="USD"/>
    <n v="1417741159"/>
    <x v="709"/>
    <b v="0"/>
    <n v="2"/>
    <b v="0"/>
    <s v="technology/wearables"/>
    <n v="67"/>
    <n v="5057.5"/>
    <x v="2"/>
    <s v="wearables"/>
    <x v="709"/>
    <x v="709"/>
    <n v="2014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x v="710"/>
    <b v="0"/>
    <n v="0"/>
    <b v="0"/>
    <s v="technology/wearables"/>
    <n v="842"/>
    <s v="N/A"/>
    <x v="2"/>
    <s v="wearables"/>
    <x v="710"/>
    <x v="710"/>
    <n v="2014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x v="711"/>
    <b v="0"/>
    <n v="338"/>
    <b v="0"/>
    <s v="technology/wearables"/>
    <n v="10"/>
    <n v="29.86"/>
    <x v="2"/>
    <s v="wearables"/>
    <x v="711"/>
    <x v="711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x v="712"/>
    <b v="0"/>
    <n v="4"/>
    <b v="0"/>
    <s v="technology/wearables"/>
    <n v="21"/>
    <n v="2522"/>
    <x v="2"/>
    <s v="wearables"/>
    <x v="712"/>
    <x v="71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x v="713"/>
    <b v="0"/>
    <n v="1"/>
    <b v="0"/>
    <s v="technology/wearables"/>
    <n v="40"/>
    <n v="10085"/>
    <x v="2"/>
    <s v="wearables"/>
    <x v="713"/>
    <x v="713"/>
    <n v="2016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x v="714"/>
    <b v="0"/>
    <n v="28"/>
    <b v="0"/>
    <s v="technology/wearables"/>
    <n v="67"/>
    <n v="360.18"/>
    <x v="2"/>
    <s v="wearables"/>
    <x v="714"/>
    <x v="714"/>
    <n v="2016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x v="715"/>
    <b v="0"/>
    <n v="12"/>
    <b v="0"/>
    <s v="technology/wearables"/>
    <n v="37"/>
    <n v="840.08"/>
    <x v="2"/>
    <s v="wearables"/>
    <x v="715"/>
    <x v="715"/>
    <n v="2015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x v="716"/>
    <b v="0"/>
    <n v="16"/>
    <b v="0"/>
    <s v="technology/wearables"/>
    <n v="144"/>
    <n v="629.44000000000005"/>
    <x v="2"/>
    <s v="wearables"/>
    <x v="716"/>
    <x v="716"/>
    <n v="2014"/>
  </r>
  <r>
    <n v="717"/>
    <s v="cool air belt"/>
    <s v="Cool air flowing under clothing keeps you cool."/>
    <n v="100000"/>
    <n v="10067.5"/>
    <x v="2"/>
    <s v="US"/>
    <s v="USD"/>
    <n v="1409949002"/>
    <x v="717"/>
    <b v="0"/>
    <n v="4"/>
    <b v="0"/>
    <s v="technology/wearables"/>
    <n v="10"/>
    <n v="2516.88"/>
    <x v="2"/>
    <s v="wearables"/>
    <x v="717"/>
    <x v="717"/>
    <n v="2014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x v="718"/>
    <b v="0"/>
    <n v="4"/>
    <b v="0"/>
    <s v="technology/wearables"/>
    <n v="84"/>
    <n v="2516.25"/>
    <x v="2"/>
    <s v="wearables"/>
    <x v="718"/>
    <x v="718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x v="719"/>
    <b v="0"/>
    <n v="10"/>
    <b v="0"/>
    <s v="technology/wearables"/>
    <n v="67"/>
    <n v="1004.6"/>
    <x v="2"/>
    <s v="wearables"/>
    <x v="719"/>
    <x v="719"/>
    <n v="201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x v="720"/>
    <b v="0"/>
    <n v="41"/>
    <b v="1"/>
    <s v="publishing/nonfiction"/>
    <n v="529"/>
    <n v="245"/>
    <x v="3"/>
    <s v="nonfiction"/>
    <x v="720"/>
    <x v="720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x v="721"/>
    <b v="0"/>
    <n v="119"/>
    <b v="1"/>
    <s v="publishing/nonfiction"/>
    <n v="122"/>
    <n v="84.39"/>
    <x v="3"/>
    <s v="nonfiction"/>
    <x v="721"/>
    <x v="721"/>
    <n v="2014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x v="722"/>
    <b v="0"/>
    <n v="153"/>
    <b v="1"/>
    <s v="publishing/nonfiction"/>
    <n v="40"/>
    <n v="65.63"/>
    <x v="3"/>
    <s v="nonfiction"/>
    <x v="722"/>
    <x v="722"/>
    <n v="2012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x v="723"/>
    <b v="0"/>
    <n v="100"/>
    <b v="1"/>
    <s v="publishing/nonfiction"/>
    <n v="201"/>
    <n v="100.31"/>
    <x v="3"/>
    <s v="nonfiction"/>
    <x v="723"/>
    <x v="723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x v="724"/>
    <b v="0"/>
    <n v="143"/>
    <b v="1"/>
    <s v="publishing/nonfiction"/>
    <n v="143"/>
    <n v="70.12"/>
    <x v="3"/>
    <s v="nonfiction"/>
    <x v="724"/>
    <x v="724"/>
    <n v="2011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x v="725"/>
    <b v="0"/>
    <n v="140"/>
    <b v="1"/>
    <s v="publishing/nonfiction"/>
    <n v="50"/>
    <n v="71.62"/>
    <x v="3"/>
    <s v="nonfiction"/>
    <x v="725"/>
    <x v="725"/>
    <n v="2015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x v="726"/>
    <b v="0"/>
    <n v="35"/>
    <b v="1"/>
    <s v="publishing/nonfiction"/>
    <n v="401"/>
    <n v="286.43"/>
    <x v="3"/>
    <s v="nonfiction"/>
    <x v="726"/>
    <x v="726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x v="727"/>
    <b v="0"/>
    <n v="149"/>
    <b v="1"/>
    <s v="publishing/nonfiction"/>
    <n v="286"/>
    <n v="67.23"/>
    <x v="3"/>
    <s v="nonfiction"/>
    <x v="727"/>
    <x v="727"/>
    <n v="2012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x v="728"/>
    <b v="0"/>
    <n v="130"/>
    <b v="1"/>
    <s v="publishing/nonfiction"/>
    <n v="134"/>
    <n v="77.02"/>
    <x v="3"/>
    <s v="nonfiction"/>
    <x v="728"/>
    <x v="728"/>
    <n v="2011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x v="729"/>
    <b v="0"/>
    <n v="120"/>
    <b v="1"/>
    <s v="publishing/nonfiction"/>
    <n v="250"/>
    <n v="83.33"/>
    <x v="3"/>
    <s v="nonfiction"/>
    <x v="729"/>
    <x v="729"/>
    <n v="2012"/>
  </r>
  <r>
    <n v="730"/>
    <s v="Encyclopedia of Surfing"/>
    <s v="A Massive but Cheerful Online Digital Archive of Surfing"/>
    <n v="20000"/>
    <n v="10000"/>
    <x v="0"/>
    <s v="US"/>
    <s v="USD"/>
    <n v="1323280391"/>
    <x v="730"/>
    <b v="0"/>
    <n v="265"/>
    <b v="1"/>
    <s v="publishing/nonfiction"/>
    <n v="50"/>
    <n v="37.74"/>
    <x v="3"/>
    <s v="nonfiction"/>
    <x v="730"/>
    <x v="730"/>
    <n v="20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x v="731"/>
    <b v="0"/>
    <n v="71"/>
    <b v="1"/>
    <s v="publishing/nonfiction"/>
    <n v="198"/>
    <n v="139.08000000000001"/>
    <x v="3"/>
    <s v="nonfiction"/>
    <x v="731"/>
    <x v="731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x v="732"/>
    <b v="0"/>
    <n v="13"/>
    <b v="1"/>
    <s v="publishing/nonfiction"/>
    <n v="24580"/>
    <n v="756.31"/>
    <x v="3"/>
    <s v="nonfiction"/>
    <x v="732"/>
    <x v="732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x v="733"/>
    <b v="0"/>
    <n v="169"/>
    <b v="1"/>
    <s v="publishing/nonfiction"/>
    <n v="392"/>
    <n v="57.99"/>
    <x v="3"/>
    <s v="nonfiction"/>
    <x v="733"/>
    <x v="733"/>
    <n v="2013"/>
  </r>
  <r>
    <n v="734"/>
    <s v="Sideswiped"/>
    <s v="Sideswiped is my story of growing in and trusting God through the mess and mysteries of life."/>
    <n v="8500"/>
    <n v="9775"/>
    <x v="0"/>
    <s v="CA"/>
    <s v="CAD"/>
    <n v="1431147600"/>
    <x v="734"/>
    <b v="0"/>
    <n v="57"/>
    <b v="1"/>
    <s v="publishing/nonfiction"/>
    <n v="115"/>
    <n v="171.49"/>
    <x v="3"/>
    <s v="nonfiction"/>
    <x v="734"/>
    <x v="734"/>
    <n v="2015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x v="735"/>
    <b v="0"/>
    <n v="229"/>
    <b v="1"/>
    <s v="publishing/nonfiction"/>
    <n v="21"/>
    <n v="42.47"/>
    <x v="3"/>
    <s v="nonfiction"/>
    <x v="735"/>
    <x v="735"/>
    <n v="2014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x v="736"/>
    <b v="0"/>
    <n v="108"/>
    <b v="1"/>
    <s v="publishing/nonfiction"/>
    <n v="269"/>
    <n v="89.81"/>
    <x v="3"/>
    <s v="nonfiction"/>
    <x v="736"/>
    <x v="736"/>
    <n v="2013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x v="737"/>
    <b v="0"/>
    <n v="108"/>
    <b v="1"/>
    <s v="publishing/nonfiction"/>
    <n v="191"/>
    <n v="88.38"/>
    <x v="3"/>
    <s v="nonfiction"/>
    <x v="737"/>
    <x v="737"/>
    <n v="2014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x v="738"/>
    <b v="0"/>
    <n v="41"/>
    <b v="1"/>
    <s v="publishing/nonfiction"/>
    <n v="636"/>
    <n v="232.59"/>
    <x v="3"/>
    <s v="nonfiction"/>
    <x v="738"/>
    <x v="738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x v="739"/>
    <b v="0"/>
    <n v="139"/>
    <b v="1"/>
    <s v="publishing/nonfiction"/>
    <n v="159"/>
    <n v="68.53"/>
    <x v="3"/>
    <s v="nonfiction"/>
    <x v="739"/>
    <x v="73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x v="740"/>
    <b v="0"/>
    <n v="19"/>
    <b v="1"/>
    <s v="publishing/nonfiction"/>
    <n v="317"/>
    <n v="500"/>
    <x v="3"/>
    <s v="nonfiction"/>
    <x v="740"/>
    <x v="740"/>
    <n v="2015"/>
  </r>
  <r>
    <n v="741"/>
    <s v="reVILNA: the vilna ghetto project"/>
    <s v="A revolutionary digital mapping project of the Vilna Ghetto"/>
    <n v="13000"/>
    <n v="9486.69"/>
    <x v="0"/>
    <s v="US"/>
    <s v="USD"/>
    <n v="1370964806"/>
    <x v="741"/>
    <b v="0"/>
    <n v="94"/>
    <b v="1"/>
    <s v="publishing/nonfiction"/>
    <n v="73"/>
    <n v="100.92"/>
    <x v="3"/>
    <s v="nonfiction"/>
    <x v="741"/>
    <x v="741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x v="742"/>
    <b v="0"/>
    <n v="23"/>
    <b v="1"/>
    <s v="publishing/nonfiction"/>
    <n v="677"/>
    <n v="412.04"/>
    <x v="3"/>
    <s v="nonfiction"/>
    <x v="742"/>
    <x v="74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x v="743"/>
    <b v="0"/>
    <n v="15"/>
    <b v="1"/>
    <s v="publishing/nonfiction"/>
    <n v="1720"/>
    <n v="630.66999999999996"/>
    <x v="3"/>
    <s v="nonfiction"/>
    <x v="743"/>
    <x v="743"/>
    <n v="2012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x v="744"/>
    <b v="0"/>
    <n v="62"/>
    <b v="1"/>
    <s v="publishing/nonfiction"/>
    <n v="189"/>
    <n v="152.35"/>
    <x v="3"/>
    <s v="nonfiction"/>
    <x v="744"/>
    <x v="744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x v="745"/>
    <b v="0"/>
    <n v="74"/>
    <b v="1"/>
    <s v="publishing/nonfiction"/>
    <n v="425"/>
    <n v="127.37"/>
    <x v="3"/>
    <s v="nonfiction"/>
    <x v="745"/>
    <x v="745"/>
    <n v="2013"/>
  </r>
  <r>
    <n v="746"/>
    <s v="Attention: People With Body Parts"/>
    <s v="This is a book of letters. Letters to our body parts."/>
    <n v="2987"/>
    <n v="9419"/>
    <x v="0"/>
    <s v="US"/>
    <s v="USD"/>
    <n v="1348372740"/>
    <x v="746"/>
    <b v="0"/>
    <n v="97"/>
    <b v="1"/>
    <s v="publishing/nonfiction"/>
    <n v="315"/>
    <n v="97.1"/>
    <x v="3"/>
    <s v="nonfiction"/>
    <x v="746"/>
    <x v="746"/>
    <n v="2012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x v="747"/>
    <b v="0"/>
    <n v="55"/>
    <b v="1"/>
    <s v="publishing/nonfiction"/>
    <n v="134"/>
    <n v="170.82"/>
    <x v="3"/>
    <s v="nonfiction"/>
    <x v="747"/>
    <x v="747"/>
    <n v="2014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x v="748"/>
    <b v="0"/>
    <n v="44"/>
    <b v="1"/>
    <s v="publishing/nonfiction"/>
    <n v="469"/>
    <n v="213.34"/>
    <x v="3"/>
    <s v="nonfiction"/>
    <x v="748"/>
    <x v="748"/>
    <n v="2014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x v="749"/>
    <b v="0"/>
    <n v="110"/>
    <b v="1"/>
    <s v="publishing/nonfiction"/>
    <n v="94"/>
    <n v="85.18"/>
    <x v="3"/>
    <s v="nonfiction"/>
    <x v="749"/>
    <x v="749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x v="750"/>
    <b v="0"/>
    <n v="59"/>
    <b v="1"/>
    <s v="publishing/nonfiction"/>
    <n v="210"/>
    <n v="158.34"/>
    <x v="3"/>
    <s v="nonfiction"/>
    <x v="750"/>
    <x v="750"/>
    <n v="2013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x v="751"/>
    <b v="0"/>
    <n v="62"/>
    <b v="1"/>
    <s v="publishing/nonfiction"/>
    <n v="310"/>
    <n v="150.04"/>
    <x v="3"/>
    <s v="nonfiction"/>
    <x v="751"/>
    <x v="751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x v="752"/>
    <b v="0"/>
    <n v="105"/>
    <b v="1"/>
    <s v="publishing/nonfiction"/>
    <n v="186"/>
    <n v="88.6"/>
    <x v="3"/>
    <s v="nonfiction"/>
    <x v="752"/>
    <x v="75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x v="753"/>
    <b v="0"/>
    <n v="26"/>
    <b v="1"/>
    <s v="publishing/nonfiction"/>
    <n v="92"/>
    <n v="354.92"/>
    <x v="3"/>
    <s v="nonfiction"/>
    <x v="753"/>
    <x v="753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x v="754"/>
    <b v="0"/>
    <n v="49"/>
    <b v="1"/>
    <s v="publishing/nonfiction"/>
    <n v="461"/>
    <n v="188.33"/>
    <x v="3"/>
    <s v="nonfiction"/>
    <x v="754"/>
    <x v="754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x v="755"/>
    <b v="0"/>
    <n v="68"/>
    <b v="1"/>
    <s v="publishing/nonfiction"/>
    <n v="368"/>
    <n v="135.34"/>
    <x v="3"/>
    <s v="nonfiction"/>
    <x v="755"/>
    <x v="755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x v="756"/>
    <b v="0"/>
    <n v="22"/>
    <b v="1"/>
    <s v="publishing/nonfiction"/>
    <n v="1310"/>
    <n v="416.82"/>
    <x v="3"/>
    <s v="nonfiction"/>
    <x v="756"/>
    <x v="75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x v="757"/>
    <b v="0"/>
    <n v="18"/>
    <b v="1"/>
    <s v="publishing/nonfiction"/>
    <n v="3655"/>
    <n v="507.61"/>
    <x v="3"/>
    <s v="nonfiction"/>
    <x v="757"/>
    <x v="757"/>
    <n v="2012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x v="758"/>
    <b v="0"/>
    <n v="19"/>
    <b v="1"/>
    <s v="publishing/nonfiction"/>
    <n v="365"/>
    <n v="480.53"/>
    <x v="3"/>
    <s v="nonfiction"/>
    <x v="758"/>
    <x v="758"/>
    <n v="2010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x v="759"/>
    <b v="0"/>
    <n v="99"/>
    <b v="1"/>
    <s v="publishing/nonfiction"/>
    <n v="182"/>
    <n v="92.16"/>
    <x v="3"/>
    <s v="nonfiction"/>
    <x v="759"/>
    <x v="759"/>
    <n v="2014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x v="760"/>
    <b v="0"/>
    <n v="0"/>
    <b v="0"/>
    <s v="publishing/fiction"/>
    <n v="415"/>
    <s v="N/A"/>
    <x v="3"/>
    <s v="fiction"/>
    <x v="760"/>
    <x v="760"/>
    <n v="2016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x v="761"/>
    <b v="0"/>
    <n v="6"/>
    <b v="0"/>
    <s v="publishing/fiction"/>
    <n v="182"/>
    <n v="1518.5"/>
    <x v="3"/>
    <s v="fiction"/>
    <x v="761"/>
    <x v="761"/>
    <n v="2014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x v="762"/>
    <b v="0"/>
    <n v="0"/>
    <b v="0"/>
    <s v="publishing/fiction"/>
    <n v="260"/>
    <s v="N/A"/>
    <x v="3"/>
    <s v="fiction"/>
    <x v="762"/>
    <x v="762"/>
    <n v="2016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x v="763"/>
    <b v="0"/>
    <n v="1"/>
    <b v="0"/>
    <s v="publishing/fiction"/>
    <n v="211"/>
    <n v="9044"/>
    <x v="3"/>
    <s v="fiction"/>
    <x v="763"/>
    <x v="763"/>
    <n v="2013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x v="764"/>
    <b v="0"/>
    <n v="0"/>
    <b v="0"/>
    <s v="publishing/fiction"/>
    <n v="181"/>
    <s v="N/A"/>
    <x v="3"/>
    <s v="fiction"/>
    <x v="764"/>
    <x v="764"/>
    <n v="2015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x v="765"/>
    <b v="0"/>
    <n v="44"/>
    <b v="0"/>
    <s v="publishing/fiction"/>
    <n v="129"/>
    <n v="204.89"/>
    <x v="3"/>
    <s v="fiction"/>
    <x v="765"/>
    <x v="765"/>
    <n v="201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x v="766"/>
    <b v="0"/>
    <n v="0"/>
    <b v="0"/>
    <s v="publishing/fiction"/>
    <n v="224"/>
    <s v="N/A"/>
    <x v="3"/>
    <s v="fiction"/>
    <x v="766"/>
    <x v="766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x v="767"/>
    <b v="0"/>
    <n v="3"/>
    <b v="0"/>
    <s v="publishing/fiction"/>
    <n v="177"/>
    <n v="2945.67"/>
    <x v="3"/>
    <s v="fiction"/>
    <x v="767"/>
    <x v="767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x v="768"/>
    <b v="0"/>
    <n v="0"/>
    <b v="0"/>
    <s v="publishing/fiction"/>
    <n v="353"/>
    <s v="N/A"/>
    <x v="3"/>
    <s v="fiction"/>
    <x v="768"/>
    <x v="768"/>
    <n v="2013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x v="769"/>
    <b v="0"/>
    <n v="52"/>
    <b v="0"/>
    <s v="publishing/fiction"/>
    <n v="221"/>
    <n v="169.75"/>
    <x v="3"/>
    <s v="fiction"/>
    <x v="769"/>
    <x v="769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x v="770"/>
    <b v="0"/>
    <n v="0"/>
    <b v="0"/>
    <s v="publishing/fiction"/>
    <n v="50"/>
    <s v="N/A"/>
    <x v="3"/>
    <s v="fiction"/>
    <x v="770"/>
    <x v="770"/>
    <n v="2013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x v="771"/>
    <b v="0"/>
    <n v="1"/>
    <b v="0"/>
    <s v="publishing/fiction"/>
    <n v="23"/>
    <n v="8807"/>
    <x v="3"/>
    <s v="fiction"/>
    <x v="771"/>
    <x v="771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x v="772"/>
    <b v="0"/>
    <n v="1"/>
    <b v="0"/>
    <s v="publishing/fiction"/>
    <n v="586"/>
    <n v="8792.02"/>
    <x v="3"/>
    <s v="fiction"/>
    <x v="772"/>
    <x v="772"/>
    <n v="2009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x v="773"/>
    <b v="0"/>
    <n v="2"/>
    <b v="0"/>
    <s v="publishing/fiction"/>
    <n v="234"/>
    <n v="4390"/>
    <x v="3"/>
    <s v="fiction"/>
    <x v="773"/>
    <x v="773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x v="774"/>
    <b v="0"/>
    <n v="9"/>
    <b v="0"/>
    <s v="publishing/fiction"/>
    <n v="1750"/>
    <n v="972.22"/>
    <x v="3"/>
    <s v="fiction"/>
    <x v="774"/>
    <x v="774"/>
    <n v="2014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x v="775"/>
    <b v="0"/>
    <n v="5"/>
    <b v="0"/>
    <s v="publishing/fiction"/>
    <n v="87"/>
    <n v="1748"/>
    <x v="3"/>
    <s v="fiction"/>
    <x v="775"/>
    <x v="775"/>
    <n v="2011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x v="776"/>
    <b v="0"/>
    <n v="57"/>
    <b v="0"/>
    <s v="publishing/fiction"/>
    <n v="125"/>
    <n v="153.32"/>
    <x v="3"/>
    <s v="fiction"/>
    <x v="776"/>
    <x v="776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x v="777"/>
    <b v="0"/>
    <n v="3"/>
    <b v="0"/>
    <s v="publishing/fiction"/>
    <n v="291"/>
    <n v="2911.67"/>
    <x v="3"/>
    <s v="fiction"/>
    <x v="777"/>
    <x v="777"/>
    <n v="2013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x v="778"/>
    <b v="0"/>
    <n v="1"/>
    <b v="0"/>
    <s v="publishing/fiction"/>
    <n v="1746"/>
    <n v="8730"/>
    <x v="3"/>
    <s v="fiction"/>
    <x v="778"/>
    <x v="778"/>
    <n v="2014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x v="779"/>
    <b v="0"/>
    <n v="6"/>
    <b v="0"/>
    <s v="publishing/fiction"/>
    <n v="58"/>
    <n v="1454.17"/>
    <x v="3"/>
    <s v="fiction"/>
    <x v="779"/>
    <x v="779"/>
    <n v="201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x v="780"/>
    <b v="0"/>
    <n v="27"/>
    <b v="1"/>
    <s v="music/rock"/>
    <n v="872"/>
    <n v="323.04000000000002"/>
    <x v="4"/>
    <s v="rock"/>
    <x v="780"/>
    <x v="780"/>
    <n v="2011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x v="781"/>
    <b v="0"/>
    <n v="25"/>
    <b v="1"/>
    <s v="music/rock"/>
    <n v="1089"/>
    <n v="348.46"/>
    <x v="4"/>
    <s v="rock"/>
    <x v="781"/>
    <x v="781"/>
    <n v="2013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x v="782"/>
    <b v="0"/>
    <n v="14"/>
    <b v="1"/>
    <s v="music/rock"/>
    <n v="1241"/>
    <n v="620.36"/>
    <x v="4"/>
    <s v="rock"/>
    <x v="782"/>
    <x v="78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x v="783"/>
    <b v="0"/>
    <n v="35"/>
    <b v="1"/>
    <s v="music/rock"/>
    <n v="578"/>
    <n v="247.6"/>
    <x v="4"/>
    <s v="rock"/>
    <x v="783"/>
    <x v="783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x v="784"/>
    <b v="0"/>
    <n v="10"/>
    <b v="1"/>
    <s v="music/rock"/>
    <n v="864"/>
    <n v="864"/>
    <x v="4"/>
    <s v="rock"/>
    <x v="784"/>
    <x v="784"/>
    <n v="2014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x v="785"/>
    <b v="0"/>
    <n v="29"/>
    <b v="1"/>
    <s v="music/rock"/>
    <n v="1727"/>
    <n v="297.79000000000002"/>
    <x v="4"/>
    <s v="rock"/>
    <x v="785"/>
    <x v="785"/>
    <n v="2013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x v="786"/>
    <b v="0"/>
    <n v="44"/>
    <b v="1"/>
    <s v="music/rock"/>
    <n v="173"/>
    <n v="196.18"/>
    <x v="4"/>
    <s v="rock"/>
    <x v="786"/>
    <x v="786"/>
    <n v="2012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x v="787"/>
    <b v="0"/>
    <n v="17"/>
    <b v="1"/>
    <s v="music/rock"/>
    <n v="718"/>
    <n v="507.06"/>
    <x v="4"/>
    <s v="rock"/>
    <x v="787"/>
    <x v="787"/>
    <n v="2013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x v="788"/>
    <b v="0"/>
    <n v="34"/>
    <b v="1"/>
    <s v="music/rock"/>
    <n v="859"/>
    <n v="252.53"/>
    <x v="4"/>
    <s v="rock"/>
    <x v="788"/>
    <x v="788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x v="789"/>
    <b v="0"/>
    <n v="14"/>
    <b v="1"/>
    <s v="music/rock"/>
    <n v="505"/>
    <n v="612.92999999999995"/>
    <x v="4"/>
    <s v="rock"/>
    <x v="789"/>
    <x v="789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x v="790"/>
    <b v="0"/>
    <n v="156"/>
    <b v="1"/>
    <s v="music/rock"/>
    <n v="86"/>
    <n v="54.92"/>
    <x v="4"/>
    <s v="rock"/>
    <x v="790"/>
    <x v="790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x v="791"/>
    <b v="0"/>
    <n v="128"/>
    <b v="1"/>
    <s v="music/rock"/>
    <n v="114"/>
    <n v="66.709999999999994"/>
    <x v="4"/>
    <s v="rock"/>
    <x v="791"/>
    <x v="791"/>
    <n v="2013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x v="792"/>
    <b v="0"/>
    <n v="60"/>
    <b v="1"/>
    <s v="music/rock"/>
    <n v="341"/>
    <n v="142.28"/>
    <x v="4"/>
    <s v="rock"/>
    <x v="792"/>
    <x v="792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x v="793"/>
    <b v="0"/>
    <n v="32"/>
    <b v="1"/>
    <s v="music/rock"/>
    <n v="310"/>
    <n v="266.77999999999997"/>
    <x v="4"/>
    <s v="rock"/>
    <x v="793"/>
    <x v="793"/>
    <n v="2013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x v="794"/>
    <b v="0"/>
    <n v="53"/>
    <b v="1"/>
    <s v="music/rock"/>
    <n v="107"/>
    <n v="160.91999999999999"/>
    <x v="4"/>
    <s v="rock"/>
    <x v="794"/>
    <x v="794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x v="795"/>
    <b v="0"/>
    <n v="184"/>
    <b v="1"/>
    <s v="music/rock"/>
    <n v="61"/>
    <n v="46.3"/>
    <x v="4"/>
    <s v="rock"/>
    <x v="795"/>
    <x v="795"/>
    <n v="2012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x v="796"/>
    <b v="0"/>
    <n v="90"/>
    <b v="1"/>
    <s v="music/rock"/>
    <n v="85"/>
    <n v="94.12"/>
    <x v="4"/>
    <s v="rock"/>
    <x v="796"/>
    <x v="796"/>
    <n v="2013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x v="797"/>
    <b v="0"/>
    <n v="71"/>
    <b v="1"/>
    <s v="music/rock"/>
    <n v="282"/>
    <n v="118.97"/>
    <x v="4"/>
    <s v="rock"/>
    <x v="797"/>
    <x v="797"/>
    <n v="2012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x v="798"/>
    <b v="0"/>
    <n v="87"/>
    <b v="1"/>
    <s v="music/rock"/>
    <n v="241"/>
    <n v="96.84"/>
    <x v="4"/>
    <s v="rock"/>
    <x v="798"/>
    <x v="798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x v="799"/>
    <b v="0"/>
    <n v="28"/>
    <b v="1"/>
    <s v="music/rock"/>
    <n v="168"/>
    <n v="300.04000000000002"/>
    <x v="4"/>
    <s v="rock"/>
    <x v="799"/>
    <x v="799"/>
    <n v="2012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x v="800"/>
    <b v="0"/>
    <n v="56"/>
    <b v="1"/>
    <s v="music/rock"/>
    <n v="560"/>
    <n v="149.97999999999999"/>
    <x v="4"/>
    <s v="rock"/>
    <x v="800"/>
    <x v="800"/>
    <n v="20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x v="801"/>
    <b v="0"/>
    <n v="51"/>
    <b v="1"/>
    <s v="music/rock"/>
    <n v="418"/>
    <n v="163.82"/>
    <x v="4"/>
    <s v="rock"/>
    <x v="801"/>
    <x v="801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x v="802"/>
    <b v="0"/>
    <n v="75"/>
    <b v="1"/>
    <s v="music/rock"/>
    <n v="139"/>
    <n v="111.32"/>
    <x v="4"/>
    <s v="rock"/>
    <x v="802"/>
    <x v="802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x v="803"/>
    <b v="0"/>
    <n v="38"/>
    <b v="1"/>
    <s v="music/rock"/>
    <n v="363"/>
    <n v="219.68"/>
    <x v="4"/>
    <s v="rock"/>
    <x v="803"/>
    <x v="803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x v="804"/>
    <b v="0"/>
    <n v="18"/>
    <b v="1"/>
    <s v="music/rock"/>
    <n v="151"/>
    <n v="462.22"/>
    <x v="4"/>
    <s v="rock"/>
    <x v="804"/>
    <x v="804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x v="805"/>
    <b v="0"/>
    <n v="54"/>
    <b v="1"/>
    <s v="music/rock"/>
    <n v="277"/>
    <n v="153.97999999999999"/>
    <x v="4"/>
    <s v="rock"/>
    <x v="805"/>
    <x v="805"/>
    <n v="2011"/>
  </r>
  <r>
    <n v="806"/>
    <s v="Golden Animals NEW Album!"/>
    <s v="Help Golden Animals finish their NEW Album!"/>
    <n v="8000"/>
    <n v="8306.42"/>
    <x v="0"/>
    <s v="US"/>
    <s v="USD"/>
    <n v="1315413339"/>
    <x v="806"/>
    <b v="0"/>
    <n v="71"/>
    <b v="1"/>
    <s v="music/rock"/>
    <n v="104"/>
    <n v="116.99"/>
    <x v="4"/>
    <s v="rock"/>
    <x v="806"/>
    <x v="806"/>
    <n v="2011"/>
  </r>
  <r>
    <n v="807"/>
    <s v="Sic Vita - New EP Release - 2017"/>
    <s v="Join the Sic Vita family and lend a hand as we create a new album!"/>
    <n v="4000"/>
    <n v="8301"/>
    <x v="0"/>
    <s v="US"/>
    <s v="USD"/>
    <n v="1488333600"/>
    <x v="807"/>
    <b v="0"/>
    <n v="57"/>
    <b v="1"/>
    <s v="music/rock"/>
    <n v="208"/>
    <n v="145.63"/>
    <x v="4"/>
    <s v="rock"/>
    <x v="807"/>
    <x v="807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x v="808"/>
    <b v="0"/>
    <n v="43"/>
    <b v="1"/>
    <s v="music/rock"/>
    <n v="184"/>
    <n v="193.02"/>
    <x v="4"/>
    <s v="rock"/>
    <x v="808"/>
    <x v="808"/>
    <n v="2014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x v="809"/>
    <b v="0"/>
    <n v="52"/>
    <b v="1"/>
    <s v="music/rock"/>
    <n v="207"/>
    <n v="159.08000000000001"/>
    <x v="4"/>
    <s v="rock"/>
    <x v="809"/>
    <x v="809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x v="810"/>
    <b v="0"/>
    <n v="27"/>
    <b v="1"/>
    <s v="music/rock"/>
    <n v="550"/>
    <n v="305.77999999999997"/>
    <x v="4"/>
    <s v="rock"/>
    <x v="810"/>
    <x v="810"/>
    <n v="201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x v="811"/>
    <b v="0"/>
    <n v="12"/>
    <b v="1"/>
    <s v="music/rock"/>
    <n v="824"/>
    <n v="686.75"/>
    <x v="4"/>
    <s v="rock"/>
    <x v="811"/>
    <x v="811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x v="812"/>
    <b v="0"/>
    <n v="33"/>
    <b v="1"/>
    <s v="music/rock"/>
    <n v="1372"/>
    <n v="249.39"/>
    <x v="4"/>
    <s v="rock"/>
    <x v="812"/>
    <x v="812"/>
    <n v="2013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x v="813"/>
    <b v="0"/>
    <n v="96"/>
    <b v="1"/>
    <s v="music/rock"/>
    <n v="548"/>
    <n v="85.7"/>
    <x v="4"/>
    <s v="rock"/>
    <x v="813"/>
    <x v="813"/>
    <n v="2012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x v="814"/>
    <b v="0"/>
    <n v="28"/>
    <b v="1"/>
    <s v="music/rock"/>
    <n v="821"/>
    <n v="293.27"/>
    <x v="4"/>
    <s v="rock"/>
    <x v="814"/>
    <x v="814"/>
    <n v="2011"/>
  </r>
  <r>
    <n v="815"/>
    <s v="Some Late Help for The Early Reset"/>
    <s v="Be a part of helping The Early Reset finish their new 7 song EP."/>
    <n v="4000"/>
    <n v="8211"/>
    <x v="0"/>
    <s v="US"/>
    <s v="USD"/>
    <n v="1414879303"/>
    <x v="815"/>
    <b v="0"/>
    <n v="43"/>
    <b v="1"/>
    <s v="music/rock"/>
    <n v="205"/>
    <n v="190.95"/>
    <x v="4"/>
    <s v="rock"/>
    <x v="815"/>
    <x v="815"/>
    <n v="2014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x v="816"/>
    <b v="0"/>
    <n v="205"/>
    <b v="1"/>
    <s v="music/rock"/>
    <n v="117"/>
    <n v="40.049999999999997"/>
    <x v="4"/>
    <s v="rock"/>
    <x v="816"/>
    <x v="816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x v="817"/>
    <b v="0"/>
    <n v="23"/>
    <b v="1"/>
    <s v="music/rock"/>
    <n v="547"/>
    <n v="356.83"/>
    <x v="4"/>
    <s v="rock"/>
    <x v="817"/>
    <x v="817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x v="818"/>
    <b v="0"/>
    <n v="19"/>
    <b v="1"/>
    <s v="music/rock"/>
    <n v="2340"/>
    <n v="431.11"/>
    <x v="4"/>
    <s v="rock"/>
    <x v="818"/>
    <x v="818"/>
    <n v="2012"/>
  </r>
  <r>
    <n v="819"/>
    <s v="Winter Tour"/>
    <s v="We are touring the Southeast in support of our new EP"/>
    <n v="400"/>
    <n v="8190"/>
    <x v="0"/>
    <s v="US"/>
    <s v="USD"/>
    <n v="1387601040"/>
    <x v="819"/>
    <b v="0"/>
    <n v="14"/>
    <b v="1"/>
    <s v="music/rock"/>
    <n v="2048"/>
    <n v="585"/>
    <x v="4"/>
    <s v="rock"/>
    <x v="819"/>
    <x v="819"/>
    <n v="2013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x v="820"/>
    <b v="0"/>
    <n v="38"/>
    <b v="1"/>
    <s v="music/rock"/>
    <n v="409"/>
    <n v="215.08"/>
    <x v="4"/>
    <s v="rock"/>
    <x v="820"/>
    <x v="82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x v="821"/>
    <b v="0"/>
    <n v="78"/>
    <b v="1"/>
    <s v="music/rock"/>
    <n v="47"/>
    <n v="104.69"/>
    <x v="4"/>
    <s v="rock"/>
    <x v="821"/>
    <x v="821"/>
    <n v="2015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x v="822"/>
    <b v="0"/>
    <n v="69"/>
    <b v="1"/>
    <s v="music/rock"/>
    <n v="272"/>
    <n v="118.26"/>
    <x v="4"/>
    <s v="rock"/>
    <x v="822"/>
    <x v="822"/>
    <n v="2012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x v="823"/>
    <b v="0"/>
    <n v="33"/>
    <b v="1"/>
    <s v="music/rock"/>
    <n v="1019"/>
    <n v="247.03"/>
    <x v="4"/>
    <s v="rock"/>
    <x v="823"/>
    <x v="823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x v="824"/>
    <b v="0"/>
    <n v="54"/>
    <b v="1"/>
    <s v="music/rock"/>
    <n v="509"/>
    <n v="150.66999999999999"/>
    <x v="4"/>
    <s v="rock"/>
    <x v="824"/>
    <x v="824"/>
    <n v="2010"/>
  </r>
  <r>
    <n v="825"/>
    <s v="KILL FREEMAN"/>
    <s v="Kickstarting Kill Freeman independently. Help fund the New Record, Video and Live Shows."/>
    <n v="12500"/>
    <n v="8120"/>
    <x v="0"/>
    <s v="US"/>
    <s v="USD"/>
    <n v="1351495284"/>
    <x v="825"/>
    <b v="0"/>
    <n v="99"/>
    <b v="1"/>
    <s v="music/rock"/>
    <n v="65"/>
    <n v="82.02"/>
    <x v="4"/>
    <s v="rock"/>
    <x v="825"/>
    <x v="825"/>
    <n v="2012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x v="826"/>
    <b v="0"/>
    <n v="49"/>
    <b v="1"/>
    <s v="music/rock"/>
    <n v="148"/>
    <n v="165.59"/>
    <x v="4"/>
    <s v="rock"/>
    <x v="826"/>
    <x v="826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x v="827"/>
    <b v="0"/>
    <n v="11"/>
    <b v="1"/>
    <s v="music/rock"/>
    <n v="2703"/>
    <n v="737.27"/>
    <x v="4"/>
    <s v="rock"/>
    <x v="827"/>
    <x v="827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x v="828"/>
    <b v="0"/>
    <n v="38"/>
    <b v="1"/>
    <s v="music/rock"/>
    <n v="624"/>
    <n v="213.39"/>
    <x v="4"/>
    <s v="rock"/>
    <x v="828"/>
    <x v="828"/>
    <n v="2012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x v="829"/>
    <b v="0"/>
    <n v="16"/>
    <b v="1"/>
    <s v="music/rock"/>
    <n v="1621"/>
    <n v="506.56"/>
    <x v="4"/>
    <s v="rock"/>
    <x v="829"/>
    <x v="829"/>
    <n v="2016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x v="830"/>
    <b v="0"/>
    <n v="32"/>
    <b v="1"/>
    <s v="music/rock"/>
    <n v="450"/>
    <n v="253.06"/>
    <x v="4"/>
    <s v="rock"/>
    <x v="830"/>
    <x v="830"/>
    <n v="2013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x v="831"/>
    <b v="0"/>
    <n v="20"/>
    <b v="1"/>
    <s v="music/rock"/>
    <n v="540"/>
    <n v="404.75"/>
    <x v="4"/>
    <s v="rock"/>
    <x v="831"/>
    <x v="831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x v="832"/>
    <b v="0"/>
    <n v="154"/>
    <b v="1"/>
    <s v="music/rock"/>
    <n v="54"/>
    <n v="52.54"/>
    <x v="4"/>
    <s v="rock"/>
    <x v="832"/>
    <x v="832"/>
    <n v="2011"/>
  </r>
  <r>
    <n v="833"/>
    <s v="Ragman Rolls"/>
    <s v="This is an American rock album."/>
    <n v="6000"/>
    <n v="8084"/>
    <x v="0"/>
    <s v="US"/>
    <s v="USD"/>
    <n v="1397941475"/>
    <x v="833"/>
    <b v="0"/>
    <n v="41"/>
    <b v="1"/>
    <s v="music/rock"/>
    <n v="135"/>
    <n v="197.17"/>
    <x v="4"/>
    <s v="rock"/>
    <x v="833"/>
    <x v="833"/>
    <n v="2014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x v="834"/>
    <b v="0"/>
    <n v="75"/>
    <b v="1"/>
    <s v="music/rock"/>
    <n v="147"/>
    <n v="107.74"/>
    <x v="4"/>
    <s v="rock"/>
    <x v="834"/>
    <x v="83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x v="835"/>
    <b v="0"/>
    <n v="40"/>
    <b v="1"/>
    <s v="music/rock"/>
    <n v="404"/>
    <n v="201.93"/>
    <x v="4"/>
    <s v="rock"/>
    <x v="835"/>
    <x v="835"/>
    <n v="2012"/>
  </r>
  <r>
    <n v="836"/>
    <s v="DESMADRE Full Album + Press Kit"/>
    <s v="An album you can bring home to mom."/>
    <n v="5000"/>
    <n v="8076"/>
    <x v="0"/>
    <s v="US"/>
    <s v="USD"/>
    <n v="1381108918"/>
    <x v="836"/>
    <b v="0"/>
    <n v="46"/>
    <b v="1"/>
    <s v="music/rock"/>
    <n v="162"/>
    <n v="175.57"/>
    <x v="4"/>
    <s v="rock"/>
    <x v="836"/>
    <x v="836"/>
    <n v="2013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x v="837"/>
    <b v="0"/>
    <n v="62"/>
    <b v="1"/>
    <s v="music/rock"/>
    <n v="323"/>
    <n v="130.16999999999999"/>
    <x v="4"/>
    <s v="rock"/>
    <x v="837"/>
    <x v="837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x v="838"/>
    <b v="0"/>
    <n v="61"/>
    <b v="1"/>
    <s v="music/rock"/>
    <n v="403"/>
    <n v="132.19999999999999"/>
    <x v="4"/>
    <s v="rock"/>
    <x v="838"/>
    <x v="838"/>
    <n v="2011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x v="839"/>
    <b v="0"/>
    <n v="96"/>
    <b v="1"/>
    <s v="music/rock"/>
    <n v="161"/>
    <n v="83.94"/>
    <x v="4"/>
    <s v="rock"/>
    <x v="839"/>
    <x v="839"/>
    <n v="2012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x v="840"/>
    <b v="0"/>
    <n v="190"/>
    <b v="1"/>
    <s v="music/metal"/>
    <n v="81"/>
    <n v="42.38"/>
    <x v="4"/>
    <s v="metal"/>
    <x v="840"/>
    <x v="840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x v="841"/>
    <b v="1"/>
    <n v="94"/>
    <b v="1"/>
    <s v="music/metal"/>
    <n v="161"/>
    <n v="85.48"/>
    <x v="4"/>
    <s v="metal"/>
    <x v="841"/>
    <x v="841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x v="842"/>
    <b v="1"/>
    <n v="39"/>
    <b v="1"/>
    <s v="music/metal"/>
    <n v="321"/>
    <n v="205.79"/>
    <x v="4"/>
    <s v="metal"/>
    <x v="842"/>
    <x v="842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x v="844"/>
    <b v="1"/>
    <n v="159"/>
    <b v="1"/>
    <s v="music/metal"/>
    <n v="267"/>
    <n v="50.38"/>
    <x v="4"/>
    <s v="metal"/>
    <x v="844"/>
    <x v="844"/>
    <n v="2014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x v="845"/>
    <b v="0"/>
    <n v="177"/>
    <b v="1"/>
    <s v="music/metal"/>
    <n v="160"/>
    <n v="45.23"/>
    <x v="4"/>
    <s v="metal"/>
    <x v="845"/>
    <x v="845"/>
    <n v="2016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x v="846"/>
    <b v="0"/>
    <n v="47"/>
    <b v="1"/>
    <s v="music/metal"/>
    <n v="727"/>
    <n v="170.23"/>
    <x v="4"/>
    <s v="metal"/>
    <x v="846"/>
    <x v="846"/>
    <n v="2014"/>
  </r>
  <r>
    <n v="847"/>
    <s v="CENTROPYMUSIC"/>
    <s v="MUSIC WITH MEANING!  MUSIC THAT MATTERS!!!"/>
    <n v="10"/>
    <n v="8000"/>
    <x v="0"/>
    <s v="US"/>
    <s v="USD"/>
    <n v="1436555376"/>
    <x v="847"/>
    <b v="0"/>
    <n v="1"/>
    <b v="1"/>
    <s v="music/metal"/>
    <n v="80000"/>
    <n v="8000"/>
    <x v="4"/>
    <s v="metal"/>
    <x v="847"/>
    <x v="847"/>
    <n v="2015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x v="848"/>
    <b v="0"/>
    <n v="16"/>
    <b v="1"/>
    <s v="music/metal"/>
    <n v="2660"/>
    <n v="498.81"/>
    <x v="4"/>
    <s v="metal"/>
    <x v="848"/>
    <x v="848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x v="849"/>
    <b v="0"/>
    <n v="115"/>
    <b v="1"/>
    <s v="music/metal"/>
    <n v="199"/>
    <n v="69.06"/>
    <x v="4"/>
    <s v="metal"/>
    <x v="849"/>
    <x v="849"/>
    <n v="2015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x v="850"/>
    <b v="0"/>
    <n v="133"/>
    <b v="1"/>
    <s v="music/metal"/>
    <n v="198"/>
    <n v="59.65"/>
    <x v="4"/>
    <s v="metal"/>
    <x v="850"/>
    <x v="850"/>
    <n v="2016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x v="851"/>
    <b v="0"/>
    <n v="70"/>
    <b v="1"/>
    <s v="music/metal"/>
    <n v="396"/>
    <n v="113.11"/>
    <x v="4"/>
    <s v="metal"/>
    <x v="851"/>
    <x v="851"/>
    <n v="2016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x v="852"/>
    <b v="0"/>
    <n v="62"/>
    <b v="1"/>
    <s v="music/metal"/>
    <n v="226"/>
    <n v="127.5"/>
    <x v="4"/>
    <s v="metal"/>
    <x v="852"/>
    <x v="852"/>
    <n v="2016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x v="853"/>
    <b v="0"/>
    <n v="10"/>
    <b v="1"/>
    <s v="music/metal"/>
    <n v="2635"/>
    <n v="790.5"/>
    <x v="4"/>
    <s v="metal"/>
    <x v="853"/>
    <x v="853"/>
    <n v="2015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x v="854"/>
    <b v="0"/>
    <n v="499"/>
    <b v="1"/>
    <s v="music/metal"/>
    <n v="28"/>
    <n v="15.79"/>
    <x v="4"/>
    <s v="metal"/>
    <x v="854"/>
    <x v="854"/>
    <n v="201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x v="855"/>
    <b v="0"/>
    <n v="47"/>
    <b v="1"/>
    <s v="music/metal"/>
    <n v="543"/>
    <n v="167.57"/>
    <x v="4"/>
    <s v="metal"/>
    <x v="855"/>
    <x v="855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x v="856"/>
    <b v="0"/>
    <n v="28"/>
    <b v="1"/>
    <s v="music/metal"/>
    <n v="3149"/>
    <n v="281.18"/>
    <x v="4"/>
    <s v="metal"/>
    <x v="856"/>
    <x v="856"/>
    <n v="2016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x v="857"/>
    <b v="0"/>
    <n v="24"/>
    <b v="1"/>
    <s v="music/metal"/>
    <n v="655"/>
    <n v="327.5"/>
    <x v="4"/>
    <s v="metal"/>
    <x v="857"/>
    <x v="857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x v="858"/>
    <b v="0"/>
    <n v="76"/>
    <b v="1"/>
    <s v="music/metal"/>
    <n v="653"/>
    <n v="103.14"/>
    <x v="4"/>
    <s v="metal"/>
    <x v="858"/>
    <x v="858"/>
    <n v="2015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x v="859"/>
    <b v="0"/>
    <n v="98"/>
    <b v="1"/>
    <s v="music/metal"/>
    <n v="196"/>
    <n v="79.94"/>
    <x v="4"/>
    <s v="metal"/>
    <x v="859"/>
    <x v="859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x v="860"/>
    <b v="0"/>
    <n v="48"/>
    <b v="0"/>
    <s v="music/jazz"/>
    <n v="56"/>
    <n v="163.19"/>
    <x v="4"/>
    <s v="jazz"/>
    <x v="860"/>
    <x v="860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x v="861"/>
    <b v="0"/>
    <n v="2"/>
    <b v="0"/>
    <s v="music/jazz"/>
    <n v="174"/>
    <n v="3905"/>
    <x v="4"/>
    <s v="jazz"/>
    <x v="861"/>
    <x v="861"/>
    <n v="2016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x v="862"/>
    <b v="0"/>
    <n v="4"/>
    <b v="0"/>
    <s v="music/jazz"/>
    <n v="16"/>
    <n v="1948.75"/>
    <x v="4"/>
    <s v="jazz"/>
    <x v="862"/>
    <x v="862"/>
    <n v="2013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x v="863"/>
    <b v="0"/>
    <n v="5"/>
    <b v="0"/>
    <s v="music/jazz"/>
    <n v="390"/>
    <n v="1558.6"/>
    <x v="4"/>
    <s v="jazz"/>
    <x v="863"/>
    <x v="863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x v="864"/>
    <b v="0"/>
    <n v="79"/>
    <b v="0"/>
    <s v="music/jazz"/>
    <n v="120"/>
    <n v="98.61"/>
    <x v="4"/>
    <s v="jazz"/>
    <x v="864"/>
    <x v="86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x v="865"/>
    <b v="0"/>
    <n v="2"/>
    <b v="0"/>
    <s v="music/jazz"/>
    <n v="354"/>
    <n v="3892.5"/>
    <x v="4"/>
    <s v="jazz"/>
    <x v="865"/>
    <x v="865"/>
    <n v="2012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x v="866"/>
    <b v="0"/>
    <n v="11"/>
    <b v="0"/>
    <s v="music/jazz"/>
    <n v="222"/>
    <n v="705.82"/>
    <x v="4"/>
    <s v="jazz"/>
    <x v="866"/>
    <x v="866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x v="867"/>
    <b v="0"/>
    <n v="11"/>
    <b v="0"/>
    <s v="music/jazz"/>
    <n v="155"/>
    <n v="704.55"/>
    <x v="4"/>
    <s v="jazz"/>
    <x v="867"/>
    <x v="867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x v="868"/>
    <b v="0"/>
    <n v="1"/>
    <b v="0"/>
    <s v="music/jazz"/>
    <n v="17"/>
    <n v="7733"/>
    <x v="4"/>
    <s v="jazz"/>
    <x v="868"/>
    <x v="868"/>
    <n v="20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x v="869"/>
    <b v="0"/>
    <n v="3"/>
    <b v="0"/>
    <s v="music/jazz"/>
    <n v="88"/>
    <n v="2570.4299999999998"/>
    <x v="4"/>
    <s v="jazz"/>
    <x v="869"/>
    <x v="869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x v="870"/>
    <b v="0"/>
    <n v="5"/>
    <b v="0"/>
    <s v="music/jazz"/>
    <n v="39"/>
    <n v="1540.39"/>
    <x v="4"/>
    <s v="jazz"/>
    <x v="870"/>
    <x v="870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x v="871"/>
    <b v="0"/>
    <n v="12"/>
    <b v="0"/>
    <s v="music/jazz"/>
    <n v="128"/>
    <n v="640.41999999999996"/>
    <x v="4"/>
    <s v="jazz"/>
    <x v="871"/>
    <x v="871"/>
    <n v="20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x v="872"/>
    <b v="0"/>
    <n v="2"/>
    <b v="0"/>
    <s v="music/jazz"/>
    <n v="96"/>
    <n v="3835"/>
    <x v="4"/>
    <s v="jazz"/>
    <x v="872"/>
    <x v="872"/>
    <n v="2011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x v="873"/>
    <b v="0"/>
    <n v="5"/>
    <b v="0"/>
    <s v="music/jazz"/>
    <n v="219"/>
    <n v="1533"/>
    <x v="4"/>
    <s v="jazz"/>
    <x v="873"/>
    <x v="873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x v="874"/>
    <b v="0"/>
    <n v="21"/>
    <b v="0"/>
    <s v="music/jazz"/>
    <n v="255"/>
    <n v="364.52"/>
    <x v="4"/>
    <s v="jazz"/>
    <x v="874"/>
    <x v="87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x v="875"/>
    <b v="0"/>
    <n v="0"/>
    <b v="0"/>
    <s v="music/jazz"/>
    <n v="153"/>
    <s v="N/A"/>
    <x v="4"/>
    <s v="jazz"/>
    <x v="875"/>
    <x v="875"/>
    <n v="2015"/>
  </r>
  <r>
    <n v="876"/>
    <s v="Sound Of Dobells"/>
    <s v="What was the greatest record shop ever?  DOBELLS!"/>
    <n v="3152"/>
    <n v="7620"/>
    <x v="2"/>
    <s v="GB"/>
    <s v="GBP"/>
    <n v="1359978927"/>
    <x v="876"/>
    <b v="0"/>
    <n v="45"/>
    <b v="0"/>
    <s v="music/jazz"/>
    <n v="242"/>
    <n v="169.33"/>
    <x v="4"/>
    <s v="jazz"/>
    <x v="876"/>
    <x v="876"/>
    <n v="20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x v="877"/>
    <b v="0"/>
    <n v="29"/>
    <b v="0"/>
    <s v="music/jazz"/>
    <n v="381"/>
    <n v="262.66000000000003"/>
    <x v="4"/>
    <s v="jazz"/>
    <x v="877"/>
    <x v="877"/>
    <n v="20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x v="878"/>
    <b v="0"/>
    <n v="2"/>
    <b v="0"/>
    <s v="music/jazz"/>
    <n v="152"/>
    <n v="3797.72"/>
    <x v="4"/>
    <s v="jazz"/>
    <x v="878"/>
    <x v="878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x v="879"/>
    <b v="0"/>
    <n v="30"/>
    <b v="0"/>
    <s v="music/jazz"/>
    <n v="361"/>
    <n v="252.53"/>
    <x v="4"/>
    <s v="jazz"/>
    <x v="879"/>
    <x v="879"/>
    <n v="2012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x v="880"/>
    <b v="0"/>
    <n v="8"/>
    <b v="0"/>
    <s v="music/indie rock"/>
    <n v="200"/>
    <n v="944.88"/>
    <x v="4"/>
    <s v="indie rock"/>
    <x v="880"/>
    <x v="880"/>
    <n v="2012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x v="881"/>
    <b v="0"/>
    <n v="1"/>
    <b v="0"/>
    <s v="music/indie rock"/>
    <n v="201"/>
    <n v="7555"/>
    <x v="4"/>
    <s v="indie rock"/>
    <x v="881"/>
    <x v="881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x v="882"/>
    <b v="0"/>
    <n v="14"/>
    <b v="0"/>
    <s v="music/indie rock"/>
    <n v="503"/>
    <n v="538.57000000000005"/>
    <x v="4"/>
    <s v="indie rock"/>
    <x v="882"/>
    <x v="882"/>
    <n v="2011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x v="883"/>
    <b v="0"/>
    <n v="24"/>
    <b v="0"/>
    <s v="music/indie rock"/>
    <n v="151"/>
    <n v="313.75"/>
    <x v="4"/>
    <s v="indie rock"/>
    <x v="883"/>
    <x v="883"/>
    <n v="2016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x v="884"/>
    <b v="0"/>
    <n v="2"/>
    <b v="0"/>
    <s v="music/indie rock"/>
    <n v="376"/>
    <n v="3763.5"/>
    <x v="4"/>
    <s v="indie rock"/>
    <x v="884"/>
    <x v="884"/>
    <n v="2012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x v="885"/>
    <b v="0"/>
    <n v="21"/>
    <b v="0"/>
    <s v="music/indie rock"/>
    <n v="753"/>
    <n v="358.34"/>
    <x v="4"/>
    <s v="indie rock"/>
    <x v="885"/>
    <x v="885"/>
    <n v="2016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x v="886"/>
    <b v="0"/>
    <n v="7"/>
    <b v="0"/>
    <s v="music/indie rock"/>
    <n v="1504"/>
    <n v="1074.29"/>
    <x v="4"/>
    <s v="indie rock"/>
    <x v="886"/>
    <x v="886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x v="887"/>
    <b v="0"/>
    <n v="0"/>
    <b v="0"/>
    <s v="music/indie rock"/>
    <n v="751"/>
    <s v="N/A"/>
    <x v="4"/>
    <s v="indie rock"/>
    <x v="887"/>
    <x v="887"/>
    <n v="2012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x v="888"/>
    <b v="0"/>
    <n v="4"/>
    <b v="0"/>
    <s v="music/indie rock"/>
    <n v="750"/>
    <n v="1875"/>
    <x v="4"/>
    <s v="indie rock"/>
    <x v="888"/>
    <x v="888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x v="889"/>
    <b v="0"/>
    <n v="32"/>
    <b v="0"/>
    <s v="music/indie rock"/>
    <n v="30"/>
    <n v="234.22"/>
    <x v="4"/>
    <s v="indie rock"/>
    <x v="889"/>
    <x v="889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x v="890"/>
    <b v="0"/>
    <n v="4"/>
    <b v="0"/>
    <s v="music/indie rock"/>
    <n v="248"/>
    <n v="1861.29"/>
    <x v="4"/>
    <s v="indie rock"/>
    <x v="890"/>
    <x v="890"/>
    <n v="2013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x v="891"/>
    <b v="0"/>
    <n v="9"/>
    <b v="0"/>
    <s v="music/indie rock"/>
    <n v="93"/>
    <n v="825.94"/>
    <x v="4"/>
    <s v="indie rock"/>
    <x v="891"/>
    <x v="891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x v="892"/>
    <b v="0"/>
    <n v="17"/>
    <b v="0"/>
    <s v="music/indie rock"/>
    <n v="124"/>
    <n v="436.18"/>
    <x v="4"/>
    <s v="indie rock"/>
    <x v="892"/>
    <x v="892"/>
    <n v="201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x v="893"/>
    <b v="0"/>
    <n v="5"/>
    <b v="0"/>
    <s v="music/indie rock"/>
    <n v="371"/>
    <n v="1482.4"/>
    <x v="4"/>
    <s v="indie rock"/>
    <x v="893"/>
    <x v="89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x v="894"/>
    <b v="0"/>
    <n v="53"/>
    <b v="0"/>
    <s v="music/indie rock"/>
    <n v="37"/>
    <n v="139.57"/>
    <x v="4"/>
    <s v="indie rock"/>
    <x v="894"/>
    <x v="894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x v="895"/>
    <b v="0"/>
    <n v="7"/>
    <b v="0"/>
    <s v="music/indie rock"/>
    <n v="92"/>
    <n v="1054.72"/>
    <x v="4"/>
    <s v="indie rock"/>
    <x v="895"/>
    <x v="895"/>
    <n v="2010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x v="896"/>
    <b v="0"/>
    <n v="72"/>
    <b v="0"/>
    <s v="music/indie rock"/>
    <n v="92"/>
    <n v="102.29"/>
    <x v="4"/>
    <s v="indie rock"/>
    <x v="896"/>
    <x v="896"/>
    <n v="2015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x v="897"/>
    <b v="0"/>
    <n v="0"/>
    <b v="0"/>
    <s v="music/indie rock"/>
    <n v="245"/>
    <s v="N/A"/>
    <x v="4"/>
    <s v="indie rock"/>
    <x v="897"/>
    <x v="897"/>
    <n v="2012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x v="898"/>
    <b v="0"/>
    <n v="2"/>
    <b v="0"/>
    <s v="music/indie rock"/>
    <n v="294"/>
    <n v="3670"/>
    <x v="4"/>
    <s v="indie rock"/>
    <x v="898"/>
    <x v="898"/>
    <n v="2011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x v="899"/>
    <b v="0"/>
    <n v="8"/>
    <b v="0"/>
    <s v="music/indie rock"/>
    <n v="978"/>
    <n v="917"/>
    <x v="4"/>
    <s v="indie rock"/>
    <x v="899"/>
    <x v="899"/>
    <n v="2011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x v="900"/>
    <b v="0"/>
    <n v="2"/>
    <b v="0"/>
    <s v="music/jazz"/>
    <n v="147"/>
    <n v="3663.44"/>
    <x v="4"/>
    <s v="jazz"/>
    <x v="900"/>
    <x v="900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x v="901"/>
    <b v="0"/>
    <n v="0"/>
    <b v="0"/>
    <s v="music/jazz"/>
    <n v="112"/>
    <s v="N/A"/>
    <x v="4"/>
    <s v="jazz"/>
    <x v="901"/>
    <x v="901"/>
    <n v="201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x v="902"/>
    <b v="0"/>
    <n v="3"/>
    <b v="0"/>
    <s v="music/jazz"/>
    <n v="24"/>
    <n v="2408.67"/>
    <x v="4"/>
    <s v="jazz"/>
    <x v="902"/>
    <x v="902"/>
    <n v="2014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x v="903"/>
    <b v="0"/>
    <n v="4"/>
    <b v="0"/>
    <s v="music/jazz"/>
    <n v="144"/>
    <n v="1805"/>
    <x v="4"/>
    <s v="jazz"/>
    <x v="903"/>
    <x v="903"/>
    <n v="2012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x v="904"/>
    <b v="0"/>
    <n v="3"/>
    <b v="0"/>
    <s v="music/jazz"/>
    <n v="14"/>
    <n v="2406.33"/>
    <x v="4"/>
    <s v="jazz"/>
    <x v="904"/>
    <x v="904"/>
    <n v="2015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x v="905"/>
    <b v="0"/>
    <n v="6"/>
    <b v="0"/>
    <s v="music/jazz"/>
    <n v="111"/>
    <n v="1201"/>
    <x v="4"/>
    <s v="jazz"/>
    <x v="905"/>
    <x v="905"/>
    <n v="2010"/>
  </r>
  <r>
    <n v="906"/>
    <s v="24th Music Presents Channeling Motown (Live)"/>
    <s v="The DMV's most respected saxophonist pay tribute to Motown."/>
    <n v="15000"/>
    <n v="7184"/>
    <x v="2"/>
    <s v="US"/>
    <s v="USD"/>
    <n v="1394681590"/>
    <x v="906"/>
    <b v="0"/>
    <n v="0"/>
    <b v="0"/>
    <s v="music/jazz"/>
    <n v="48"/>
    <s v="N/A"/>
    <x v="4"/>
    <s v="jazz"/>
    <x v="906"/>
    <x v="906"/>
    <n v="2014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x v="907"/>
    <b v="0"/>
    <n v="0"/>
    <b v="0"/>
    <s v="music/jazz"/>
    <n v="247"/>
    <s v="N/A"/>
    <x v="4"/>
    <s v="jazz"/>
    <x v="907"/>
    <x v="907"/>
    <n v="2011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x v="908"/>
    <b v="0"/>
    <n v="0"/>
    <b v="0"/>
    <s v="music/jazz"/>
    <n v="287"/>
    <s v="N/A"/>
    <x v="4"/>
    <s v="jazz"/>
    <x v="908"/>
    <x v="908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x v="909"/>
    <b v="0"/>
    <n v="8"/>
    <b v="0"/>
    <s v="music/jazz"/>
    <n v="45"/>
    <n v="895.02"/>
    <x v="4"/>
    <s v="jazz"/>
    <x v="909"/>
    <x v="909"/>
    <n v="2012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x v="910"/>
    <b v="0"/>
    <n v="5"/>
    <b v="0"/>
    <s v="music/jazz"/>
    <n v="1298"/>
    <n v="1428"/>
    <x v="4"/>
    <s v="jazz"/>
    <x v="910"/>
    <x v="910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x v="911"/>
    <b v="0"/>
    <n v="0"/>
    <b v="0"/>
    <s v="music/jazz"/>
    <n v="7"/>
    <s v="N/A"/>
    <x v="4"/>
    <s v="jazz"/>
    <x v="911"/>
    <x v="911"/>
    <n v="2014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x v="912"/>
    <b v="0"/>
    <n v="2"/>
    <b v="0"/>
    <s v="music/jazz"/>
    <n v="202"/>
    <n v="3531"/>
    <x v="4"/>
    <s v="jazz"/>
    <x v="912"/>
    <x v="912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x v="913"/>
    <b v="0"/>
    <n v="24"/>
    <b v="0"/>
    <s v="music/jazz"/>
    <n v="24"/>
    <n v="293.89999999999998"/>
    <x v="4"/>
    <s v="jazz"/>
    <x v="913"/>
    <x v="913"/>
    <n v="2012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x v="914"/>
    <b v="0"/>
    <n v="0"/>
    <b v="0"/>
    <s v="music/jazz"/>
    <n v="470"/>
    <s v="N/A"/>
    <x v="4"/>
    <s v="jazz"/>
    <x v="914"/>
    <x v="914"/>
    <n v="2012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x v="915"/>
    <b v="0"/>
    <n v="9"/>
    <b v="0"/>
    <s v="music/jazz"/>
    <n v="108"/>
    <n v="782.22"/>
    <x v="4"/>
    <s v="jazz"/>
    <x v="915"/>
    <x v="91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x v="916"/>
    <b v="0"/>
    <n v="0"/>
    <b v="0"/>
    <s v="music/jazz"/>
    <n v="213"/>
    <s v="N/A"/>
    <x v="4"/>
    <s v="jazz"/>
    <x v="916"/>
    <x v="916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x v="917"/>
    <b v="0"/>
    <n v="1"/>
    <b v="0"/>
    <s v="music/jazz"/>
    <n v="140"/>
    <n v="7015"/>
    <x v="4"/>
    <s v="jazz"/>
    <x v="917"/>
    <x v="917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x v="918"/>
    <b v="0"/>
    <n v="10"/>
    <b v="0"/>
    <s v="music/jazz"/>
    <n v="180"/>
    <n v="701.1"/>
    <x v="4"/>
    <s v="jazz"/>
    <x v="918"/>
    <x v="918"/>
    <n v="2014"/>
  </r>
  <r>
    <n v="919"/>
    <s v="Jazz CD:  Out of The Blue"/>
    <s v="Cool jazz with a New Orleans flavor."/>
    <n v="20000"/>
    <n v="7003"/>
    <x v="2"/>
    <s v="US"/>
    <s v="USD"/>
    <n v="1355930645"/>
    <x v="919"/>
    <b v="0"/>
    <n v="1"/>
    <b v="0"/>
    <s v="music/jazz"/>
    <n v="35"/>
    <n v="7003"/>
    <x v="4"/>
    <s v="jazz"/>
    <x v="919"/>
    <x v="919"/>
    <n v="2012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x v="920"/>
    <b v="0"/>
    <n v="0"/>
    <b v="0"/>
    <s v="music/jazz"/>
    <n v="127"/>
    <s v="N/A"/>
    <x v="4"/>
    <s v="jazz"/>
    <x v="920"/>
    <x v="920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x v="921"/>
    <b v="0"/>
    <n v="20"/>
    <b v="0"/>
    <s v="music/jazz"/>
    <n v="46"/>
    <n v="348.1"/>
    <x v="4"/>
    <s v="jazz"/>
    <x v="921"/>
    <x v="921"/>
    <n v="2011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x v="922"/>
    <b v="0"/>
    <n v="30"/>
    <b v="0"/>
    <s v="music/jazz"/>
    <n v="26"/>
    <n v="230.83"/>
    <x v="4"/>
    <s v="jazz"/>
    <x v="922"/>
    <x v="922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x v="923"/>
    <b v="0"/>
    <n v="6"/>
    <b v="0"/>
    <s v="music/jazz"/>
    <n v="46"/>
    <n v="1150.67"/>
    <x v="4"/>
    <s v="jazz"/>
    <x v="923"/>
    <x v="923"/>
    <n v="2014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x v="924"/>
    <b v="0"/>
    <n v="15"/>
    <b v="0"/>
    <s v="music/jazz"/>
    <n v="229"/>
    <n v="457.53"/>
    <x v="4"/>
    <s v="jazz"/>
    <x v="924"/>
    <x v="92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x v="925"/>
    <b v="0"/>
    <n v="5"/>
    <b v="0"/>
    <s v="music/jazz"/>
    <n v="114"/>
    <n v="1370.6"/>
    <x v="4"/>
    <s v="jazz"/>
    <x v="925"/>
    <x v="925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x v="926"/>
    <b v="0"/>
    <n v="0"/>
    <b v="0"/>
    <s v="music/jazz"/>
    <n v="98"/>
    <s v="N/A"/>
    <x v="4"/>
    <s v="jazz"/>
    <x v="926"/>
    <x v="926"/>
    <n v="2010"/>
  </r>
  <r>
    <n v="927"/>
    <s v="JETRO DA SILVA FUNK PROJECT"/>
    <s v="Studio CD/DVD Solo project of Pianist &amp; Keyboardist Jetro da Silva"/>
    <n v="20000"/>
    <n v="6780"/>
    <x v="2"/>
    <s v="US"/>
    <s v="USD"/>
    <n v="1337024695"/>
    <x v="927"/>
    <b v="0"/>
    <n v="0"/>
    <b v="0"/>
    <s v="music/jazz"/>
    <n v="34"/>
    <s v="N/A"/>
    <x v="4"/>
    <s v="jazz"/>
    <x v="927"/>
    <x v="927"/>
    <n v="2012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x v="928"/>
    <b v="0"/>
    <n v="28"/>
    <b v="0"/>
    <s v="music/jazz"/>
    <n v="47"/>
    <n v="241.25"/>
    <x v="4"/>
    <s v="jazz"/>
    <x v="928"/>
    <x v="928"/>
    <n v="2012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x v="929"/>
    <b v="0"/>
    <n v="0"/>
    <b v="0"/>
    <s v="music/jazz"/>
    <n v="1348"/>
    <s v="N/A"/>
    <x v="4"/>
    <s v="jazz"/>
    <x v="929"/>
    <x v="92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x v="930"/>
    <b v="0"/>
    <n v="5"/>
    <b v="0"/>
    <s v="music/jazz"/>
    <n v="745"/>
    <n v="1341"/>
    <x v="4"/>
    <s v="jazz"/>
    <x v="930"/>
    <x v="93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x v="931"/>
    <b v="0"/>
    <n v="7"/>
    <b v="0"/>
    <s v="music/jazz"/>
    <n v="335"/>
    <n v="957.14"/>
    <x v="4"/>
    <s v="jazz"/>
    <x v="931"/>
    <x v="931"/>
    <n v="2014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x v="932"/>
    <b v="0"/>
    <n v="30"/>
    <b v="0"/>
    <s v="music/jazz"/>
    <n v="70"/>
    <n v="223.03"/>
    <x v="4"/>
    <s v="jazz"/>
    <x v="932"/>
    <x v="932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x v="933"/>
    <b v="0"/>
    <n v="2"/>
    <b v="0"/>
    <s v="music/jazz"/>
    <n v="334"/>
    <n v="3342"/>
    <x v="4"/>
    <s v="jazz"/>
    <x v="933"/>
    <x v="933"/>
    <n v="2014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x v="934"/>
    <b v="0"/>
    <n v="30"/>
    <b v="0"/>
    <s v="music/jazz"/>
    <n v="134"/>
    <n v="222.67"/>
    <x v="4"/>
    <s v="jazz"/>
    <x v="934"/>
    <x v="934"/>
    <n v="2014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x v="935"/>
    <b v="0"/>
    <n v="2"/>
    <b v="0"/>
    <s v="music/jazz"/>
    <n v="190"/>
    <n v="3331.5"/>
    <x v="4"/>
    <s v="jazz"/>
    <x v="935"/>
    <x v="935"/>
    <n v="2015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x v="936"/>
    <b v="0"/>
    <n v="0"/>
    <b v="0"/>
    <s v="music/jazz"/>
    <n v="476"/>
    <s v="N/A"/>
    <x v="4"/>
    <s v="jazz"/>
    <x v="936"/>
    <x v="936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x v="937"/>
    <b v="0"/>
    <n v="2"/>
    <b v="0"/>
    <s v="music/jazz"/>
    <n v="190"/>
    <n v="3323"/>
    <x v="4"/>
    <s v="jazz"/>
    <x v="937"/>
    <x v="937"/>
    <n v="2013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x v="938"/>
    <b v="0"/>
    <n v="1"/>
    <b v="0"/>
    <s v="music/jazz"/>
    <n v="95"/>
    <n v="6645"/>
    <x v="4"/>
    <s v="jazz"/>
    <x v="938"/>
    <x v="93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x v="939"/>
    <b v="0"/>
    <n v="2"/>
    <b v="0"/>
    <s v="music/jazz"/>
    <n v="241"/>
    <n v="3316.5"/>
    <x v="4"/>
    <s v="jazz"/>
    <x v="939"/>
    <x v="939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x v="940"/>
    <b v="0"/>
    <n v="14"/>
    <b v="0"/>
    <s v="technology/wearables"/>
    <n v="74"/>
    <n v="473.74"/>
    <x v="2"/>
    <s v="wearables"/>
    <x v="940"/>
    <x v="94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x v="941"/>
    <b v="0"/>
    <n v="31"/>
    <b v="0"/>
    <s v="technology/wearables"/>
    <n v="13"/>
    <n v="213.81"/>
    <x v="2"/>
    <s v="wearables"/>
    <x v="941"/>
    <x v="94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x v="942"/>
    <b v="0"/>
    <n v="16"/>
    <b v="0"/>
    <s v="technology/wearables"/>
    <n v="88"/>
    <n v="413.13"/>
    <x v="2"/>
    <s v="wearables"/>
    <x v="942"/>
    <x v="942"/>
    <n v="2016"/>
  </r>
  <r>
    <n v="943"/>
    <s v="SleepMode"/>
    <s v="A mask for home or travel that will give you the best, undisturbed sleep of your life."/>
    <n v="3000"/>
    <n v="6592"/>
    <x v="2"/>
    <s v="US"/>
    <s v="USD"/>
    <n v="1480438905"/>
    <x v="943"/>
    <b v="0"/>
    <n v="12"/>
    <b v="0"/>
    <s v="technology/wearables"/>
    <n v="220"/>
    <n v="549.33000000000004"/>
    <x v="2"/>
    <s v="wearables"/>
    <x v="943"/>
    <x v="943"/>
    <n v="2016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x v="944"/>
    <b v="0"/>
    <n v="96"/>
    <b v="0"/>
    <s v="technology/wearables"/>
    <n v="13"/>
    <n v="68.39"/>
    <x v="2"/>
    <s v="wearables"/>
    <x v="944"/>
    <x v="944"/>
    <n v="2016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x v="945"/>
    <b v="0"/>
    <n v="16"/>
    <b v="0"/>
    <s v="technology/wearables"/>
    <n v="7"/>
    <n v="409.69"/>
    <x v="2"/>
    <s v="wearables"/>
    <x v="945"/>
    <x v="945"/>
    <n v="2016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x v="946"/>
    <b v="0"/>
    <n v="5"/>
    <b v="0"/>
    <s v="technology/wearables"/>
    <n v="44"/>
    <n v="1308.2"/>
    <x v="2"/>
    <s v="wearables"/>
    <x v="946"/>
    <x v="946"/>
    <n v="2016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x v="947"/>
    <b v="0"/>
    <n v="0"/>
    <b v="0"/>
    <s v="technology/wearables"/>
    <n v="768"/>
    <s v="N/A"/>
    <x v="2"/>
    <s v="wearables"/>
    <x v="947"/>
    <x v="947"/>
    <n v="201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x v="948"/>
    <b v="0"/>
    <n v="8"/>
    <b v="0"/>
    <s v="technology/wearables"/>
    <n v="163"/>
    <n v="814.38"/>
    <x v="2"/>
    <s v="wearables"/>
    <x v="948"/>
    <x v="948"/>
    <n v="2016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x v="949"/>
    <b v="0"/>
    <n v="7"/>
    <b v="0"/>
    <s v="technology/wearables"/>
    <n v="33"/>
    <n v="930.14"/>
    <x v="2"/>
    <s v="wearables"/>
    <x v="949"/>
    <x v="949"/>
    <n v="2015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x v="950"/>
    <b v="0"/>
    <n v="24"/>
    <b v="0"/>
    <s v="technology/wearables"/>
    <n v="130"/>
    <n v="271.08"/>
    <x v="2"/>
    <s v="wearables"/>
    <x v="950"/>
    <x v="950"/>
    <n v="2015"/>
  </r>
  <r>
    <n v="951"/>
    <s v="Smart Harness"/>
    <s v="Revolutionizing the way we walk our dogs!"/>
    <n v="50000"/>
    <n v="6505"/>
    <x v="2"/>
    <s v="US"/>
    <s v="USD"/>
    <n v="1465054872"/>
    <x v="951"/>
    <b v="0"/>
    <n v="121"/>
    <b v="0"/>
    <s v="technology/wearables"/>
    <n v="13"/>
    <n v="53.76"/>
    <x v="2"/>
    <s v="wearables"/>
    <x v="951"/>
    <x v="951"/>
    <n v="2016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x v="952"/>
    <b v="0"/>
    <n v="196"/>
    <b v="0"/>
    <s v="technology/wearables"/>
    <n v="13"/>
    <n v="33.159999999999997"/>
    <x v="2"/>
    <s v="wearables"/>
    <x v="952"/>
    <x v="95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x v="953"/>
    <b v="0"/>
    <n v="5"/>
    <b v="0"/>
    <s v="technology/wearables"/>
    <n v="43"/>
    <n v="1300"/>
    <x v="2"/>
    <s v="wearables"/>
    <x v="953"/>
    <x v="953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x v="954"/>
    <b v="0"/>
    <n v="73"/>
    <b v="0"/>
    <s v="technology/wearables"/>
    <n v="43"/>
    <n v="88.84"/>
    <x v="2"/>
    <s v="wearables"/>
    <x v="954"/>
    <x v="954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x v="955"/>
    <b v="0"/>
    <n v="93"/>
    <b v="0"/>
    <s v="technology/wearables"/>
    <n v="2"/>
    <n v="69.23"/>
    <x v="2"/>
    <s v="wearables"/>
    <x v="955"/>
    <x v="955"/>
    <n v="2016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x v="956"/>
    <b v="0"/>
    <n v="17"/>
    <b v="0"/>
    <s v="technology/wearables"/>
    <n v="13"/>
    <n v="376.5"/>
    <x v="2"/>
    <s v="wearables"/>
    <x v="956"/>
    <x v="956"/>
    <n v="2015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x v="957"/>
    <b v="0"/>
    <n v="7"/>
    <b v="0"/>
    <s v="technology/wearables"/>
    <n v="53"/>
    <n v="912.57"/>
    <x v="2"/>
    <s v="wearables"/>
    <x v="957"/>
    <x v="957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x v="958"/>
    <b v="0"/>
    <n v="17"/>
    <b v="0"/>
    <s v="technology/wearables"/>
    <n v="82"/>
    <n v="375.71"/>
    <x v="2"/>
    <s v="wearables"/>
    <x v="958"/>
    <x v="958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x v="959"/>
    <b v="0"/>
    <n v="171"/>
    <b v="0"/>
    <s v="technology/wearables"/>
    <n v="13"/>
    <n v="37.32"/>
    <x v="2"/>
    <s v="wearables"/>
    <x v="959"/>
    <x v="959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x v="960"/>
    <b v="0"/>
    <n v="188"/>
    <b v="0"/>
    <s v="technology/wearables"/>
    <n v="11"/>
    <n v="33.909999999999997"/>
    <x v="2"/>
    <s v="wearables"/>
    <x v="960"/>
    <x v="960"/>
    <n v="201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x v="961"/>
    <b v="0"/>
    <n v="110"/>
    <b v="0"/>
    <s v="technology/wearables"/>
    <n v="7"/>
    <n v="57.94"/>
    <x v="2"/>
    <s v="wearables"/>
    <x v="961"/>
    <x v="96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x v="962"/>
    <b v="0"/>
    <n v="37"/>
    <b v="0"/>
    <s v="technology/wearables"/>
    <n v="254"/>
    <n v="171.89"/>
    <x v="2"/>
    <s v="wearables"/>
    <x v="962"/>
    <x v="962"/>
    <n v="2016"/>
  </r>
  <r>
    <n v="963"/>
    <s v="The Ultimate Learning Center"/>
    <s v="WE are molding an educated, motivated, non violent GENERATION!"/>
    <n v="35000"/>
    <n v="6360"/>
    <x v="2"/>
    <s v="US"/>
    <s v="USD"/>
    <n v="1476717319"/>
    <x v="963"/>
    <b v="0"/>
    <n v="9"/>
    <b v="0"/>
    <s v="technology/wearables"/>
    <n v="18"/>
    <n v="706.67"/>
    <x v="2"/>
    <s v="wearables"/>
    <x v="963"/>
    <x v="963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x v="964"/>
    <b v="0"/>
    <n v="29"/>
    <b v="0"/>
    <s v="technology/wearables"/>
    <n v="6"/>
    <n v="217.52"/>
    <x v="2"/>
    <s v="wearables"/>
    <x v="964"/>
    <x v="964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x v="965"/>
    <b v="0"/>
    <n v="6"/>
    <b v="0"/>
    <s v="technology/wearables"/>
    <n v="25"/>
    <n v="1050.29"/>
    <x v="2"/>
    <s v="wearables"/>
    <x v="965"/>
    <x v="965"/>
    <n v="2016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x v="966"/>
    <b v="0"/>
    <n v="30"/>
    <b v="0"/>
    <s v="technology/wearables"/>
    <n v="53"/>
    <n v="210.03"/>
    <x v="2"/>
    <s v="wearables"/>
    <x v="966"/>
    <x v="966"/>
    <n v="2016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x v="967"/>
    <b v="0"/>
    <n v="81"/>
    <b v="0"/>
    <s v="technology/wearables"/>
    <n v="32"/>
    <n v="77.78"/>
    <x v="2"/>
    <s v="wearables"/>
    <x v="967"/>
    <x v="967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x v="968"/>
    <b v="0"/>
    <n v="4"/>
    <b v="0"/>
    <s v="technology/wearables"/>
    <n v="79"/>
    <n v="1575"/>
    <x v="2"/>
    <s v="wearables"/>
    <x v="968"/>
    <x v="968"/>
    <n v="201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x v="969"/>
    <b v="0"/>
    <n v="11"/>
    <b v="0"/>
    <s v="technology/wearables"/>
    <n v="21"/>
    <n v="568.91"/>
    <x v="2"/>
    <s v="wearables"/>
    <x v="969"/>
    <x v="969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x v="970"/>
    <b v="0"/>
    <n v="14"/>
    <b v="0"/>
    <s v="technology/wearables"/>
    <n v="125"/>
    <n v="446.93"/>
    <x v="2"/>
    <s v="wearables"/>
    <x v="970"/>
    <x v="97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x v="971"/>
    <b v="0"/>
    <n v="5"/>
    <b v="0"/>
    <s v="technology/wearables"/>
    <n v="6"/>
    <n v="1248"/>
    <x v="2"/>
    <s v="wearables"/>
    <x v="971"/>
    <x v="971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x v="972"/>
    <b v="0"/>
    <n v="45"/>
    <b v="0"/>
    <s v="technology/wearables"/>
    <n v="31"/>
    <n v="138.56"/>
    <x v="2"/>
    <s v="wearables"/>
    <x v="972"/>
    <x v="972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x v="973"/>
    <b v="0"/>
    <n v="8"/>
    <b v="0"/>
    <s v="technology/wearables"/>
    <n v="31"/>
    <n v="777.5"/>
    <x v="2"/>
    <s v="wearables"/>
    <x v="973"/>
    <x v="973"/>
    <n v="2015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x v="974"/>
    <b v="0"/>
    <n v="3"/>
    <b v="0"/>
    <s v="technology/wearables"/>
    <n v="12"/>
    <n v="2071.85"/>
    <x v="2"/>
    <s v="wearables"/>
    <x v="974"/>
    <x v="974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x v="975"/>
    <b v="0"/>
    <n v="24"/>
    <b v="0"/>
    <s v="technology/wearables"/>
    <n v="6"/>
    <n v="258.95999999999998"/>
    <x v="2"/>
    <s v="wearables"/>
    <x v="975"/>
    <x v="97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x v="976"/>
    <b v="0"/>
    <n v="18"/>
    <b v="0"/>
    <s v="technology/wearables"/>
    <n v="4"/>
    <n v="345"/>
    <x v="2"/>
    <s v="wearables"/>
    <x v="976"/>
    <x v="976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x v="977"/>
    <b v="0"/>
    <n v="12"/>
    <b v="0"/>
    <s v="technology/wearables"/>
    <n v="230"/>
    <n v="517.41999999999996"/>
    <x v="2"/>
    <s v="wearables"/>
    <x v="977"/>
    <x v="977"/>
    <n v="2016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x v="978"/>
    <b v="0"/>
    <n v="123"/>
    <b v="0"/>
    <s v="technology/wearables"/>
    <n v="4"/>
    <n v="50.46"/>
    <x v="2"/>
    <s v="wearables"/>
    <x v="978"/>
    <x v="978"/>
    <n v="201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x v="979"/>
    <b v="0"/>
    <n v="96"/>
    <b v="0"/>
    <s v="technology/wearables"/>
    <n v="18"/>
    <n v="64.39"/>
    <x v="2"/>
    <s v="wearables"/>
    <x v="979"/>
    <x v="979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x v="980"/>
    <b v="0"/>
    <n v="31"/>
    <b v="0"/>
    <s v="technology/wearables"/>
    <n v="62"/>
    <n v="198.55"/>
    <x v="2"/>
    <s v="wearables"/>
    <x v="980"/>
    <x v="980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x v="981"/>
    <b v="0"/>
    <n v="4"/>
    <b v="0"/>
    <s v="technology/wearables"/>
    <n v="7"/>
    <n v="1536.57"/>
    <x v="2"/>
    <s v="wearables"/>
    <x v="981"/>
    <x v="981"/>
    <n v="2014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x v="982"/>
    <b v="0"/>
    <n v="3"/>
    <b v="0"/>
    <s v="technology/wearables"/>
    <n v="35"/>
    <n v="2047.33"/>
    <x v="2"/>
    <s v="wearables"/>
    <x v="982"/>
    <x v="98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x v="983"/>
    <b v="0"/>
    <n v="179"/>
    <b v="0"/>
    <s v="technology/wearables"/>
    <n v="6"/>
    <n v="34.25"/>
    <x v="2"/>
    <s v="wearables"/>
    <x v="983"/>
    <x v="983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x v="984"/>
    <b v="0"/>
    <n v="3"/>
    <b v="0"/>
    <s v="technology/wearables"/>
    <n v="61"/>
    <n v="2040"/>
    <x v="2"/>
    <s v="wearables"/>
    <x v="984"/>
    <x v="984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x v="985"/>
    <b v="0"/>
    <n v="23"/>
    <b v="0"/>
    <s v="technology/wearables"/>
    <n v="20"/>
    <n v="266"/>
    <x v="2"/>
    <s v="wearables"/>
    <x v="985"/>
    <x v="985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x v="986"/>
    <b v="0"/>
    <n v="23"/>
    <b v="0"/>
    <s v="technology/wearables"/>
    <n v="31"/>
    <n v="265.7"/>
    <x v="2"/>
    <s v="wearables"/>
    <x v="986"/>
    <x v="986"/>
    <n v="2015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x v="987"/>
    <b v="0"/>
    <n v="41"/>
    <b v="0"/>
    <s v="technology/wearables"/>
    <n v="12"/>
    <n v="148.97999999999999"/>
    <x v="2"/>
    <s v="wearables"/>
    <x v="987"/>
    <x v="987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x v="988"/>
    <b v="0"/>
    <n v="0"/>
    <b v="0"/>
    <s v="technology/wearables"/>
    <n v="122"/>
    <s v="N/A"/>
    <x v="2"/>
    <s v="wearables"/>
    <x v="988"/>
    <x v="988"/>
    <n v="2016"/>
  </r>
  <r>
    <n v="989"/>
    <s v="Power Rope"/>
    <s v="The most useful phone charger you will ever buy"/>
    <n v="10000"/>
    <n v="6100"/>
    <x v="2"/>
    <s v="US"/>
    <s v="USD"/>
    <n v="1475101495"/>
    <x v="989"/>
    <b v="0"/>
    <n v="32"/>
    <b v="0"/>
    <s v="technology/wearables"/>
    <n v="61"/>
    <n v="190.63"/>
    <x v="2"/>
    <s v="wearables"/>
    <x v="989"/>
    <x v="989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x v="990"/>
    <b v="0"/>
    <n v="2"/>
    <b v="0"/>
    <s v="technology/wearables"/>
    <n v="24"/>
    <n v="3043.13"/>
    <x v="2"/>
    <s v="wearables"/>
    <x v="990"/>
    <x v="990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x v="991"/>
    <b v="0"/>
    <n v="7"/>
    <b v="0"/>
    <s v="technology/wearables"/>
    <n v="122"/>
    <n v="868.57"/>
    <x v="2"/>
    <s v="wearables"/>
    <x v="991"/>
    <x v="991"/>
    <n v="2016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x v="992"/>
    <b v="0"/>
    <n v="4"/>
    <b v="0"/>
    <s v="technology/wearables"/>
    <n v="6"/>
    <n v="1520"/>
    <x v="2"/>
    <s v="wearables"/>
    <x v="992"/>
    <x v="99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x v="993"/>
    <b v="0"/>
    <n v="196"/>
    <b v="0"/>
    <s v="technology/wearables"/>
    <n v="9"/>
    <n v="31.01"/>
    <x v="2"/>
    <s v="wearables"/>
    <x v="993"/>
    <x v="993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x v="994"/>
    <b v="0"/>
    <n v="11"/>
    <b v="0"/>
    <s v="technology/wearables"/>
    <n v="3"/>
    <n v="551.91"/>
    <x v="2"/>
    <s v="wearables"/>
    <x v="994"/>
    <x v="994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x v="995"/>
    <b v="0"/>
    <n v="9"/>
    <b v="0"/>
    <s v="technology/wearables"/>
    <n v="61"/>
    <n v="673.44"/>
    <x v="2"/>
    <s v="wearables"/>
    <x v="995"/>
    <x v="995"/>
    <n v="2014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x v="996"/>
    <b v="0"/>
    <n v="5"/>
    <b v="0"/>
    <s v="technology/wearables"/>
    <n v="152"/>
    <n v="1212"/>
    <x v="2"/>
    <s v="wearables"/>
    <x v="996"/>
    <x v="996"/>
    <n v="2014"/>
  </r>
  <r>
    <n v="997"/>
    <s v="iPhanny"/>
    <s v="The iPhanny keeps your iPhone 6 safe from bending in those dangerous pants pockets."/>
    <n v="5000"/>
    <n v="6056"/>
    <x v="2"/>
    <s v="US"/>
    <s v="USD"/>
    <n v="1417145297"/>
    <x v="997"/>
    <b v="0"/>
    <n v="8"/>
    <b v="0"/>
    <s v="technology/wearables"/>
    <n v="121"/>
    <n v="757"/>
    <x v="2"/>
    <s v="wearables"/>
    <x v="997"/>
    <x v="997"/>
    <n v="2014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x v="998"/>
    <b v="0"/>
    <n v="229"/>
    <b v="0"/>
    <s v="technology/wearables"/>
    <n v="10"/>
    <n v="26.43"/>
    <x v="2"/>
    <s v="wearables"/>
    <x v="998"/>
    <x v="998"/>
    <n v="2015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x v="999"/>
    <b v="0"/>
    <n v="40"/>
    <b v="0"/>
    <s v="technology/wearables"/>
    <n v="4"/>
    <n v="151.05000000000001"/>
    <x v="2"/>
    <s v="wearables"/>
    <x v="999"/>
    <x v="999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x v="1000"/>
    <b v="0"/>
    <n v="6"/>
    <b v="0"/>
    <s v="technology/wearables"/>
    <n v="1"/>
    <n v="1006.93"/>
    <x v="2"/>
    <s v="wearables"/>
    <x v="1000"/>
    <x v="10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x v="1001"/>
    <b v="0"/>
    <n v="4"/>
    <b v="0"/>
    <s v="technology/wearables"/>
    <n v="121"/>
    <n v="1510.39"/>
    <x v="2"/>
    <s v="wearables"/>
    <x v="1001"/>
    <x v="1001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x v="1002"/>
    <b v="0"/>
    <n v="22"/>
    <b v="0"/>
    <s v="technology/wearables"/>
    <n v="60"/>
    <n v="274.5"/>
    <x v="2"/>
    <s v="wearables"/>
    <x v="1002"/>
    <x v="1002"/>
    <n v="201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x v="1003"/>
    <b v="0"/>
    <n v="15"/>
    <b v="0"/>
    <s v="technology/wearables"/>
    <n v="30"/>
    <n v="402"/>
    <x v="2"/>
    <s v="wearables"/>
    <x v="1003"/>
    <x v="1003"/>
    <n v="2017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x v="1004"/>
    <b v="0"/>
    <n v="95"/>
    <b v="0"/>
    <s v="technology/wearables"/>
    <n v="24"/>
    <n v="63.46"/>
    <x v="2"/>
    <s v="wearables"/>
    <x v="1004"/>
    <x v="1004"/>
    <n v="2016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x v="1005"/>
    <b v="0"/>
    <n v="161"/>
    <b v="0"/>
    <s v="technology/wearables"/>
    <n v="3"/>
    <n v="37.43"/>
    <x v="2"/>
    <s v="wearables"/>
    <x v="1005"/>
    <x v="1005"/>
    <n v="2015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x v="1006"/>
    <b v="0"/>
    <n v="8"/>
    <b v="0"/>
    <s v="technology/wearables"/>
    <n v="151"/>
    <n v="753.13"/>
    <x v="2"/>
    <s v="wearables"/>
    <x v="1006"/>
    <x v="1006"/>
    <n v="2014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x v="1007"/>
    <b v="0"/>
    <n v="76"/>
    <b v="0"/>
    <s v="technology/wearables"/>
    <n v="20"/>
    <n v="79.28"/>
    <x v="2"/>
    <s v="wearables"/>
    <x v="1007"/>
    <x v="1007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x v="1008"/>
    <b v="0"/>
    <n v="1"/>
    <b v="0"/>
    <s v="technology/wearables"/>
    <n v="6"/>
    <n v="6020"/>
    <x v="2"/>
    <s v="wearables"/>
    <x v="1008"/>
    <x v="1008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x v="1009"/>
    <b v="0"/>
    <n v="101"/>
    <b v="0"/>
    <s v="technology/wearables"/>
    <n v="12"/>
    <n v="59.59"/>
    <x v="2"/>
    <s v="wearables"/>
    <x v="1009"/>
    <x v="1009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x v="1010"/>
    <b v="0"/>
    <n v="4"/>
    <b v="0"/>
    <s v="technology/wearables"/>
    <n v="5"/>
    <n v="1504.75"/>
    <x v="2"/>
    <s v="wearables"/>
    <x v="1010"/>
    <x v="101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x v="1011"/>
    <b v="0"/>
    <n v="1"/>
    <b v="0"/>
    <s v="technology/wearables"/>
    <n v="30"/>
    <n v="6007"/>
    <x v="2"/>
    <s v="wearables"/>
    <x v="1011"/>
    <x v="1011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x v="1012"/>
    <b v="0"/>
    <n v="775"/>
    <b v="0"/>
    <s v="technology/wearables"/>
    <n v="120"/>
    <n v="7.74"/>
    <x v="2"/>
    <s v="wearables"/>
    <x v="1012"/>
    <x v="10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x v="1013"/>
    <b v="0"/>
    <n v="90"/>
    <b v="0"/>
    <s v="technology/wearables"/>
    <n v="24"/>
    <n v="66.67"/>
    <x v="2"/>
    <s v="wearables"/>
    <x v="1013"/>
    <x v="1013"/>
    <n v="2015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x v="1014"/>
    <b v="0"/>
    <n v="16"/>
    <b v="0"/>
    <s v="technology/wearables"/>
    <n v="60"/>
    <n v="375"/>
    <x v="2"/>
    <s v="wearables"/>
    <x v="1014"/>
    <x v="1014"/>
    <n v="2014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x v="1015"/>
    <b v="0"/>
    <n v="6"/>
    <b v="0"/>
    <s v="technology/wearables"/>
    <n v="67"/>
    <n v="1000"/>
    <x v="2"/>
    <s v="wearables"/>
    <x v="1015"/>
    <x v="101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x v="1016"/>
    <b v="0"/>
    <n v="38"/>
    <b v="0"/>
    <s v="technology/wearables"/>
    <n v="6"/>
    <n v="157.88999999999999"/>
    <x v="2"/>
    <s v="wearables"/>
    <x v="1016"/>
    <x v="10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x v="1017"/>
    <b v="0"/>
    <n v="355"/>
    <b v="0"/>
    <s v="technology/wearables"/>
    <n v="2"/>
    <n v="16.899999999999999"/>
    <x v="2"/>
    <s v="wearables"/>
    <x v="1017"/>
    <x v="1017"/>
    <n v="20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x v="1018"/>
    <b v="0"/>
    <n v="7"/>
    <b v="0"/>
    <s v="technology/wearables"/>
    <n v="30"/>
    <n v="857.14"/>
    <x v="2"/>
    <s v="wearables"/>
    <x v="1018"/>
    <x v="1018"/>
    <n v="2016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x v="1019"/>
    <b v="0"/>
    <n v="400"/>
    <b v="0"/>
    <s v="technology/wearables"/>
    <n v="13"/>
    <n v="14.96"/>
    <x v="2"/>
    <s v="wearables"/>
    <x v="1019"/>
    <x v="101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x v="1020"/>
    <b v="0"/>
    <n v="30"/>
    <b v="1"/>
    <s v="music/electronic music"/>
    <n v="383"/>
    <n v="198"/>
    <x v="4"/>
    <s v="electronic music"/>
    <x v="1020"/>
    <x v="1020"/>
    <n v="2015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x v="1021"/>
    <b v="1"/>
    <n v="478"/>
    <b v="1"/>
    <s v="music/electronic music"/>
    <n v="197"/>
    <n v="12.39"/>
    <x v="4"/>
    <s v="electronic music"/>
    <x v="1021"/>
    <x v="1021"/>
    <n v="2015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x v="1022"/>
    <b v="1"/>
    <n v="74"/>
    <b v="1"/>
    <s v="music/electronic music"/>
    <n v="296"/>
    <n v="79.86"/>
    <x v="4"/>
    <s v="electronic music"/>
    <x v="1022"/>
    <x v="1022"/>
    <n v="2015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x v="1023"/>
    <b v="0"/>
    <n v="131"/>
    <b v="1"/>
    <s v="music/electronic music"/>
    <n v="295"/>
    <n v="45.09"/>
    <x v="4"/>
    <s v="electronic music"/>
    <x v="1023"/>
    <x v="1023"/>
    <n v="2015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x v="1024"/>
    <b v="1"/>
    <n v="61"/>
    <b v="1"/>
    <s v="music/electronic music"/>
    <n v="30"/>
    <n v="96.79"/>
    <x v="4"/>
    <s v="electronic music"/>
    <x v="1024"/>
    <x v="1024"/>
    <n v="2016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x v="1025"/>
    <b v="1"/>
    <n v="1071"/>
    <b v="1"/>
    <s v="music/electronic music"/>
    <n v="8"/>
    <n v="5.51"/>
    <x v="4"/>
    <s v="electronic music"/>
    <x v="1025"/>
    <x v="102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x v="1026"/>
    <b v="1"/>
    <n v="122"/>
    <b v="1"/>
    <s v="music/electronic music"/>
    <n v="84"/>
    <n v="48.16"/>
    <x v="4"/>
    <s v="electronic music"/>
    <x v="1026"/>
    <x v="102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x v="1027"/>
    <b v="1"/>
    <n v="111"/>
    <b v="1"/>
    <s v="music/electronic music"/>
    <n v="78"/>
    <n v="52.93"/>
    <x v="4"/>
    <s v="electronic music"/>
    <x v="1027"/>
    <x v="102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x v="1028"/>
    <b v="1"/>
    <n v="255"/>
    <b v="1"/>
    <s v="music/electronic music"/>
    <n v="59"/>
    <n v="22.98"/>
    <x v="4"/>
    <s v="electronic music"/>
    <x v="1028"/>
    <x v="1028"/>
    <n v="2017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x v="1029"/>
    <b v="0"/>
    <n v="141"/>
    <b v="1"/>
    <s v="music/electronic music"/>
    <n v="59"/>
    <n v="41.52"/>
    <x v="4"/>
    <s v="electronic music"/>
    <x v="1029"/>
    <x v="1029"/>
    <n v="2015"/>
  </r>
  <r>
    <n v="1030"/>
    <s v="The Gothsicles - I FEEL SICLE"/>
    <s v="Help fund the latest Gothsicles mega-album, I FEEL SICLE!"/>
    <n v="2000"/>
    <n v="5845"/>
    <x v="0"/>
    <s v="US"/>
    <s v="USD"/>
    <n v="1473680149"/>
    <x v="1030"/>
    <b v="0"/>
    <n v="159"/>
    <b v="1"/>
    <s v="music/electronic music"/>
    <n v="292"/>
    <n v="36.76"/>
    <x v="4"/>
    <s v="electronic music"/>
    <x v="1030"/>
    <x v="1030"/>
    <n v="201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x v="1031"/>
    <b v="0"/>
    <n v="99"/>
    <b v="1"/>
    <s v="music/electronic music"/>
    <n v="58"/>
    <n v="58.91"/>
    <x v="4"/>
    <s v="electronic music"/>
    <x v="1031"/>
    <x v="1031"/>
    <n v="2015"/>
  </r>
  <r>
    <n v="1032"/>
    <s v="Phantom Ship / Coastal (Album Preorder)"/>
    <s v="Ideal for living rooms and open spaces."/>
    <n v="5400"/>
    <n v="5830.83"/>
    <x v="0"/>
    <s v="US"/>
    <s v="USD"/>
    <n v="1466697625"/>
    <x v="1032"/>
    <b v="0"/>
    <n v="96"/>
    <b v="1"/>
    <s v="music/electronic music"/>
    <n v="108"/>
    <n v="60.74"/>
    <x v="4"/>
    <s v="electronic music"/>
    <x v="1032"/>
    <x v="103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x v="1033"/>
    <b v="0"/>
    <n v="27"/>
    <b v="1"/>
    <s v="music/electronic music"/>
    <n v="439"/>
    <n v="215.7"/>
    <x v="4"/>
    <s v="electronic music"/>
    <x v="1033"/>
    <x v="1033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x v="1034"/>
    <b v="0"/>
    <n v="166"/>
    <b v="1"/>
    <s v="music/electronic music"/>
    <n v="116"/>
    <n v="35.020000000000003"/>
    <x v="4"/>
    <s v="electronic music"/>
    <x v="1034"/>
    <x v="103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x v="1035"/>
    <b v="0"/>
    <n v="76"/>
    <b v="1"/>
    <s v="music/electronic music"/>
    <n v="126"/>
    <n v="76.319999999999993"/>
    <x v="4"/>
    <s v="electronic music"/>
    <x v="1035"/>
    <x v="1035"/>
    <n v="2015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x v="1036"/>
    <b v="0"/>
    <n v="211"/>
    <b v="1"/>
    <s v="music/electronic music"/>
    <n v="128"/>
    <n v="27.35"/>
    <x v="4"/>
    <s v="electronic music"/>
    <x v="1036"/>
    <x v="1036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x v="1037"/>
    <b v="0"/>
    <n v="21"/>
    <b v="1"/>
    <s v="music/electronic music"/>
    <n v="576"/>
    <n v="274.14"/>
    <x v="4"/>
    <s v="electronic music"/>
    <x v="1037"/>
    <x v="1037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x v="1038"/>
    <b v="0"/>
    <n v="61"/>
    <b v="1"/>
    <s v="music/electronic music"/>
    <n v="383"/>
    <n v="94.08"/>
    <x v="4"/>
    <s v="electronic music"/>
    <x v="1038"/>
    <x v="1038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x v="1039"/>
    <b v="0"/>
    <n v="30"/>
    <b v="1"/>
    <s v="music/electronic music"/>
    <n v="1143"/>
    <n v="190.43"/>
    <x v="4"/>
    <s v="electronic music"/>
    <x v="1039"/>
    <x v="1039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x v="1040"/>
    <b v="0"/>
    <n v="1"/>
    <b v="0"/>
    <s v="journalism/audio"/>
    <n v="7"/>
    <n v="5700"/>
    <x v="5"/>
    <s v="audio"/>
    <x v="1040"/>
    <x v="1040"/>
    <n v="2016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x v="1041"/>
    <b v="0"/>
    <n v="0"/>
    <b v="0"/>
    <s v="journalism/audio"/>
    <n v="11392"/>
    <s v="N/A"/>
    <x v="5"/>
    <s v="audio"/>
    <x v="1041"/>
    <x v="1041"/>
    <n v="2014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x v="1042"/>
    <b v="0"/>
    <n v="1"/>
    <b v="0"/>
    <s v="journalism/audio"/>
    <n v="874"/>
    <n v="5680"/>
    <x v="5"/>
    <s v="audio"/>
    <x v="1042"/>
    <x v="1042"/>
    <n v="2014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x v="1043"/>
    <b v="0"/>
    <n v="292"/>
    <b v="0"/>
    <s v="journalism/audio"/>
    <n v="6"/>
    <n v="19.43"/>
    <x v="5"/>
    <s v="audio"/>
    <x v="1043"/>
    <x v="1043"/>
    <n v="20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x v="1044"/>
    <b v="0"/>
    <n v="2"/>
    <b v="0"/>
    <s v="journalism/audio"/>
    <n v="81"/>
    <n v="2835.56"/>
    <x v="5"/>
    <s v="audio"/>
    <x v="1044"/>
    <x v="1044"/>
    <n v="2015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x v="1045"/>
    <b v="0"/>
    <n v="8"/>
    <b v="0"/>
    <s v="journalism/audio"/>
    <n v="57"/>
    <n v="708.25"/>
    <x v="5"/>
    <s v="audio"/>
    <x v="1045"/>
    <x v="1045"/>
    <n v="2014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x v="1046"/>
    <b v="0"/>
    <n v="0"/>
    <b v="0"/>
    <s v="journalism/audio"/>
    <n v="189"/>
    <s v="N/A"/>
    <x v="5"/>
    <s v="audio"/>
    <x v="1046"/>
    <x v="1046"/>
    <n v="2015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x v="1047"/>
    <b v="0"/>
    <n v="1"/>
    <b v="0"/>
    <s v="journalism/audio"/>
    <n v="283"/>
    <n v="5660"/>
    <x v="5"/>
    <s v="audio"/>
    <x v="1047"/>
    <x v="1047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x v="1048"/>
    <b v="0"/>
    <n v="4"/>
    <b v="0"/>
    <s v="journalism/audio"/>
    <n v="38"/>
    <n v="1413.9"/>
    <x v="5"/>
    <s v="audio"/>
    <x v="1048"/>
    <x v="1048"/>
    <n v="2016"/>
  </r>
  <r>
    <n v="1049"/>
    <s v="J1 (Canceled)"/>
    <s v="------"/>
    <n v="12000"/>
    <n v="5651.58"/>
    <x v="1"/>
    <s v="US"/>
    <s v="USD"/>
    <n v="1455272445"/>
    <x v="1049"/>
    <b v="0"/>
    <n v="0"/>
    <b v="0"/>
    <s v="journalism/audio"/>
    <n v="47"/>
    <s v="N/A"/>
    <x v="5"/>
    <s v="audio"/>
    <x v="1049"/>
    <x v="1049"/>
    <n v="2016"/>
  </r>
  <r>
    <n v="1050"/>
    <s v="The (Secular) Barbershop Podcast (Canceled)"/>
    <s v="Secularism is on the rise and I hear you.Talk to me."/>
    <n v="2500"/>
    <n v="5645"/>
    <x v="1"/>
    <s v="US"/>
    <s v="USD"/>
    <n v="1442257677"/>
    <x v="1050"/>
    <b v="0"/>
    <n v="0"/>
    <b v="0"/>
    <s v="journalism/audio"/>
    <n v="226"/>
    <s v="N/A"/>
    <x v="5"/>
    <s v="audio"/>
    <x v="1050"/>
    <x v="1050"/>
    <n v="2015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x v="1051"/>
    <b v="0"/>
    <n v="0"/>
    <b v="0"/>
    <s v="journalism/audio"/>
    <n v="1127"/>
    <s v="N/A"/>
    <x v="5"/>
    <s v="audio"/>
    <x v="1051"/>
    <x v="1051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x v="1052"/>
    <b v="0"/>
    <n v="0"/>
    <b v="0"/>
    <s v="journalism/audio"/>
    <n v="130"/>
    <s v="N/A"/>
    <x v="5"/>
    <s v="audio"/>
    <x v="1052"/>
    <x v="105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x v="1053"/>
    <b v="0"/>
    <n v="1"/>
    <b v="0"/>
    <s v="journalism/audio"/>
    <n v="375"/>
    <n v="5623"/>
    <x v="5"/>
    <s v="audio"/>
    <x v="1053"/>
    <x v="1053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x v="1054"/>
    <b v="0"/>
    <n v="0"/>
    <b v="0"/>
    <s v="journalism/audio"/>
    <n v="225"/>
    <s v="N/A"/>
    <x v="5"/>
    <s v="audio"/>
    <x v="1054"/>
    <x v="1054"/>
    <n v="2014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x v="1055"/>
    <b v="0"/>
    <n v="0"/>
    <b v="0"/>
    <s v="journalism/audio"/>
    <n v="160"/>
    <s v="N/A"/>
    <x v="5"/>
    <s v="audio"/>
    <x v="1055"/>
    <x v="105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x v="1056"/>
    <b v="0"/>
    <n v="0"/>
    <b v="0"/>
    <s v="journalism/audio"/>
    <n v="56"/>
    <s v="N/A"/>
    <x v="5"/>
    <s v="audio"/>
    <x v="1056"/>
    <x v="1056"/>
    <n v="2015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x v="1057"/>
    <b v="0"/>
    <n v="0"/>
    <b v="0"/>
    <s v="journalism/audio"/>
    <n v="56"/>
    <s v="N/A"/>
    <x v="5"/>
    <s v="audio"/>
    <x v="1057"/>
    <x v="1057"/>
    <n v="20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x v="1058"/>
    <b v="0"/>
    <n v="0"/>
    <b v="0"/>
    <s v="journalism/audio"/>
    <n v="14"/>
    <s v="N/A"/>
    <x v="5"/>
    <s v="audio"/>
    <x v="1058"/>
    <x v="1058"/>
    <n v="2015"/>
  </r>
  <r>
    <n v="1059"/>
    <s v="Voice Over Artist (Canceled)"/>
    <s v="Turning myself into a vocal artist."/>
    <n v="1100"/>
    <n v="5585"/>
    <x v="1"/>
    <s v="US"/>
    <s v="USD"/>
    <n v="1426269456"/>
    <x v="1059"/>
    <b v="0"/>
    <n v="0"/>
    <b v="0"/>
    <s v="journalism/audio"/>
    <n v="508"/>
    <s v="N/A"/>
    <x v="5"/>
    <s v="audio"/>
    <x v="1059"/>
    <x v="1059"/>
    <n v="2015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x v="1060"/>
    <b v="0"/>
    <n v="1"/>
    <b v="0"/>
    <s v="journalism/audio"/>
    <n v="112"/>
    <n v="5580"/>
    <x v="5"/>
    <s v="audio"/>
    <x v="1060"/>
    <x v="1060"/>
    <n v="2015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x v="1061"/>
    <b v="0"/>
    <n v="0"/>
    <b v="0"/>
    <s v="journalism/audio"/>
    <n v="139"/>
    <s v="N/A"/>
    <x v="5"/>
    <s v="audio"/>
    <x v="1061"/>
    <x v="1061"/>
    <n v="2016"/>
  </r>
  <r>
    <n v="1062"/>
    <s v="RETURNING AT A LATER DATE"/>
    <s v="SEE US ON PATREON www.badgirlartwork.com"/>
    <n v="199"/>
    <n v="5570"/>
    <x v="1"/>
    <s v="US"/>
    <s v="USD"/>
    <n v="1468351341"/>
    <x v="1062"/>
    <b v="0"/>
    <n v="4"/>
    <b v="0"/>
    <s v="journalism/audio"/>
    <n v="2799"/>
    <n v="1392.5"/>
    <x v="5"/>
    <s v="audio"/>
    <x v="1062"/>
    <x v="106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x v="1063"/>
    <b v="0"/>
    <n v="0"/>
    <b v="0"/>
    <s v="journalism/audio"/>
    <n v="556"/>
    <s v="N/A"/>
    <x v="5"/>
    <s v="audio"/>
    <x v="1063"/>
    <x v="1063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x v="1064"/>
    <b v="0"/>
    <n v="123"/>
    <b v="0"/>
    <s v="games/video games"/>
    <n v="6"/>
    <n v="45.16"/>
    <x v="6"/>
    <s v="video games"/>
    <x v="1064"/>
    <x v="106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x v="1065"/>
    <b v="0"/>
    <n v="5"/>
    <b v="0"/>
    <s v="games/video games"/>
    <n v="185"/>
    <n v="1108"/>
    <x v="6"/>
    <s v="video games"/>
    <x v="1065"/>
    <x v="1065"/>
    <n v="2014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x v="1066"/>
    <b v="0"/>
    <n v="148"/>
    <b v="0"/>
    <s v="games/video games"/>
    <n v="4"/>
    <n v="37.4"/>
    <x v="6"/>
    <s v="video games"/>
    <x v="1066"/>
    <x v="1066"/>
    <n v="2013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x v="1067"/>
    <b v="0"/>
    <n v="10"/>
    <b v="0"/>
    <s v="games/video games"/>
    <n v="1107"/>
    <n v="553.5"/>
    <x v="6"/>
    <s v="video games"/>
    <x v="1067"/>
    <x v="1067"/>
    <n v="2013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x v="1068"/>
    <b v="0"/>
    <n v="4"/>
    <b v="0"/>
    <s v="games/video games"/>
    <n v="18"/>
    <n v="1381.5"/>
    <x v="6"/>
    <s v="video games"/>
    <x v="1068"/>
    <x v="1068"/>
    <n v="2016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x v="1069"/>
    <b v="0"/>
    <n v="21"/>
    <b v="0"/>
    <s v="games/video games"/>
    <n v="251"/>
    <n v="262.67"/>
    <x v="6"/>
    <s v="video games"/>
    <x v="1069"/>
    <x v="106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x v="1070"/>
    <b v="0"/>
    <n v="2"/>
    <b v="0"/>
    <s v="games/video games"/>
    <n v="55"/>
    <n v="2755"/>
    <x v="6"/>
    <s v="video games"/>
    <x v="1070"/>
    <x v="1070"/>
    <n v="201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x v="1071"/>
    <b v="0"/>
    <n v="0"/>
    <b v="0"/>
    <s v="games/video games"/>
    <n v="5509"/>
    <s v="N/A"/>
    <x v="6"/>
    <s v="video games"/>
    <x v="1071"/>
    <x v="1071"/>
    <n v="2015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x v="1072"/>
    <b v="0"/>
    <n v="4"/>
    <b v="0"/>
    <s v="games/video games"/>
    <n v="7"/>
    <n v="1377.25"/>
    <x v="6"/>
    <s v="video games"/>
    <x v="1072"/>
    <x v="1072"/>
    <n v="2014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x v="1073"/>
    <b v="0"/>
    <n v="1"/>
    <b v="0"/>
    <s v="games/video games"/>
    <n v="734"/>
    <n v="5504"/>
    <x v="6"/>
    <s v="video games"/>
    <x v="1073"/>
    <x v="1073"/>
    <n v="201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x v="1074"/>
    <b v="0"/>
    <n v="30"/>
    <b v="0"/>
    <s v="games/video games"/>
    <n v="10"/>
    <n v="183.37"/>
    <x v="6"/>
    <s v="video games"/>
    <x v="1074"/>
    <x v="1074"/>
    <n v="2013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x v="1075"/>
    <b v="0"/>
    <n v="3"/>
    <b v="0"/>
    <s v="games/video games"/>
    <n v="550"/>
    <n v="1833.33"/>
    <x v="6"/>
    <s v="video games"/>
    <x v="1075"/>
    <x v="1075"/>
    <n v="2012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x v="1076"/>
    <b v="0"/>
    <n v="975"/>
    <b v="0"/>
    <s v="games/video games"/>
    <n v="7"/>
    <n v="5.64"/>
    <x v="6"/>
    <s v="video games"/>
    <x v="1076"/>
    <x v="1076"/>
    <n v="2014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x v="1077"/>
    <b v="0"/>
    <n v="167"/>
    <b v="0"/>
    <s v="games/video games"/>
    <n v="22"/>
    <n v="32.82"/>
    <x v="6"/>
    <s v="video games"/>
    <x v="1077"/>
    <x v="1077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x v="1078"/>
    <b v="0"/>
    <n v="5"/>
    <b v="0"/>
    <s v="games/video games"/>
    <n v="913"/>
    <n v="1095.5999999999999"/>
    <x v="6"/>
    <s v="video games"/>
    <x v="1078"/>
    <x v="1078"/>
    <n v="201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x v="1079"/>
    <b v="0"/>
    <n v="18"/>
    <b v="0"/>
    <s v="games/video games"/>
    <n v="21"/>
    <n v="303.83"/>
    <x v="6"/>
    <s v="video games"/>
    <x v="1079"/>
    <x v="1079"/>
    <n v="201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x v="1080"/>
    <b v="0"/>
    <n v="98"/>
    <b v="0"/>
    <s v="games/video games"/>
    <n v="27"/>
    <n v="55.77"/>
    <x v="6"/>
    <s v="video games"/>
    <x v="1080"/>
    <x v="1080"/>
    <n v="2014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x v="1081"/>
    <b v="0"/>
    <n v="4"/>
    <b v="0"/>
    <s v="games/video games"/>
    <n v="8"/>
    <n v="1365.5"/>
    <x v="6"/>
    <s v="video games"/>
    <x v="1081"/>
    <x v="1081"/>
    <n v="2014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x v="1082"/>
    <b v="0"/>
    <n v="3"/>
    <b v="0"/>
    <s v="games/video games"/>
    <n v="55"/>
    <n v="1818.67"/>
    <x v="6"/>
    <s v="video games"/>
    <x v="1082"/>
    <x v="1082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x v="1083"/>
    <b v="0"/>
    <n v="1"/>
    <b v="0"/>
    <s v="games/video games"/>
    <n v="11"/>
    <n v="5452"/>
    <x v="6"/>
    <s v="video games"/>
    <x v="1083"/>
    <x v="1083"/>
    <n v="2014"/>
  </r>
  <r>
    <n v="1084"/>
    <s v="My own channel"/>
    <s v="I want to start my own channel for gaming"/>
    <n v="550"/>
    <n v="5443"/>
    <x v="2"/>
    <s v="US"/>
    <s v="USD"/>
    <n v="1407534804"/>
    <x v="1084"/>
    <b v="0"/>
    <n v="0"/>
    <b v="0"/>
    <s v="games/video games"/>
    <n v="990"/>
    <s v="N/A"/>
    <x v="6"/>
    <s v="video games"/>
    <x v="1084"/>
    <x v="1084"/>
    <n v="201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x v="1085"/>
    <b v="0"/>
    <n v="9"/>
    <b v="0"/>
    <s v="games/video games"/>
    <n v="18"/>
    <n v="604.11"/>
    <x v="6"/>
    <s v="video games"/>
    <x v="1085"/>
    <x v="1085"/>
    <n v="2016"/>
  </r>
  <r>
    <n v="1086"/>
    <s v="Cyber Universe Online"/>
    <s v="Humanity's future in the Galaxy"/>
    <n v="18000"/>
    <n v="5433"/>
    <x v="2"/>
    <s v="US"/>
    <s v="USD"/>
    <n v="1408913291"/>
    <x v="1086"/>
    <b v="0"/>
    <n v="2"/>
    <b v="0"/>
    <s v="games/video games"/>
    <n v="30"/>
    <n v="2716.5"/>
    <x v="6"/>
    <s v="video games"/>
    <x v="1086"/>
    <x v="1086"/>
    <n v="2014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x v="1087"/>
    <b v="0"/>
    <n v="0"/>
    <b v="0"/>
    <s v="games/video games"/>
    <n v="494"/>
    <s v="N/A"/>
    <x v="6"/>
    <s v="video games"/>
    <x v="1087"/>
    <x v="1087"/>
    <n v="2014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x v="1088"/>
    <b v="0"/>
    <n v="147"/>
    <b v="0"/>
    <s v="games/video games"/>
    <n v="12"/>
    <n v="36.94"/>
    <x v="6"/>
    <s v="video games"/>
    <x v="1088"/>
    <x v="1088"/>
    <n v="2014"/>
  </r>
  <r>
    <n v="1089"/>
    <s v="Farabel"/>
    <s v="Farabel is a single player turn-based fantasy strategy game for Mac/PC/Linux"/>
    <n v="15000"/>
    <n v="5422"/>
    <x v="2"/>
    <s v="FR"/>
    <s v="EUR"/>
    <n v="1435293175"/>
    <x v="1089"/>
    <b v="0"/>
    <n v="49"/>
    <b v="0"/>
    <s v="games/video games"/>
    <n v="36"/>
    <n v="110.65"/>
    <x v="6"/>
    <s v="video games"/>
    <x v="1089"/>
    <x v="1089"/>
    <n v="201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x v="1090"/>
    <b v="0"/>
    <n v="1"/>
    <b v="0"/>
    <s v="games/video games"/>
    <n v="42"/>
    <n v="5414"/>
    <x v="6"/>
    <s v="video games"/>
    <x v="1090"/>
    <x v="109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x v="1091"/>
    <b v="0"/>
    <n v="2"/>
    <b v="0"/>
    <s v="games/video games"/>
    <n v="2705"/>
    <n v="2705"/>
    <x v="6"/>
    <s v="video games"/>
    <x v="1091"/>
    <x v="1091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x v="1092"/>
    <b v="0"/>
    <n v="7"/>
    <b v="0"/>
    <s v="games/video games"/>
    <n v="271"/>
    <n v="772.86"/>
    <x v="6"/>
    <s v="video games"/>
    <x v="1092"/>
    <x v="1092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x v="1093"/>
    <b v="0"/>
    <n v="4"/>
    <b v="0"/>
    <s v="games/video games"/>
    <n v="1800"/>
    <n v="1349.75"/>
    <x v="6"/>
    <s v="video games"/>
    <x v="1093"/>
    <x v="1093"/>
    <n v="2016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x v="1094"/>
    <b v="0"/>
    <n v="27"/>
    <b v="0"/>
    <s v="games/video games"/>
    <n v="30"/>
    <n v="199.85"/>
    <x v="6"/>
    <s v="video games"/>
    <x v="1094"/>
    <x v="1094"/>
    <n v="2011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x v="1095"/>
    <b v="0"/>
    <n v="94"/>
    <b v="0"/>
    <s v="games/video games"/>
    <n v="1"/>
    <n v="57.34"/>
    <x v="6"/>
    <s v="video games"/>
    <x v="1095"/>
    <x v="1095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x v="1096"/>
    <b v="0"/>
    <n v="29"/>
    <b v="0"/>
    <s v="games/video games"/>
    <n v="45"/>
    <n v="185.82"/>
    <x v="6"/>
    <s v="video games"/>
    <x v="1096"/>
    <x v="1096"/>
    <n v="2014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x v="1097"/>
    <b v="0"/>
    <n v="7"/>
    <b v="0"/>
    <s v="games/video games"/>
    <n v="5"/>
    <n v="768.65"/>
    <x v="6"/>
    <s v="video games"/>
    <x v="1097"/>
    <x v="1097"/>
    <n v="2014"/>
  </r>
  <r>
    <n v="1098"/>
    <s v="Kick, Punch... Fireball"/>
    <s v="Kick, Punch... Fireball is an FPS type arena game set inside the fantasy world."/>
    <n v="25000"/>
    <n v="5380"/>
    <x v="2"/>
    <s v="US"/>
    <s v="USD"/>
    <n v="1397413095"/>
    <x v="1098"/>
    <b v="0"/>
    <n v="22"/>
    <b v="0"/>
    <s v="games/video games"/>
    <n v="22"/>
    <n v="244.55"/>
    <x v="6"/>
    <s v="video games"/>
    <x v="1098"/>
    <x v="1098"/>
    <n v="2014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x v="1099"/>
    <b v="0"/>
    <n v="1"/>
    <b v="0"/>
    <s v="games/video games"/>
    <n v="108"/>
    <n v="5376"/>
    <x v="6"/>
    <s v="video games"/>
    <x v="1099"/>
    <x v="1099"/>
    <n v="2015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x v="1100"/>
    <b v="0"/>
    <n v="10"/>
    <b v="0"/>
    <s v="games/video games"/>
    <n v="134"/>
    <n v="536.6"/>
    <x v="6"/>
    <s v="video games"/>
    <x v="1100"/>
    <x v="1100"/>
    <n v="2016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x v="1101"/>
    <b v="0"/>
    <n v="6"/>
    <b v="0"/>
    <s v="games/video games"/>
    <n v="5"/>
    <n v="893.33"/>
    <x v="6"/>
    <s v="video games"/>
    <x v="1101"/>
    <x v="1101"/>
    <n v="2016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x v="1102"/>
    <b v="0"/>
    <n v="24"/>
    <b v="0"/>
    <s v="games/video games"/>
    <n v="67"/>
    <n v="223.3"/>
    <x v="6"/>
    <s v="video games"/>
    <x v="1102"/>
    <x v="1102"/>
    <n v="2013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x v="1103"/>
    <b v="0"/>
    <n v="15"/>
    <b v="0"/>
    <s v="games/video games"/>
    <n v="36"/>
    <n v="357.2"/>
    <x v="6"/>
    <s v="video games"/>
    <x v="1103"/>
    <x v="1103"/>
    <n v="2016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x v="1104"/>
    <b v="0"/>
    <n v="37"/>
    <b v="0"/>
    <s v="games/video games"/>
    <n v="9"/>
    <n v="144.72999999999999"/>
    <x v="6"/>
    <s v="video games"/>
    <x v="1104"/>
    <x v="1104"/>
    <n v="2014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x v="1105"/>
    <b v="0"/>
    <n v="20"/>
    <b v="0"/>
    <s v="games/video games"/>
    <n v="1"/>
    <n v="267.14999999999998"/>
    <x v="6"/>
    <s v="video games"/>
    <x v="1105"/>
    <x v="1105"/>
    <n v="2014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x v="1106"/>
    <b v="0"/>
    <n v="7"/>
    <b v="0"/>
    <s v="games/video games"/>
    <n v="1333"/>
    <n v="761.57"/>
    <x v="6"/>
    <s v="video games"/>
    <x v="1106"/>
    <x v="1106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x v="1107"/>
    <b v="0"/>
    <n v="0"/>
    <b v="0"/>
    <s v="games/video games"/>
    <n v="53"/>
    <s v="N/A"/>
    <x v="6"/>
    <s v="video games"/>
    <x v="1107"/>
    <x v="1107"/>
    <n v="201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x v="1108"/>
    <b v="0"/>
    <n v="21"/>
    <b v="0"/>
    <s v="games/video games"/>
    <n v="21"/>
    <n v="253.71"/>
    <x v="6"/>
    <s v="video games"/>
    <x v="1108"/>
    <x v="1108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x v="1109"/>
    <b v="0"/>
    <n v="3"/>
    <b v="0"/>
    <s v="games/video games"/>
    <n v="53"/>
    <n v="1774.34"/>
    <x v="6"/>
    <s v="video games"/>
    <x v="1109"/>
    <x v="1109"/>
    <n v="2016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x v="1110"/>
    <b v="0"/>
    <n v="11"/>
    <b v="0"/>
    <s v="games/video games"/>
    <n v="11"/>
    <n v="483.82"/>
    <x v="6"/>
    <s v="video games"/>
    <x v="1110"/>
    <x v="1110"/>
    <n v="201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x v="1111"/>
    <b v="0"/>
    <n v="1"/>
    <b v="0"/>
    <s v="games/video games"/>
    <n v="212"/>
    <n v="5308.26"/>
    <x v="6"/>
    <s v="video games"/>
    <x v="1111"/>
    <x v="1111"/>
    <n v="2015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x v="1112"/>
    <b v="0"/>
    <n v="312"/>
    <b v="0"/>
    <s v="games/video games"/>
    <n v="6"/>
    <n v="16.989999999999998"/>
    <x v="6"/>
    <s v="video games"/>
    <x v="1112"/>
    <x v="1112"/>
    <n v="2014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x v="1113"/>
    <b v="0"/>
    <n v="1"/>
    <b v="0"/>
    <s v="games/video games"/>
    <n v="530"/>
    <n v="5297"/>
    <x v="6"/>
    <s v="video games"/>
    <x v="1113"/>
    <x v="1113"/>
    <n v="2014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x v="1114"/>
    <b v="0"/>
    <n v="3"/>
    <b v="0"/>
    <s v="games/video games"/>
    <n v="88"/>
    <n v="1765"/>
    <x v="6"/>
    <s v="video games"/>
    <x v="1114"/>
    <x v="111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x v="1115"/>
    <b v="0"/>
    <n v="4"/>
    <b v="0"/>
    <s v="games/video games"/>
    <n v="13"/>
    <n v="1322.75"/>
    <x v="6"/>
    <s v="video games"/>
    <x v="1115"/>
    <x v="1115"/>
    <n v="2016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x v="1116"/>
    <b v="0"/>
    <n v="10"/>
    <b v="0"/>
    <s v="games/video games"/>
    <n v="1"/>
    <n v="528.5"/>
    <x v="6"/>
    <s v="video games"/>
    <x v="1116"/>
    <x v="1116"/>
    <n v="2012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x v="1117"/>
    <b v="0"/>
    <n v="8"/>
    <b v="0"/>
    <s v="games/video games"/>
    <n v="527"/>
    <n v="658.88"/>
    <x v="6"/>
    <s v="video games"/>
    <x v="1117"/>
    <x v="1117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x v="1118"/>
    <b v="0"/>
    <n v="3"/>
    <b v="0"/>
    <s v="games/video games"/>
    <n v="117"/>
    <n v="1754.33"/>
    <x v="6"/>
    <s v="video games"/>
    <x v="1118"/>
    <x v="1118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x v="1119"/>
    <b v="0"/>
    <n v="1"/>
    <b v="0"/>
    <s v="games/video games"/>
    <n v="251"/>
    <n v="5260.92"/>
    <x v="6"/>
    <s v="video games"/>
    <x v="1119"/>
    <x v="1119"/>
    <n v="201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x v="1120"/>
    <b v="0"/>
    <n v="0"/>
    <b v="0"/>
    <s v="games/video games"/>
    <n v="21"/>
    <s v="N/A"/>
    <x v="6"/>
    <s v="video games"/>
    <x v="1120"/>
    <x v="1120"/>
    <n v="2011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x v="1121"/>
    <b v="0"/>
    <n v="5"/>
    <b v="0"/>
    <s v="games/video games"/>
    <n v="2"/>
    <n v="1051.8"/>
    <x v="6"/>
    <s v="video games"/>
    <x v="1121"/>
    <x v="1121"/>
    <n v="20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x v="1122"/>
    <b v="0"/>
    <n v="0"/>
    <b v="0"/>
    <s v="games/video games"/>
    <n v="164"/>
    <s v="N/A"/>
    <x v="6"/>
    <s v="video games"/>
    <x v="1122"/>
    <x v="1122"/>
    <n v="2013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x v="1123"/>
    <b v="0"/>
    <n v="3"/>
    <b v="0"/>
    <s v="games/video games"/>
    <n v="105"/>
    <n v="1750"/>
    <x v="6"/>
    <s v="video games"/>
    <x v="1123"/>
    <x v="112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x v="1124"/>
    <b v="0"/>
    <n v="7"/>
    <b v="0"/>
    <s v="games/mobile games"/>
    <n v="6"/>
    <n v="748.57"/>
    <x v="6"/>
    <s v="mobile games"/>
    <x v="1124"/>
    <x v="1124"/>
    <n v="2015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x v="1125"/>
    <b v="0"/>
    <n v="0"/>
    <b v="0"/>
    <s v="games/mobile games"/>
    <n v="175"/>
    <s v="N/A"/>
    <x v="6"/>
    <s v="mobile games"/>
    <x v="1125"/>
    <x v="1125"/>
    <n v="2015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x v="1126"/>
    <b v="0"/>
    <n v="2"/>
    <b v="0"/>
    <s v="games/mobile games"/>
    <n v="262"/>
    <n v="2617.5"/>
    <x v="6"/>
    <s v="mobile games"/>
    <x v="1126"/>
    <x v="1126"/>
    <n v="2016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x v="1127"/>
    <b v="0"/>
    <n v="23"/>
    <b v="0"/>
    <s v="games/mobile games"/>
    <n v="15"/>
    <n v="227.57"/>
    <x v="6"/>
    <s v="mobile games"/>
    <x v="1127"/>
    <x v="1127"/>
    <n v="2014"/>
  </r>
  <r>
    <n v="1128"/>
    <s v="Flying Turds"/>
    <s v="#havingfunFTW"/>
    <n v="1000"/>
    <n v="5233"/>
    <x v="2"/>
    <s v="GB"/>
    <s v="GBP"/>
    <n v="1407425717"/>
    <x v="1128"/>
    <b v="0"/>
    <n v="1"/>
    <b v="0"/>
    <s v="games/mobile games"/>
    <n v="523"/>
    <n v="5233"/>
    <x v="6"/>
    <s v="mobile games"/>
    <x v="1128"/>
    <x v="1128"/>
    <n v="2014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x v="1129"/>
    <b v="0"/>
    <n v="2"/>
    <b v="0"/>
    <s v="games/mobile games"/>
    <n v="26"/>
    <n v="2616"/>
    <x v="6"/>
    <s v="mobile games"/>
    <x v="1129"/>
    <x v="1129"/>
    <n v="2016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x v="1130"/>
    <b v="0"/>
    <n v="3"/>
    <b v="0"/>
    <s v="games/mobile games"/>
    <n v="105"/>
    <n v="1742"/>
    <x v="6"/>
    <s v="mobile games"/>
    <x v="1130"/>
    <x v="1130"/>
    <n v="2014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x v="1131"/>
    <b v="0"/>
    <n v="0"/>
    <b v="0"/>
    <s v="games/mobile games"/>
    <n v="13"/>
    <s v="N/A"/>
    <x v="6"/>
    <s v="mobile games"/>
    <x v="1131"/>
    <x v="1131"/>
    <n v="2015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x v="1132"/>
    <b v="0"/>
    <n v="13"/>
    <b v="0"/>
    <s v="games/mobile games"/>
    <n v="52"/>
    <n v="401.69"/>
    <x v="6"/>
    <s v="mobile games"/>
    <x v="1132"/>
    <x v="1132"/>
    <n v="2016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x v="1133"/>
    <b v="0"/>
    <n v="1"/>
    <b v="0"/>
    <s v="games/mobile games"/>
    <n v="174"/>
    <n v="5221"/>
    <x v="6"/>
    <s v="mobile games"/>
    <x v="1133"/>
    <x v="1133"/>
    <n v="2014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x v="1134"/>
    <b v="0"/>
    <n v="1"/>
    <b v="0"/>
    <s v="games/mobile games"/>
    <n v="21"/>
    <n v="5221"/>
    <x v="6"/>
    <s v="mobile games"/>
    <x v="1134"/>
    <x v="1134"/>
    <n v="2014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x v="1135"/>
    <b v="0"/>
    <n v="1"/>
    <b v="0"/>
    <s v="games/mobile games"/>
    <n v="521"/>
    <n v="5212"/>
    <x v="6"/>
    <s v="mobile games"/>
    <x v="1135"/>
    <x v="1135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x v="1136"/>
    <b v="0"/>
    <n v="6"/>
    <b v="0"/>
    <s v="games/mobile games"/>
    <n v="124"/>
    <n v="867.08"/>
    <x v="6"/>
    <s v="mobile games"/>
    <x v="1136"/>
    <x v="1136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x v="1137"/>
    <b v="0"/>
    <n v="39"/>
    <b v="0"/>
    <s v="games/mobile games"/>
    <n v="21"/>
    <n v="133.33000000000001"/>
    <x v="6"/>
    <s v="mobile games"/>
    <x v="1137"/>
    <x v="1137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x v="1138"/>
    <b v="0"/>
    <n v="4"/>
    <b v="0"/>
    <s v="games/mobile games"/>
    <n v="15"/>
    <n v="1300"/>
    <x v="6"/>
    <s v="mobile games"/>
    <x v="1138"/>
    <x v="1138"/>
    <n v="2017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x v="1139"/>
    <b v="0"/>
    <n v="1"/>
    <b v="0"/>
    <s v="games/mobile games"/>
    <n v="65"/>
    <n v="5195"/>
    <x v="6"/>
    <s v="mobile games"/>
    <x v="1139"/>
    <x v="1139"/>
    <n v="2014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x v="1140"/>
    <b v="0"/>
    <n v="0"/>
    <b v="0"/>
    <s v="games/mobile games"/>
    <n v="104"/>
    <s v="N/A"/>
    <x v="6"/>
    <s v="mobile games"/>
    <x v="1140"/>
    <x v="1140"/>
    <n v="2015"/>
  </r>
  <r>
    <n v="1141"/>
    <s v="Arena Z - Zombie Survival"/>
    <s v="I think this will be a great game!"/>
    <n v="500"/>
    <n v="5176"/>
    <x v="2"/>
    <s v="DE"/>
    <s v="EUR"/>
    <n v="1436460450"/>
    <x v="1141"/>
    <b v="0"/>
    <n v="0"/>
    <b v="0"/>
    <s v="games/mobile games"/>
    <n v="1035"/>
    <s v="N/A"/>
    <x v="6"/>
    <s v="mobile games"/>
    <x v="1141"/>
    <x v="1141"/>
    <n v="2015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x v="1142"/>
    <b v="0"/>
    <n v="0"/>
    <b v="0"/>
    <s v="games/mobile games"/>
    <n v="129"/>
    <s v="N/A"/>
    <x v="6"/>
    <s v="mobile games"/>
    <x v="1142"/>
    <x v="1142"/>
    <n v="2015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x v="1143"/>
    <b v="0"/>
    <n v="8"/>
    <b v="0"/>
    <s v="games/mobile games"/>
    <n v="11"/>
    <n v="645.88"/>
    <x v="6"/>
    <s v="mobile games"/>
    <x v="1143"/>
    <x v="1143"/>
    <n v="2015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x v="1144"/>
    <b v="0"/>
    <n v="0"/>
    <b v="0"/>
    <s v="food/food trucks"/>
    <n v="55"/>
    <s v="N/A"/>
    <x v="7"/>
    <s v="food trucks"/>
    <x v="1144"/>
    <x v="1144"/>
    <n v="2015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x v="1145"/>
    <b v="0"/>
    <n v="1"/>
    <b v="0"/>
    <s v="food/food trucks"/>
    <n v="6"/>
    <n v="5145"/>
    <x v="7"/>
    <s v="food trucks"/>
    <x v="1145"/>
    <x v="1145"/>
    <n v="2014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x v="1146"/>
    <b v="0"/>
    <n v="12"/>
    <b v="0"/>
    <s v="food/food trucks"/>
    <n v="86"/>
    <n v="427.92"/>
    <x v="7"/>
    <s v="food trucks"/>
    <x v="1146"/>
    <x v="1146"/>
    <n v="2014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x v="1147"/>
    <b v="0"/>
    <n v="0"/>
    <b v="0"/>
    <s v="food/food trucks"/>
    <n v="20"/>
    <s v="N/A"/>
    <x v="7"/>
    <s v="food trucks"/>
    <x v="1147"/>
    <x v="1147"/>
    <n v="2014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x v="1148"/>
    <b v="0"/>
    <n v="3"/>
    <b v="0"/>
    <s v="food/food trucks"/>
    <n v="34"/>
    <n v="1705.33"/>
    <x v="7"/>
    <s v="food trucks"/>
    <x v="1148"/>
    <x v="1148"/>
    <n v="2016"/>
  </r>
  <r>
    <n v="1149"/>
    <s v="The Floridian Food Truck"/>
    <s v="Bringing culturally diverse Floridian cuisine to the people!"/>
    <n v="50000"/>
    <n v="5105"/>
    <x v="2"/>
    <s v="US"/>
    <s v="USD"/>
    <n v="1466096566"/>
    <x v="1149"/>
    <b v="0"/>
    <n v="2"/>
    <b v="0"/>
    <s v="food/food trucks"/>
    <n v="10"/>
    <n v="2552.5"/>
    <x v="7"/>
    <s v="food trucks"/>
    <x v="1149"/>
    <x v="1149"/>
    <n v="2016"/>
  </r>
  <r>
    <n v="1150"/>
    <s v="Chef Po's Food Truck"/>
    <s v="Bringing delicious authentic and fusion Taiwanese Food to the West Coast."/>
    <n v="2500"/>
    <n v="5103"/>
    <x v="2"/>
    <s v="US"/>
    <s v="USD"/>
    <n v="1452293675"/>
    <x v="1150"/>
    <b v="0"/>
    <n v="6"/>
    <b v="0"/>
    <s v="food/food trucks"/>
    <n v="204"/>
    <n v="850.5"/>
    <x v="7"/>
    <s v="food trucks"/>
    <x v="1150"/>
    <x v="1150"/>
    <n v="201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x v="1151"/>
    <b v="0"/>
    <n v="0"/>
    <b v="0"/>
    <s v="food/food trucks"/>
    <n v="20"/>
    <s v="N/A"/>
    <x v="7"/>
    <s v="food trucks"/>
    <x v="1151"/>
    <x v="1151"/>
    <n v="2015"/>
  </r>
  <r>
    <n v="1152"/>
    <s v="Peruvian King Food Truck"/>
    <s v="Peruvian food truck with an LA twist."/>
    <n v="16000"/>
    <n v="5100"/>
    <x v="2"/>
    <s v="US"/>
    <s v="USD"/>
    <n v="1431709312"/>
    <x v="1152"/>
    <b v="0"/>
    <n v="15"/>
    <b v="0"/>
    <s v="food/food trucks"/>
    <n v="32"/>
    <n v="340"/>
    <x v="7"/>
    <s v="food trucks"/>
    <x v="1152"/>
    <x v="1152"/>
    <n v="2015"/>
  </r>
  <r>
    <n v="1153"/>
    <s v="The Cold Spot Mobile Trailer"/>
    <s v="A mobile concession trailer for snow cones, ice cream, smoothies and more"/>
    <n v="8000"/>
    <n v="5096"/>
    <x v="2"/>
    <s v="US"/>
    <s v="USD"/>
    <n v="1434647305"/>
    <x v="1153"/>
    <b v="0"/>
    <n v="1"/>
    <b v="0"/>
    <s v="food/food trucks"/>
    <n v="64"/>
    <n v="5096"/>
    <x v="7"/>
    <s v="food trucks"/>
    <x v="1153"/>
    <x v="1153"/>
    <n v="201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x v="1154"/>
    <b v="0"/>
    <n v="3"/>
    <b v="0"/>
    <s v="food/food trucks"/>
    <n v="102"/>
    <n v="1695.67"/>
    <x v="7"/>
    <s v="food trucks"/>
    <x v="1154"/>
    <x v="1154"/>
    <n v="2015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x v="1155"/>
    <b v="0"/>
    <n v="8"/>
    <b v="0"/>
    <s v="food/food trucks"/>
    <n v="20"/>
    <n v="635.75"/>
    <x v="7"/>
    <s v="food trucks"/>
    <x v="1155"/>
    <x v="1155"/>
    <n v="2014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x v="1156"/>
    <b v="0"/>
    <n v="0"/>
    <b v="0"/>
    <s v="food/food trucks"/>
    <n v="78"/>
    <s v="N/A"/>
    <x v="7"/>
    <s v="food trucks"/>
    <x v="1156"/>
    <x v="1156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x v="1157"/>
    <b v="0"/>
    <n v="3"/>
    <b v="0"/>
    <s v="food/food trucks"/>
    <n v="51"/>
    <n v="1692.67"/>
    <x v="7"/>
    <s v="food trucks"/>
    <x v="1157"/>
    <x v="1157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x v="1158"/>
    <b v="0"/>
    <n v="3"/>
    <b v="0"/>
    <s v="food/food trucks"/>
    <n v="68"/>
    <n v="1690"/>
    <x v="7"/>
    <s v="food trucks"/>
    <x v="1158"/>
    <x v="1158"/>
    <n v="2014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x v="1159"/>
    <b v="0"/>
    <n v="0"/>
    <b v="0"/>
    <s v="food/food trucks"/>
    <n v="75"/>
    <s v="N/A"/>
    <x v="7"/>
    <s v="food trucks"/>
    <x v="1159"/>
    <x v="1159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x v="1160"/>
    <b v="0"/>
    <n v="19"/>
    <b v="0"/>
    <s v="food/food trucks"/>
    <n v="17"/>
    <n v="266.63"/>
    <x v="7"/>
    <s v="food trucks"/>
    <x v="1160"/>
    <x v="116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x v="1161"/>
    <b v="0"/>
    <n v="0"/>
    <b v="0"/>
    <s v="food/food trucks"/>
    <n v="28"/>
    <s v="N/A"/>
    <x v="7"/>
    <s v="food trucks"/>
    <x v="1161"/>
    <x v="1161"/>
    <n v="2015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x v="1162"/>
    <b v="0"/>
    <n v="2"/>
    <b v="0"/>
    <s v="food/food trucks"/>
    <n v="8"/>
    <n v="2527.5"/>
    <x v="7"/>
    <s v="food trucks"/>
    <x v="1162"/>
    <x v="1162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x v="1163"/>
    <b v="0"/>
    <n v="0"/>
    <b v="0"/>
    <s v="food/food trucks"/>
    <n v="97"/>
    <s v="N/A"/>
    <x v="7"/>
    <s v="food trucks"/>
    <x v="1163"/>
    <x v="1163"/>
    <n v="2014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x v="1164"/>
    <b v="0"/>
    <n v="0"/>
    <b v="0"/>
    <s v="food/food trucks"/>
    <n v="51"/>
    <s v="N/A"/>
    <x v="7"/>
    <s v="food trucks"/>
    <x v="1164"/>
    <x v="1164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x v="1165"/>
    <b v="0"/>
    <n v="25"/>
    <b v="0"/>
    <s v="food/food trucks"/>
    <n v="51"/>
    <n v="202.04"/>
    <x v="7"/>
    <s v="food trucks"/>
    <x v="1165"/>
    <x v="1165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x v="1166"/>
    <b v="0"/>
    <n v="8"/>
    <b v="0"/>
    <s v="food/food trucks"/>
    <n v="34"/>
    <n v="631.35"/>
    <x v="7"/>
    <s v="food trucks"/>
    <x v="1166"/>
    <x v="1166"/>
    <n v="2015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x v="1167"/>
    <b v="0"/>
    <n v="16"/>
    <b v="0"/>
    <s v="food/food trucks"/>
    <n v="8"/>
    <n v="315.63"/>
    <x v="7"/>
    <s v="food trucks"/>
    <x v="1167"/>
    <x v="1167"/>
    <n v="2014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x v="1168"/>
    <b v="0"/>
    <n v="3"/>
    <b v="0"/>
    <s v="food/food trucks"/>
    <n v="28"/>
    <n v="1682.17"/>
    <x v="7"/>
    <s v="food trucks"/>
    <x v="1168"/>
    <x v="1168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x v="1169"/>
    <b v="0"/>
    <n v="3"/>
    <b v="0"/>
    <s v="food/food trucks"/>
    <n v="50"/>
    <n v="1681.67"/>
    <x v="7"/>
    <s v="food trucks"/>
    <x v="1169"/>
    <x v="1169"/>
    <n v="2015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x v="1170"/>
    <b v="0"/>
    <n v="2"/>
    <b v="0"/>
    <s v="food/food trucks"/>
    <n v="20"/>
    <n v="2520.5"/>
    <x v="7"/>
    <s v="food trucks"/>
    <x v="1170"/>
    <x v="1170"/>
    <n v="2015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x v="1171"/>
    <b v="0"/>
    <n v="1"/>
    <b v="0"/>
    <s v="food/food trucks"/>
    <n v="20"/>
    <n v="5040"/>
    <x v="7"/>
    <s v="food trucks"/>
    <x v="1171"/>
    <x v="1171"/>
    <n v="2014"/>
  </r>
  <r>
    <n v="1172"/>
    <s v="let your dayz take you to the dogs."/>
    <s v="Bringing YOUR favorite dog recipes to the streets."/>
    <n v="9000"/>
    <n v="5035.6899999999996"/>
    <x v="2"/>
    <s v="US"/>
    <s v="USD"/>
    <n v="1408551752"/>
    <x v="1172"/>
    <b v="0"/>
    <n v="0"/>
    <b v="0"/>
    <s v="food/food trucks"/>
    <n v="56"/>
    <s v="N/A"/>
    <x v="7"/>
    <s v="food trucks"/>
    <x v="1172"/>
    <x v="117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x v="1173"/>
    <b v="0"/>
    <n v="1"/>
    <b v="0"/>
    <s v="food/food trucks"/>
    <n v="4"/>
    <n v="5025"/>
    <x v="7"/>
    <s v="food trucks"/>
    <x v="1173"/>
    <x v="1173"/>
    <n v="2015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x v="1174"/>
    <b v="0"/>
    <n v="19"/>
    <b v="0"/>
    <s v="food/food trucks"/>
    <n v="33"/>
    <n v="264.42"/>
    <x v="7"/>
    <s v="food trucks"/>
    <x v="1174"/>
    <x v="1174"/>
    <n v="2016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x v="1175"/>
    <b v="0"/>
    <n v="9"/>
    <b v="0"/>
    <s v="food/food trucks"/>
    <n v="25"/>
    <n v="557.33000000000004"/>
    <x v="7"/>
    <s v="food trucks"/>
    <x v="1175"/>
    <x v="1175"/>
    <n v="2015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x v="1176"/>
    <b v="0"/>
    <n v="1"/>
    <b v="0"/>
    <s v="food/food trucks"/>
    <n v="3"/>
    <n v="5012.25"/>
    <x v="7"/>
    <s v="food trucks"/>
    <x v="1176"/>
    <x v="1176"/>
    <n v="2017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x v="1177"/>
    <b v="0"/>
    <n v="0"/>
    <b v="0"/>
    <s v="food/food trucks"/>
    <n v="84"/>
    <s v="N/A"/>
    <x v="7"/>
    <s v="food trucks"/>
    <x v="1177"/>
    <x v="1177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x v="1178"/>
    <b v="0"/>
    <n v="1"/>
    <b v="0"/>
    <s v="food/food trucks"/>
    <n v="7"/>
    <n v="5003"/>
    <x v="7"/>
    <s v="food trucks"/>
    <x v="1178"/>
    <x v="1178"/>
    <n v="2014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x v="1179"/>
    <b v="0"/>
    <n v="5"/>
    <b v="0"/>
    <s v="food/food trucks"/>
    <n v="8"/>
    <n v="1000.2"/>
    <x v="7"/>
    <s v="food trucks"/>
    <x v="1179"/>
    <x v="1179"/>
    <n v="2015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x v="1180"/>
    <b v="0"/>
    <n v="85"/>
    <b v="0"/>
    <s v="food/food trucks"/>
    <n v="10"/>
    <n v="58.83"/>
    <x v="7"/>
    <s v="food trucks"/>
    <x v="1180"/>
    <x v="1180"/>
    <n v="2014"/>
  </r>
  <r>
    <n v="1181"/>
    <s v="Gringo Loco Tacos Food Truck"/>
    <s v="Bringing the best tacos to the streets of Chicago!"/>
    <n v="50000"/>
    <n v="5000"/>
    <x v="2"/>
    <s v="US"/>
    <s v="USD"/>
    <n v="1425197321"/>
    <x v="1181"/>
    <b v="0"/>
    <n v="3"/>
    <b v="0"/>
    <s v="food/food trucks"/>
    <n v="10"/>
    <n v="1666.67"/>
    <x v="7"/>
    <s v="food trucks"/>
    <x v="1181"/>
    <x v="118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x v="1182"/>
    <b v="0"/>
    <n v="4"/>
    <b v="0"/>
    <s v="food/food trucks"/>
    <n v="500"/>
    <n v="1250"/>
    <x v="7"/>
    <s v="food trucks"/>
    <x v="1182"/>
    <x v="1182"/>
    <n v="2016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x v="1183"/>
    <b v="0"/>
    <n v="3"/>
    <b v="0"/>
    <s v="food/food trucks"/>
    <n v="200"/>
    <n v="1666.67"/>
    <x v="7"/>
    <s v="food trucks"/>
    <x v="1183"/>
    <x v="1183"/>
    <n v="2016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x v="1184"/>
    <b v="0"/>
    <n v="375"/>
    <b v="1"/>
    <s v="photography/photobooks"/>
    <n v="23"/>
    <n v="13.33"/>
    <x v="8"/>
    <s v="photobooks"/>
    <x v="1184"/>
    <x v="1184"/>
    <n v="2017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x v="1185"/>
    <b v="0"/>
    <n v="111"/>
    <b v="1"/>
    <s v="photography/photobooks"/>
    <n v="40"/>
    <n v="45.05"/>
    <x v="8"/>
    <s v="photobooks"/>
    <x v="1185"/>
    <x v="1185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x v="1186"/>
    <b v="0"/>
    <n v="123"/>
    <b v="1"/>
    <s v="photography/photobooks"/>
    <n v="66"/>
    <n v="40.26"/>
    <x v="8"/>
    <s v="photobooks"/>
    <x v="1186"/>
    <x v="1186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x v="1187"/>
    <b v="0"/>
    <n v="70"/>
    <b v="1"/>
    <s v="photography/photobooks"/>
    <n v="56"/>
    <n v="70.569999999999993"/>
    <x v="8"/>
    <s v="photobooks"/>
    <x v="1187"/>
    <x v="1187"/>
    <n v="2015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x v="1188"/>
    <b v="0"/>
    <n v="85"/>
    <b v="1"/>
    <s v="photography/photobooks"/>
    <n v="247"/>
    <n v="58.11"/>
    <x v="8"/>
    <s v="photobooks"/>
    <x v="1188"/>
    <x v="1188"/>
    <n v="2016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x v="1189"/>
    <b v="0"/>
    <n v="86"/>
    <b v="1"/>
    <s v="photography/photobooks"/>
    <n v="55"/>
    <n v="57.38"/>
    <x v="8"/>
    <s v="photobooks"/>
    <x v="1189"/>
    <x v="1189"/>
    <n v="2016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x v="1190"/>
    <b v="0"/>
    <n v="13"/>
    <b v="1"/>
    <s v="photography/photobooks"/>
    <n v="984"/>
    <n v="378.46"/>
    <x v="8"/>
    <s v="photobooks"/>
    <x v="1190"/>
    <x v="1190"/>
    <n v="2014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x v="1191"/>
    <b v="0"/>
    <n v="33"/>
    <b v="1"/>
    <s v="photography/photobooks"/>
    <n v="182"/>
    <n v="148.68"/>
    <x v="8"/>
    <s v="photobooks"/>
    <x v="1191"/>
    <x v="1191"/>
    <n v="2016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x v="1192"/>
    <b v="0"/>
    <n v="15"/>
    <b v="1"/>
    <s v="photography/photobooks"/>
    <n v="4900"/>
    <n v="326.67"/>
    <x v="8"/>
    <s v="photobooks"/>
    <x v="1192"/>
    <x v="1192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x v="1193"/>
    <b v="0"/>
    <n v="273"/>
    <b v="1"/>
    <s v="photography/photobooks"/>
    <n v="23"/>
    <n v="17.91"/>
    <x v="8"/>
    <s v="photobooks"/>
    <x v="1193"/>
    <x v="119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x v="1194"/>
    <b v="0"/>
    <n v="714"/>
    <b v="1"/>
    <s v="photography/photobooks"/>
    <n v="39"/>
    <n v="6.84"/>
    <x v="8"/>
    <s v="photobooks"/>
    <x v="1194"/>
    <x v="1194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x v="1195"/>
    <b v="0"/>
    <n v="170"/>
    <b v="1"/>
    <s v="photography/photobooks"/>
    <n v="49"/>
    <n v="28.56"/>
    <x v="8"/>
    <s v="photobooks"/>
    <x v="1195"/>
    <x v="1195"/>
    <n v="2015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x v="1196"/>
    <b v="0"/>
    <n v="512"/>
    <b v="1"/>
    <s v="photography/photobooks"/>
    <n v="33"/>
    <n v="9.48"/>
    <x v="8"/>
    <s v="photobooks"/>
    <x v="1196"/>
    <x v="1196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x v="1197"/>
    <b v="0"/>
    <n v="314"/>
    <b v="1"/>
    <s v="photography/photobooks"/>
    <n v="32"/>
    <n v="15.37"/>
    <x v="8"/>
    <s v="photobooks"/>
    <x v="1197"/>
    <x v="1197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x v="1198"/>
    <b v="0"/>
    <n v="167"/>
    <b v="1"/>
    <s v="photography/photobooks"/>
    <n v="138"/>
    <n v="28.85"/>
    <x v="8"/>
    <s v="photobooks"/>
    <x v="1198"/>
    <x v="1198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x v="1199"/>
    <b v="0"/>
    <n v="9"/>
    <b v="1"/>
    <s v="photography/photobooks"/>
    <n v="181"/>
    <n v="533.78"/>
    <x v="8"/>
    <s v="photobooks"/>
    <x v="1199"/>
    <x v="1199"/>
    <n v="2015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x v="1200"/>
    <b v="0"/>
    <n v="103"/>
    <b v="1"/>
    <s v="photography/photobooks"/>
    <n v="100"/>
    <n v="46.61"/>
    <x v="8"/>
    <s v="photobooks"/>
    <x v="1200"/>
    <x v="1200"/>
    <n v="2015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x v="1201"/>
    <b v="0"/>
    <n v="111"/>
    <b v="1"/>
    <s v="photography/photobooks"/>
    <n v="80"/>
    <n v="43.21"/>
    <x v="8"/>
    <s v="photobooks"/>
    <x v="1201"/>
    <x v="1201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x v="1202"/>
    <b v="0"/>
    <n v="271"/>
    <b v="1"/>
    <s v="photography/photobooks"/>
    <n v="19"/>
    <n v="17.690000000000001"/>
    <x v="8"/>
    <s v="photobooks"/>
    <x v="1202"/>
    <x v="1202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x v="1203"/>
    <b v="0"/>
    <n v="101"/>
    <b v="1"/>
    <s v="photography/photobooks"/>
    <n v="29"/>
    <n v="47.37"/>
    <x v="8"/>
    <s v="photobooks"/>
    <x v="1203"/>
    <x v="1203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x v="1204"/>
    <b v="0"/>
    <n v="57"/>
    <b v="1"/>
    <s v="photography/photobooks"/>
    <n v="36"/>
    <n v="83.21"/>
    <x v="8"/>
    <s v="photobooks"/>
    <x v="1204"/>
    <x v="1204"/>
    <n v="2015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x v="1205"/>
    <b v="0"/>
    <n v="62"/>
    <b v="1"/>
    <s v="photography/photobooks"/>
    <n v="36"/>
    <n v="76"/>
    <x v="8"/>
    <s v="photobooks"/>
    <x v="1205"/>
    <x v="1205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x v="1206"/>
    <b v="0"/>
    <n v="32"/>
    <b v="1"/>
    <s v="photography/photobooks"/>
    <n v="521"/>
    <n v="146.41"/>
    <x v="8"/>
    <s v="photobooks"/>
    <x v="1206"/>
    <x v="1206"/>
    <n v="2017"/>
  </r>
  <r>
    <n v="1207"/>
    <s v="ITALIANA"/>
    <s v="A humanistic photo book about ancestral &amp; post-modern Italy."/>
    <n v="16700"/>
    <n v="4678.5"/>
    <x v="0"/>
    <s v="IT"/>
    <s v="EUR"/>
    <n v="1459418400"/>
    <x v="1207"/>
    <b v="0"/>
    <n v="141"/>
    <b v="1"/>
    <s v="photography/photobooks"/>
    <n v="28"/>
    <n v="33.18"/>
    <x v="8"/>
    <s v="photobooks"/>
    <x v="1207"/>
    <x v="1207"/>
    <n v="2016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x v="1208"/>
    <b v="0"/>
    <n v="75"/>
    <b v="1"/>
    <s v="photography/photobooks"/>
    <n v="47"/>
    <n v="62.31"/>
    <x v="8"/>
    <s v="photobooks"/>
    <x v="1208"/>
    <x v="1208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x v="1209"/>
    <b v="0"/>
    <n v="46"/>
    <b v="1"/>
    <s v="photography/photobooks"/>
    <n v="78"/>
    <n v="101.5"/>
    <x v="8"/>
    <s v="photobooks"/>
    <x v="1209"/>
    <x v="1209"/>
    <n v="2017"/>
  </r>
  <r>
    <n v="1210"/>
    <s v="Det Andra GÃ¶teborg"/>
    <s v="En fotobok om livet i det enda andra GÃ¶teborg i vÃ¤rlden"/>
    <n v="20000"/>
    <n v="4666"/>
    <x v="0"/>
    <s v="SE"/>
    <s v="SEK"/>
    <n v="1433106000"/>
    <x v="1210"/>
    <b v="0"/>
    <n v="103"/>
    <b v="1"/>
    <s v="photography/photobooks"/>
    <n v="23"/>
    <n v="45.3"/>
    <x v="8"/>
    <s v="photobooks"/>
    <x v="1210"/>
    <x v="1210"/>
    <n v="2015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x v="1211"/>
    <b v="0"/>
    <n v="6"/>
    <b v="1"/>
    <s v="photography/photobooks"/>
    <n v="466"/>
    <n v="776.67"/>
    <x v="8"/>
    <s v="photobooks"/>
    <x v="1211"/>
    <x v="121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x v="1212"/>
    <b v="0"/>
    <n v="83"/>
    <b v="1"/>
    <s v="photography/photobooks"/>
    <n v="186"/>
    <n v="56.1"/>
    <x v="8"/>
    <s v="photobooks"/>
    <x v="1212"/>
    <x v="1212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x v="1213"/>
    <b v="0"/>
    <n v="108"/>
    <b v="1"/>
    <s v="photography/photobooks"/>
    <n v="72"/>
    <n v="43.04"/>
    <x v="8"/>
    <s v="photobooks"/>
    <x v="1213"/>
    <x v="1213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x v="1214"/>
    <b v="0"/>
    <n v="25"/>
    <b v="1"/>
    <s v="photography/photobooks"/>
    <n v="232"/>
    <n v="185.68"/>
    <x v="8"/>
    <s v="photobooks"/>
    <x v="1214"/>
    <x v="1214"/>
    <n v="201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x v="1215"/>
    <b v="0"/>
    <n v="549"/>
    <b v="1"/>
    <s v="photography/photobooks"/>
    <n v="93"/>
    <n v="8.4499999999999993"/>
    <x v="8"/>
    <s v="photobooks"/>
    <x v="1215"/>
    <x v="1215"/>
    <n v="2014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x v="1216"/>
    <b v="0"/>
    <n v="222"/>
    <b v="1"/>
    <s v="photography/photobooks"/>
    <n v="33"/>
    <n v="20.88"/>
    <x v="8"/>
    <s v="photobooks"/>
    <x v="1216"/>
    <x v="1216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x v="1217"/>
    <b v="0"/>
    <n v="183"/>
    <b v="1"/>
    <s v="photography/photobooks"/>
    <n v="17"/>
    <n v="25.33"/>
    <x v="8"/>
    <s v="photobooks"/>
    <x v="1217"/>
    <x v="1217"/>
    <n v="2016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x v="1218"/>
    <b v="0"/>
    <n v="89"/>
    <b v="1"/>
    <s v="photography/photobooks"/>
    <n v="51"/>
    <n v="51.93"/>
    <x v="8"/>
    <s v="photobooks"/>
    <x v="1218"/>
    <x v="1218"/>
    <n v="2015"/>
  </r>
  <r>
    <n v="1219"/>
    <s v="The Box"/>
    <s v="The Box is a fine art book of Ron Amato's innovative and seductive photography project."/>
    <n v="16350"/>
    <n v="4610"/>
    <x v="0"/>
    <s v="US"/>
    <s v="USD"/>
    <n v="1476961513"/>
    <x v="1219"/>
    <b v="0"/>
    <n v="253"/>
    <b v="1"/>
    <s v="photography/photobooks"/>
    <n v="28"/>
    <n v="18.22"/>
    <x v="8"/>
    <s v="photobooks"/>
    <x v="1219"/>
    <x v="1219"/>
    <n v="2016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x v="1220"/>
    <b v="0"/>
    <n v="140"/>
    <b v="1"/>
    <s v="photography/photobooks"/>
    <n v="31"/>
    <n v="32.799999999999997"/>
    <x v="8"/>
    <s v="photobooks"/>
    <x v="1220"/>
    <x v="122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x v="1221"/>
    <b v="0"/>
    <n v="103"/>
    <b v="1"/>
    <s v="photography/photobooks"/>
    <n v="208"/>
    <n v="44.47"/>
    <x v="8"/>
    <s v="photobooks"/>
    <x v="1221"/>
    <x v="1221"/>
    <n v="2016"/>
  </r>
  <r>
    <n v="1222"/>
    <s v="Project Pilgrim"/>
    <s v="Project Pilgrim is my effort to work towards normalizing mental health."/>
    <n v="4000"/>
    <n v="4569"/>
    <x v="0"/>
    <s v="CA"/>
    <s v="CAD"/>
    <n v="1459483200"/>
    <x v="1222"/>
    <b v="0"/>
    <n v="138"/>
    <b v="1"/>
    <s v="photography/photobooks"/>
    <n v="114"/>
    <n v="33.11"/>
    <x v="8"/>
    <s v="photobooks"/>
    <x v="1222"/>
    <x v="1222"/>
    <n v="2016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x v="1223"/>
    <b v="0"/>
    <n v="191"/>
    <b v="1"/>
    <s v="photography/photobooks"/>
    <n v="23"/>
    <n v="23.9"/>
    <x v="8"/>
    <s v="photobooks"/>
    <x v="1223"/>
    <x v="1223"/>
    <n v="2016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x v="1224"/>
    <b v="0"/>
    <n v="18"/>
    <b v="0"/>
    <s v="music/world music"/>
    <n v="30"/>
    <n v="253.61"/>
    <x v="4"/>
    <s v="world music"/>
    <x v="1224"/>
    <x v="1224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x v="1225"/>
    <b v="0"/>
    <n v="3"/>
    <b v="0"/>
    <s v="music/world music"/>
    <n v="152"/>
    <n v="1519.71"/>
    <x v="4"/>
    <s v="world music"/>
    <x v="1225"/>
    <x v="1225"/>
    <n v="2013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x v="1226"/>
    <b v="0"/>
    <n v="40"/>
    <b v="0"/>
    <s v="music/world music"/>
    <n v="9"/>
    <n v="113.98"/>
    <x v="4"/>
    <s v="world music"/>
    <x v="1226"/>
    <x v="1226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x v="1227"/>
    <b v="0"/>
    <n v="0"/>
    <b v="0"/>
    <s v="music/world music"/>
    <n v="228"/>
    <s v="N/A"/>
    <x v="4"/>
    <s v="world music"/>
    <x v="1227"/>
    <x v="1227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x v="1228"/>
    <b v="0"/>
    <n v="24"/>
    <b v="0"/>
    <s v="music/world music"/>
    <n v="91"/>
    <n v="189.42"/>
    <x v="4"/>
    <s v="world music"/>
    <x v="1228"/>
    <x v="122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x v="1229"/>
    <b v="0"/>
    <n v="1"/>
    <b v="0"/>
    <s v="music/world music"/>
    <n v="165"/>
    <n v="4545"/>
    <x v="4"/>
    <s v="world music"/>
    <x v="1229"/>
    <x v="1229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x v="1230"/>
    <b v="0"/>
    <n v="0"/>
    <b v="0"/>
    <s v="music/world music"/>
    <n v="1"/>
    <s v="N/A"/>
    <x v="4"/>
    <s v="world music"/>
    <x v="1230"/>
    <x v="12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x v="1231"/>
    <b v="0"/>
    <n v="0"/>
    <b v="0"/>
    <s v="music/world music"/>
    <n v="90"/>
    <s v="N/A"/>
    <x v="4"/>
    <s v="world music"/>
    <x v="1231"/>
    <x v="1231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x v="1232"/>
    <b v="0"/>
    <n v="1"/>
    <b v="0"/>
    <s v="music/world music"/>
    <n v="90"/>
    <n v="4522.22"/>
    <x v="4"/>
    <s v="world music"/>
    <x v="1232"/>
    <x v="1232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x v="1233"/>
    <b v="0"/>
    <n v="6"/>
    <b v="0"/>
    <s v="music/world music"/>
    <n v="452"/>
    <n v="753"/>
    <x v="4"/>
    <s v="world music"/>
    <x v="1233"/>
    <x v="1233"/>
    <n v="2012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x v="1234"/>
    <b v="0"/>
    <n v="0"/>
    <b v="0"/>
    <s v="music/world music"/>
    <n v="9"/>
    <s v="N/A"/>
    <x v="4"/>
    <s v="world music"/>
    <x v="1234"/>
    <x v="1234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x v="1235"/>
    <b v="0"/>
    <n v="6"/>
    <b v="0"/>
    <s v="music/world music"/>
    <n v="60"/>
    <n v="752.74"/>
    <x v="4"/>
    <s v="world music"/>
    <x v="1235"/>
    <x v="1235"/>
    <n v="2013"/>
  </r>
  <r>
    <n v="1236"/>
    <s v="&quot;Volando&quot; CD Release (Canceled)"/>
    <s v="Raising money to give the musicians their due."/>
    <n v="2500"/>
    <n v="4511"/>
    <x v="1"/>
    <s v="US"/>
    <s v="USD"/>
    <n v="1343491200"/>
    <x v="1236"/>
    <b v="0"/>
    <n v="0"/>
    <b v="0"/>
    <s v="music/world music"/>
    <n v="180"/>
    <s v="N/A"/>
    <x v="4"/>
    <s v="world music"/>
    <x v="1236"/>
    <x v="1236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x v="1237"/>
    <b v="0"/>
    <n v="0"/>
    <b v="0"/>
    <s v="music/world music"/>
    <n v="18"/>
    <s v="N/A"/>
    <x v="4"/>
    <s v="world music"/>
    <x v="1237"/>
    <x v="1237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x v="1238"/>
    <b v="0"/>
    <n v="3"/>
    <b v="0"/>
    <s v="music/world music"/>
    <n v="450"/>
    <n v="1500"/>
    <x v="4"/>
    <s v="world music"/>
    <x v="1238"/>
    <x v="1238"/>
    <n v="2011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x v="1239"/>
    <b v="0"/>
    <n v="0"/>
    <b v="0"/>
    <s v="music/world music"/>
    <n v="180"/>
    <s v="N/A"/>
    <x v="4"/>
    <s v="world music"/>
    <x v="1239"/>
    <x v="1239"/>
    <n v="2011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x v="1240"/>
    <b v="0"/>
    <n v="8"/>
    <b v="0"/>
    <s v="music/world music"/>
    <n v="56"/>
    <n v="560.25"/>
    <x v="4"/>
    <s v="world music"/>
    <x v="1240"/>
    <x v="124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x v="1241"/>
    <b v="0"/>
    <n v="34"/>
    <b v="0"/>
    <s v="music/world music"/>
    <n v="89"/>
    <n v="131.09"/>
    <x v="4"/>
    <s v="world music"/>
    <x v="1241"/>
    <x v="1241"/>
    <n v="2014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x v="1242"/>
    <b v="0"/>
    <n v="1"/>
    <b v="0"/>
    <s v="music/world music"/>
    <n v="488"/>
    <n v="4450"/>
    <x v="4"/>
    <s v="world music"/>
    <x v="1242"/>
    <x v="1242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x v="1243"/>
    <b v="0"/>
    <n v="38"/>
    <b v="0"/>
    <s v="music/world music"/>
    <n v="37"/>
    <n v="116.92"/>
    <x v="4"/>
    <s v="world music"/>
    <x v="1243"/>
    <x v="1243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x v="1244"/>
    <b v="1"/>
    <n v="45"/>
    <b v="1"/>
    <s v="music/rock"/>
    <n v="221"/>
    <n v="98.4"/>
    <x v="4"/>
    <s v="rock"/>
    <x v="1244"/>
    <x v="124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x v="1245"/>
    <b v="1"/>
    <n v="17"/>
    <b v="1"/>
    <s v="music/rock"/>
    <n v="220"/>
    <n v="259.39999999999998"/>
    <x v="4"/>
    <s v="rock"/>
    <x v="1245"/>
    <x v="1245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x v="1246"/>
    <b v="1"/>
    <n v="31"/>
    <b v="1"/>
    <s v="music/rock"/>
    <n v="220"/>
    <n v="142.24"/>
    <x v="4"/>
    <s v="rock"/>
    <x v="1246"/>
    <x v="1246"/>
    <n v="2011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x v="1247"/>
    <b v="1"/>
    <n v="50"/>
    <b v="1"/>
    <s v="music/rock"/>
    <n v="126"/>
    <n v="88"/>
    <x v="4"/>
    <s v="rock"/>
    <x v="1247"/>
    <x v="1247"/>
    <n v="2013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x v="1248"/>
    <b v="1"/>
    <n v="59"/>
    <b v="1"/>
    <s v="music/rock"/>
    <n v="176"/>
    <n v="74.510000000000005"/>
    <x v="4"/>
    <s v="rock"/>
    <x v="1248"/>
    <x v="1248"/>
    <n v="2014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x v="1249"/>
    <b v="1"/>
    <n v="81"/>
    <b v="1"/>
    <s v="music/rock"/>
    <n v="88"/>
    <n v="54.26"/>
    <x v="4"/>
    <s v="rock"/>
    <x v="1249"/>
    <x v="1249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x v="1250"/>
    <b v="1"/>
    <n v="508"/>
    <b v="1"/>
    <s v="music/rock"/>
    <n v="15"/>
    <n v="8.64"/>
    <x v="4"/>
    <s v="rock"/>
    <x v="1250"/>
    <x v="1250"/>
    <n v="2014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x v="1251"/>
    <b v="1"/>
    <n v="74"/>
    <b v="1"/>
    <s v="music/rock"/>
    <n v="73"/>
    <n v="59.3"/>
    <x v="4"/>
    <s v="rock"/>
    <x v="1251"/>
    <x v="125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x v="1252"/>
    <b v="1"/>
    <n v="141"/>
    <b v="1"/>
    <s v="music/rock"/>
    <n v="125"/>
    <n v="31.01"/>
    <x v="4"/>
    <s v="rock"/>
    <x v="1252"/>
    <x v="1252"/>
    <n v="2013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x v="1253"/>
    <b v="1"/>
    <n v="711"/>
    <b v="1"/>
    <s v="music/rock"/>
    <n v="43710"/>
    <n v="6.15"/>
    <x v="4"/>
    <s v="rock"/>
    <x v="1253"/>
    <x v="1253"/>
    <n v="2014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x v="1254"/>
    <b v="1"/>
    <n v="141"/>
    <b v="1"/>
    <s v="music/rock"/>
    <n v="65"/>
    <n v="30.82"/>
    <x v="4"/>
    <s v="rock"/>
    <x v="1254"/>
    <x v="1254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x v="1255"/>
    <b v="1"/>
    <n v="109"/>
    <b v="1"/>
    <s v="music/rock"/>
    <n v="145"/>
    <n v="39.840000000000003"/>
    <x v="4"/>
    <s v="rock"/>
    <x v="1255"/>
    <x v="1255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x v="1256"/>
    <b v="1"/>
    <n v="361"/>
    <b v="1"/>
    <s v="music/rock"/>
    <n v="14"/>
    <n v="12.02"/>
    <x v="4"/>
    <s v="rock"/>
    <x v="1256"/>
    <x v="1256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x v="1257"/>
    <b v="1"/>
    <n v="176"/>
    <b v="1"/>
    <s v="music/rock"/>
    <n v="79"/>
    <n v="24.66"/>
    <x v="4"/>
    <s v="rock"/>
    <x v="1257"/>
    <x v="1257"/>
    <n v="2011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x v="1258"/>
    <b v="1"/>
    <n v="670"/>
    <b v="1"/>
    <s v="music/rock"/>
    <n v="36"/>
    <n v="6.45"/>
    <x v="4"/>
    <s v="rock"/>
    <x v="1258"/>
    <x v="1258"/>
    <n v="2013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x v="1259"/>
    <b v="1"/>
    <n v="96"/>
    <b v="1"/>
    <s v="music/rock"/>
    <n v="173"/>
    <n v="44.95"/>
    <x v="4"/>
    <s v="rock"/>
    <x v="1259"/>
    <x v="1259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x v="1260"/>
    <b v="1"/>
    <n v="74"/>
    <b v="1"/>
    <s v="music/rock"/>
    <n v="131"/>
    <n v="58.28"/>
    <x v="4"/>
    <s v="rock"/>
    <x v="1260"/>
    <x v="1260"/>
    <n v="2014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x v="1261"/>
    <b v="1"/>
    <n v="52"/>
    <b v="1"/>
    <s v="music/rock"/>
    <n v="216"/>
    <n v="82.88"/>
    <x v="4"/>
    <s v="rock"/>
    <x v="1261"/>
    <x v="1261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x v="1262"/>
    <b v="1"/>
    <n v="105"/>
    <b v="1"/>
    <s v="music/rock"/>
    <n v="66"/>
    <n v="41.03"/>
    <x v="4"/>
    <s v="rock"/>
    <x v="1262"/>
    <x v="1262"/>
    <n v="2014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x v="1263"/>
    <b v="1"/>
    <n v="41"/>
    <b v="1"/>
    <s v="music/rock"/>
    <n v="287"/>
    <n v="105.03"/>
    <x v="4"/>
    <s v="rock"/>
    <x v="1263"/>
    <x v="1263"/>
    <n v="2014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x v="1264"/>
    <b v="1"/>
    <n v="34"/>
    <b v="1"/>
    <s v="music/rock"/>
    <n v="662"/>
    <n v="126.56"/>
    <x v="4"/>
    <s v="rock"/>
    <x v="1264"/>
    <x v="126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x v="1265"/>
    <b v="1"/>
    <n v="66"/>
    <b v="1"/>
    <s v="music/rock"/>
    <n v="123"/>
    <n v="65.09"/>
    <x v="4"/>
    <s v="rock"/>
    <x v="1265"/>
    <x v="1265"/>
    <n v="2010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x v="1266"/>
    <b v="1"/>
    <n v="50"/>
    <b v="1"/>
    <s v="music/rock"/>
    <n v="45"/>
    <n v="85.8"/>
    <x v="4"/>
    <s v="rock"/>
    <x v="1266"/>
    <x v="1266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x v="1267"/>
    <b v="1"/>
    <n v="159"/>
    <b v="1"/>
    <s v="music/rock"/>
    <n v="19"/>
    <n v="26.92"/>
    <x v="4"/>
    <s v="rock"/>
    <x v="1267"/>
    <x v="1267"/>
    <n v="2013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x v="1268"/>
    <b v="1"/>
    <n v="182"/>
    <b v="1"/>
    <s v="music/rock"/>
    <n v="36"/>
    <n v="23.52"/>
    <x v="4"/>
    <s v="rock"/>
    <x v="1268"/>
    <x v="1268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x v="1269"/>
    <b v="1"/>
    <n v="206"/>
    <b v="1"/>
    <s v="music/rock"/>
    <n v="23"/>
    <n v="20.75"/>
    <x v="4"/>
    <s v="rock"/>
    <x v="1269"/>
    <x v="1269"/>
    <n v="2016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x v="1270"/>
    <b v="1"/>
    <n v="169"/>
    <b v="1"/>
    <s v="music/rock"/>
    <n v="43"/>
    <n v="25.21"/>
    <x v="4"/>
    <s v="rock"/>
    <x v="1270"/>
    <x v="1270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x v="1271"/>
    <b v="1"/>
    <n v="31"/>
    <b v="1"/>
    <s v="music/rock"/>
    <n v="57"/>
    <n v="137.1"/>
    <x v="4"/>
    <s v="rock"/>
    <x v="1271"/>
    <x v="1271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x v="1272"/>
    <b v="1"/>
    <n v="28"/>
    <b v="1"/>
    <s v="music/rock"/>
    <n v="85"/>
    <n v="151.68"/>
    <x v="4"/>
    <s v="rock"/>
    <x v="1272"/>
    <x v="1272"/>
    <n v="201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x v="1273"/>
    <b v="1"/>
    <n v="54"/>
    <b v="1"/>
    <s v="music/rock"/>
    <n v="106"/>
    <n v="78.569999999999993"/>
    <x v="4"/>
    <s v="rock"/>
    <x v="1273"/>
    <x v="1273"/>
    <n v="2014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x v="1274"/>
    <b v="1"/>
    <n v="467"/>
    <b v="1"/>
    <s v="music/rock"/>
    <n v="17"/>
    <n v="9.06"/>
    <x v="4"/>
    <s v="rock"/>
    <x v="1274"/>
    <x v="1274"/>
    <n v="2012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x v="1275"/>
    <b v="1"/>
    <n v="389"/>
    <b v="1"/>
    <s v="music/rock"/>
    <n v="28"/>
    <n v="10.86"/>
    <x v="4"/>
    <s v="rock"/>
    <x v="1275"/>
    <x v="1275"/>
    <n v="2013"/>
  </r>
  <r>
    <n v="1276"/>
    <s v="MR. DREAM GOES TO JAIL"/>
    <s v="Sponsor this Brooklyn punk band's debut seven-inch, MR. DREAM GOES TO JAIL."/>
    <n v="3000"/>
    <n v="4219"/>
    <x v="0"/>
    <s v="US"/>
    <s v="USD"/>
    <n v="1251777600"/>
    <x v="1276"/>
    <b v="1"/>
    <n v="68"/>
    <b v="1"/>
    <s v="music/rock"/>
    <n v="141"/>
    <n v="62.04"/>
    <x v="4"/>
    <s v="rock"/>
    <x v="1276"/>
    <x v="1276"/>
    <n v="2009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x v="1277"/>
    <b v="1"/>
    <n v="413"/>
    <b v="1"/>
    <s v="music/rock"/>
    <n v="28"/>
    <n v="10.210000000000001"/>
    <x v="4"/>
    <s v="rock"/>
    <x v="1277"/>
    <x v="127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x v="1278"/>
    <b v="1"/>
    <n v="190"/>
    <b v="1"/>
    <s v="music/rock"/>
    <n v="65"/>
    <n v="22.13"/>
    <x v="4"/>
    <s v="rock"/>
    <x v="1278"/>
    <x v="1278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x v="1279"/>
    <b v="1"/>
    <n v="189"/>
    <b v="1"/>
    <s v="music/rock"/>
    <n v="33"/>
    <n v="22.17"/>
    <x v="4"/>
    <s v="rock"/>
    <x v="1279"/>
    <x v="1279"/>
    <n v="2014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x v="1280"/>
    <b v="1"/>
    <n v="130"/>
    <b v="1"/>
    <s v="music/rock"/>
    <n v="28"/>
    <n v="32.21"/>
    <x v="4"/>
    <s v="rock"/>
    <x v="1280"/>
    <x v="1280"/>
    <n v="2010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x v="1281"/>
    <b v="1"/>
    <n v="74"/>
    <b v="1"/>
    <s v="music/rock"/>
    <n v="60"/>
    <n v="56.5"/>
    <x v="4"/>
    <s v="rock"/>
    <x v="1281"/>
    <x v="1281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x v="1282"/>
    <b v="1"/>
    <n v="274"/>
    <b v="1"/>
    <s v="music/rock"/>
    <n v="28"/>
    <n v="15.24"/>
    <x v="4"/>
    <s v="rock"/>
    <x v="1282"/>
    <x v="1282"/>
    <n v="2013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x v="1283"/>
    <b v="1"/>
    <n v="22"/>
    <b v="1"/>
    <s v="music/rock"/>
    <n v="418"/>
    <n v="189.82"/>
    <x v="4"/>
    <s v="rock"/>
    <x v="1283"/>
    <x v="1283"/>
    <n v="2013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x v="1284"/>
    <b v="0"/>
    <n v="31"/>
    <b v="1"/>
    <s v="theater/plays"/>
    <n v="209"/>
    <n v="134.71"/>
    <x v="1"/>
    <s v="plays"/>
    <x v="1284"/>
    <x v="1284"/>
    <n v="2016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x v="1285"/>
    <b v="0"/>
    <n v="63"/>
    <b v="1"/>
    <s v="theater/plays"/>
    <n v="209"/>
    <n v="66.19"/>
    <x v="1"/>
    <s v="plays"/>
    <x v="1285"/>
    <x v="1285"/>
    <n v="201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x v="1286"/>
    <b v="0"/>
    <n v="20"/>
    <b v="1"/>
    <s v="theater/plays"/>
    <n v="277"/>
    <n v="207.6"/>
    <x v="1"/>
    <s v="plays"/>
    <x v="1286"/>
    <x v="1286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x v="1287"/>
    <b v="0"/>
    <n v="25"/>
    <b v="1"/>
    <s v="theater/plays"/>
    <n v="1660"/>
    <n v="166.04"/>
    <x v="1"/>
    <s v="plays"/>
    <x v="1287"/>
    <x v="1287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x v="1288"/>
    <b v="0"/>
    <n v="61"/>
    <b v="1"/>
    <s v="theater/plays"/>
    <n v="104"/>
    <n v="68.03"/>
    <x v="1"/>
    <s v="plays"/>
    <x v="1288"/>
    <x v="1288"/>
    <n v="2016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x v="1289"/>
    <b v="0"/>
    <n v="52"/>
    <b v="1"/>
    <s v="theater/plays"/>
    <n v="276"/>
    <n v="79.709999999999994"/>
    <x v="1"/>
    <s v="plays"/>
    <x v="1289"/>
    <x v="1289"/>
    <n v="2016"/>
  </r>
  <r>
    <n v="1290"/>
    <s v="I Died... I Came Back, ... Whatever"/>
    <s v="Sometimes your Heart has to STOP for your Life to START."/>
    <n v="3500"/>
    <n v="4140"/>
    <x v="0"/>
    <s v="US"/>
    <s v="USD"/>
    <n v="1429772340"/>
    <x v="1290"/>
    <b v="0"/>
    <n v="86"/>
    <b v="1"/>
    <s v="theater/plays"/>
    <n v="118"/>
    <n v="48.14"/>
    <x v="1"/>
    <s v="plays"/>
    <x v="1290"/>
    <x v="129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x v="1291"/>
    <b v="0"/>
    <n v="42"/>
    <b v="1"/>
    <s v="theater/plays"/>
    <n v="138"/>
    <n v="98.5"/>
    <x v="1"/>
    <s v="plays"/>
    <x v="1291"/>
    <x v="1291"/>
    <n v="2015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x v="1292"/>
    <b v="0"/>
    <n v="52"/>
    <b v="1"/>
    <s v="theater/plays"/>
    <n v="243"/>
    <n v="79.52"/>
    <x v="1"/>
    <s v="plays"/>
    <x v="1292"/>
    <x v="1292"/>
    <n v="2015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x v="1293"/>
    <b v="0"/>
    <n v="120"/>
    <b v="1"/>
    <s v="theater/plays"/>
    <n v="28"/>
    <n v="34.42"/>
    <x v="1"/>
    <s v="plays"/>
    <x v="1293"/>
    <x v="1293"/>
    <n v="2015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x v="1294"/>
    <b v="0"/>
    <n v="22"/>
    <b v="1"/>
    <s v="theater/plays"/>
    <n v="825"/>
    <n v="187.45"/>
    <x v="1"/>
    <s v="plays"/>
    <x v="1294"/>
    <x v="1294"/>
    <n v="201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x v="1295"/>
    <b v="0"/>
    <n v="64"/>
    <b v="1"/>
    <s v="theater/plays"/>
    <n v="165"/>
    <n v="64.36"/>
    <x v="1"/>
    <s v="plays"/>
    <x v="1295"/>
    <x v="1295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x v="1296"/>
    <b v="0"/>
    <n v="23"/>
    <b v="1"/>
    <s v="theater/plays"/>
    <n v="483"/>
    <n v="178.39"/>
    <x v="1"/>
    <s v="plays"/>
    <x v="1296"/>
    <x v="1296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x v="1297"/>
    <b v="0"/>
    <n v="238"/>
    <b v="1"/>
    <s v="theater/plays"/>
    <n v="20"/>
    <n v="17.190000000000001"/>
    <x v="1"/>
    <s v="plays"/>
    <x v="1297"/>
    <x v="1297"/>
    <n v="2016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x v="1298"/>
    <b v="0"/>
    <n v="33"/>
    <b v="1"/>
    <s v="theater/plays"/>
    <n v="205"/>
    <n v="123.94"/>
    <x v="1"/>
    <s v="plays"/>
    <x v="1298"/>
    <x v="1298"/>
    <n v="2016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x v="1299"/>
    <b v="0"/>
    <n v="32"/>
    <b v="1"/>
    <s v="theater/plays"/>
    <n v="117"/>
    <n v="127.66"/>
    <x v="1"/>
    <s v="plays"/>
    <x v="1299"/>
    <x v="1299"/>
    <n v="2015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x v="1300"/>
    <b v="0"/>
    <n v="24"/>
    <b v="1"/>
    <s v="theater/plays"/>
    <n v="136"/>
    <n v="170.21"/>
    <x v="1"/>
    <s v="plays"/>
    <x v="1300"/>
    <x v="1300"/>
    <n v="2016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x v="1301"/>
    <b v="0"/>
    <n v="29"/>
    <b v="1"/>
    <s v="theater/plays"/>
    <n v="204"/>
    <n v="140.72"/>
    <x v="1"/>
    <s v="plays"/>
    <x v="1301"/>
    <x v="1301"/>
    <n v="2015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x v="1302"/>
    <b v="0"/>
    <n v="50"/>
    <b v="1"/>
    <s v="theater/plays"/>
    <n v="163"/>
    <n v="81.56"/>
    <x v="1"/>
    <s v="plays"/>
    <x v="1302"/>
    <x v="1302"/>
    <n v="2016"/>
  </r>
  <r>
    <n v="1303"/>
    <s v="Forward Arena Theatre Company: Summer Season"/>
    <s v="Groundbreaking queer theatre."/>
    <n v="3500"/>
    <n v="4073"/>
    <x v="0"/>
    <s v="GB"/>
    <s v="GBP"/>
    <n v="1469962800"/>
    <x v="1303"/>
    <b v="0"/>
    <n v="108"/>
    <b v="1"/>
    <s v="theater/plays"/>
    <n v="116"/>
    <n v="37.71"/>
    <x v="1"/>
    <s v="plays"/>
    <x v="1303"/>
    <x v="1303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x v="1304"/>
    <b v="0"/>
    <n v="104"/>
    <b v="0"/>
    <s v="technology/wearables"/>
    <n v="10"/>
    <n v="39.11"/>
    <x v="2"/>
    <s v="wearables"/>
    <x v="1304"/>
    <x v="1304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x v="1305"/>
    <b v="0"/>
    <n v="86"/>
    <b v="0"/>
    <s v="technology/wearables"/>
    <n v="14"/>
    <n v="47.28"/>
    <x v="2"/>
    <s v="wearables"/>
    <x v="1305"/>
    <x v="1305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x v="1306"/>
    <b v="0"/>
    <n v="356"/>
    <b v="0"/>
    <s v="technology/wearables"/>
    <n v="4"/>
    <n v="11.42"/>
    <x v="2"/>
    <s v="wearables"/>
    <x v="1306"/>
    <x v="1306"/>
    <n v="201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x v="1307"/>
    <b v="0"/>
    <n v="45"/>
    <b v="0"/>
    <s v="technology/wearables"/>
    <n v="8"/>
    <n v="90.11"/>
    <x v="2"/>
    <s v="wearables"/>
    <x v="1307"/>
    <x v="1307"/>
    <n v="2016"/>
  </r>
  <r>
    <n v="1308"/>
    <s v="Boost Band: Wristband Phone Charger (Canceled)"/>
    <s v="Boost Band, a wristband that charges any device"/>
    <n v="10000"/>
    <n v="4055"/>
    <x v="1"/>
    <s v="US"/>
    <s v="USD"/>
    <n v="1475937812"/>
    <x v="1308"/>
    <b v="0"/>
    <n v="38"/>
    <b v="0"/>
    <s v="technology/wearables"/>
    <n v="41"/>
    <n v="106.71"/>
    <x v="2"/>
    <s v="wearables"/>
    <x v="1308"/>
    <x v="1308"/>
    <n v="2016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x v="1309"/>
    <b v="0"/>
    <n v="35"/>
    <b v="0"/>
    <s v="technology/wearables"/>
    <n v="35"/>
    <n v="115.77"/>
    <x v="2"/>
    <s v="wearables"/>
    <x v="1309"/>
    <x v="1309"/>
    <n v="2015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x v="1310"/>
    <b v="0"/>
    <n v="24"/>
    <b v="0"/>
    <s v="technology/wearables"/>
    <n v="20"/>
    <n v="168.75"/>
    <x v="2"/>
    <s v="wearables"/>
    <x v="1310"/>
    <x v="131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x v="1311"/>
    <b v="0"/>
    <n v="100"/>
    <b v="0"/>
    <s v="technology/wearables"/>
    <n v="2"/>
    <n v="40.5"/>
    <x v="2"/>
    <s v="wearables"/>
    <x v="1311"/>
    <x v="1311"/>
    <n v="2016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x v="1312"/>
    <b v="0"/>
    <n v="1"/>
    <b v="0"/>
    <s v="technology/wearables"/>
    <n v="88"/>
    <n v="4045.93"/>
    <x v="2"/>
    <s v="wearables"/>
    <x v="1312"/>
    <x v="131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x v="1313"/>
    <b v="0"/>
    <n v="122"/>
    <b v="0"/>
    <s v="technology/wearables"/>
    <n v="10"/>
    <n v="33.11"/>
    <x v="2"/>
    <s v="wearables"/>
    <x v="1313"/>
    <x v="1313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x v="1314"/>
    <b v="0"/>
    <n v="11"/>
    <b v="0"/>
    <s v="technology/wearables"/>
    <n v="2"/>
    <n v="367.27"/>
    <x v="2"/>
    <s v="wearables"/>
    <x v="1314"/>
    <x v="1314"/>
    <n v="2016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x v="1315"/>
    <b v="0"/>
    <n v="248"/>
    <b v="0"/>
    <s v="technology/wearables"/>
    <n v="4"/>
    <n v="16.28"/>
    <x v="2"/>
    <s v="wearables"/>
    <x v="1315"/>
    <x v="1315"/>
    <n v="2015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x v="1316"/>
    <b v="0"/>
    <n v="1"/>
    <b v="0"/>
    <s v="technology/wearables"/>
    <n v="5"/>
    <n v="4035"/>
    <x v="2"/>
    <s v="wearables"/>
    <x v="1316"/>
    <x v="1316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x v="1317"/>
    <b v="0"/>
    <n v="19"/>
    <b v="0"/>
    <s v="technology/wearables"/>
    <n v="2"/>
    <n v="212.11"/>
    <x v="2"/>
    <s v="wearables"/>
    <x v="1317"/>
    <x v="1317"/>
    <n v="2016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x v="1318"/>
    <b v="0"/>
    <n v="135"/>
    <b v="0"/>
    <s v="technology/wearables"/>
    <n v="10"/>
    <n v="29.84"/>
    <x v="2"/>
    <s v="wearables"/>
    <x v="1318"/>
    <x v="1318"/>
    <n v="201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x v="1319"/>
    <b v="0"/>
    <n v="9"/>
    <b v="0"/>
    <s v="technology/wearables"/>
    <n v="69"/>
    <n v="446.89"/>
    <x v="2"/>
    <s v="wearables"/>
    <x v="1319"/>
    <x v="1319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x v="1320"/>
    <b v="0"/>
    <n v="3"/>
    <b v="0"/>
    <s v="technology/wearables"/>
    <n v="4"/>
    <n v="1340.33"/>
    <x v="2"/>
    <s v="wearables"/>
    <x v="1320"/>
    <x v="132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x v="1321"/>
    <b v="0"/>
    <n v="7"/>
    <b v="0"/>
    <s v="technology/wearables"/>
    <n v="1"/>
    <n v="574"/>
    <x v="2"/>
    <s v="wearables"/>
    <x v="1321"/>
    <x v="1321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x v="1322"/>
    <b v="0"/>
    <n v="4"/>
    <b v="0"/>
    <s v="technology/wearables"/>
    <n v="11"/>
    <n v="1003.93"/>
    <x v="2"/>
    <s v="wearables"/>
    <x v="1322"/>
    <x v="1322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x v="1323"/>
    <b v="0"/>
    <n v="44"/>
    <b v="0"/>
    <s v="technology/wearables"/>
    <n v="27"/>
    <n v="91.14"/>
    <x v="2"/>
    <s v="wearables"/>
    <x v="1323"/>
    <x v="1323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x v="1324"/>
    <b v="0"/>
    <n v="90"/>
    <b v="0"/>
    <s v="technology/wearables"/>
    <n v="8"/>
    <n v="44.5"/>
    <x v="2"/>
    <s v="wearables"/>
    <x v="1324"/>
    <x v="1324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x v="1325"/>
    <b v="0"/>
    <n v="8"/>
    <b v="0"/>
    <s v="technology/wearables"/>
    <n v="20"/>
    <n v="500.5"/>
    <x v="2"/>
    <s v="wearables"/>
    <x v="1325"/>
    <x v="132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x v="1326"/>
    <b v="0"/>
    <n v="11"/>
    <b v="0"/>
    <s v="technology/wearables"/>
    <n v="4"/>
    <n v="363.82"/>
    <x v="2"/>
    <s v="wearables"/>
    <x v="1326"/>
    <x v="1326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x v="1327"/>
    <b v="0"/>
    <n v="41"/>
    <b v="0"/>
    <s v="technology/wearables"/>
    <n v="8"/>
    <n v="97.57"/>
    <x v="2"/>
    <s v="wearables"/>
    <x v="1327"/>
    <x v="1327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x v="1328"/>
    <b v="0"/>
    <n v="15"/>
    <b v="0"/>
    <s v="technology/wearables"/>
    <n v="5"/>
    <n v="266.68"/>
    <x v="2"/>
    <s v="wearables"/>
    <x v="1328"/>
    <x v="1328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x v="1329"/>
    <b v="0"/>
    <n v="9"/>
    <b v="0"/>
    <s v="technology/wearables"/>
    <n v="8"/>
    <n v="444.44"/>
    <x v="2"/>
    <s v="wearables"/>
    <x v="1329"/>
    <x v="1329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x v="1330"/>
    <b v="0"/>
    <n v="50"/>
    <b v="0"/>
    <s v="technology/wearables"/>
    <n v="11"/>
    <n v="80"/>
    <x v="2"/>
    <s v="wearables"/>
    <x v="1330"/>
    <x v="133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x v="1331"/>
    <b v="0"/>
    <n v="34"/>
    <b v="0"/>
    <s v="technology/wearables"/>
    <n v="2"/>
    <n v="117.65"/>
    <x v="2"/>
    <s v="wearables"/>
    <x v="1331"/>
    <x v="1331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x v="1332"/>
    <b v="0"/>
    <n v="0"/>
    <b v="0"/>
    <s v="technology/wearables"/>
    <n v="39"/>
    <s v="N/A"/>
    <x v="2"/>
    <s v="wearables"/>
    <x v="1332"/>
    <x v="1332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x v="1333"/>
    <b v="0"/>
    <n v="0"/>
    <b v="0"/>
    <s v="technology/wearables"/>
    <n v="159"/>
    <s v="N/A"/>
    <x v="2"/>
    <s v="wearables"/>
    <x v="1333"/>
    <x v="1333"/>
    <n v="2014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x v="1334"/>
    <b v="0"/>
    <n v="276"/>
    <b v="0"/>
    <s v="technology/wearables"/>
    <n v="3"/>
    <n v="14.41"/>
    <x v="2"/>
    <s v="wearables"/>
    <x v="1334"/>
    <x v="1334"/>
    <n v="2016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x v="1335"/>
    <b v="0"/>
    <n v="16"/>
    <b v="0"/>
    <s v="technology/wearables"/>
    <n v="16"/>
    <n v="248.5"/>
    <x v="2"/>
    <s v="wearables"/>
    <x v="1335"/>
    <x v="1335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x v="1336"/>
    <b v="0"/>
    <n v="224"/>
    <b v="0"/>
    <s v="technology/wearables"/>
    <n v="4"/>
    <n v="17.73"/>
    <x v="2"/>
    <s v="wearables"/>
    <x v="1336"/>
    <x v="1336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x v="1337"/>
    <b v="0"/>
    <n v="140"/>
    <b v="0"/>
    <s v="technology/wearables"/>
    <n v="8"/>
    <n v="28.25"/>
    <x v="2"/>
    <s v="wearables"/>
    <x v="1337"/>
    <x v="1337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x v="1338"/>
    <b v="0"/>
    <n v="15"/>
    <b v="0"/>
    <s v="technology/wearables"/>
    <n v="13"/>
    <n v="262.52999999999997"/>
    <x v="2"/>
    <s v="wearables"/>
    <x v="1338"/>
    <x v="1338"/>
    <n v="2015"/>
  </r>
  <r>
    <n v="1339"/>
    <s v="Linkoo (Canceled)"/>
    <s v="World's Smallest customizable Phone &amp; GPS Watch for kids !"/>
    <n v="50000"/>
    <n v="3925"/>
    <x v="1"/>
    <s v="US"/>
    <s v="USD"/>
    <n v="1418056315"/>
    <x v="1339"/>
    <b v="0"/>
    <n v="37"/>
    <b v="0"/>
    <s v="technology/wearables"/>
    <n v="8"/>
    <n v="106.08"/>
    <x v="2"/>
    <s v="wearables"/>
    <x v="1339"/>
    <x v="1339"/>
    <n v="2014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x v="1340"/>
    <b v="0"/>
    <n v="0"/>
    <b v="0"/>
    <s v="technology/wearables"/>
    <n v="233"/>
    <s v="N/A"/>
    <x v="2"/>
    <s v="wearables"/>
    <x v="1340"/>
    <x v="1340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x v="1341"/>
    <b v="0"/>
    <n v="46"/>
    <b v="0"/>
    <s v="technology/wearables"/>
    <n v="16"/>
    <n v="85"/>
    <x v="2"/>
    <s v="wearables"/>
    <x v="1341"/>
    <x v="1341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x v="1342"/>
    <b v="0"/>
    <n v="1"/>
    <b v="0"/>
    <s v="technology/wearables"/>
    <n v="8"/>
    <n v="3908"/>
    <x v="2"/>
    <s v="wearables"/>
    <x v="1342"/>
    <x v="1342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x v="1343"/>
    <b v="0"/>
    <n v="323"/>
    <b v="0"/>
    <s v="technology/wearables"/>
    <n v="8"/>
    <n v="12.09"/>
    <x v="2"/>
    <s v="wearables"/>
    <x v="1343"/>
    <x v="1343"/>
    <n v="2016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x v="1344"/>
    <b v="0"/>
    <n v="139"/>
    <b v="1"/>
    <s v="publishing/nonfiction"/>
    <n v="260"/>
    <n v="28.09"/>
    <x v="3"/>
    <s v="nonfiction"/>
    <x v="1344"/>
    <x v="1344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x v="1345"/>
    <b v="0"/>
    <n v="7"/>
    <b v="1"/>
    <s v="publishing/nonfiction"/>
    <n v="1301"/>
    <n v="557.5"/>
    <x v="3"/>
    <s v="nonfiction"/>
    <x v="1345"/>
    <x v="1345"/>
    <n v="2014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x v="1346"/>
    <b v="0"/>
    <n v="149"/>
    <b v="1"/>
    <s v="publishing/nonfiction"/>
    <n v="80"/>
    <n v="26.17"/>
    <x v="3"/>
    <s v="nonfiction"/>
    <x v="1346"/>
    <x v="1346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x v="1347"/>
    <b v="0"/>
    <n v="31"/>
    <b v="1"/>
    <s v="publishing/nonfiction"/>
    <n v="155"/>
    <n v="125.16"/>
    <x v="3"/>
    <s v="nonfiction"/>
    <x v="1347"/>
    <x v="1347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x v="1348"/>
    <b v="0"/>
    <n v="26"/>
    <b v="1"/>
    <s v="publishing/nonfiction"/>
    <n v="66"/>
    <n v="149.12"/>
    <x v="3"/>
    <s v="nonfiction"/>
    <x v="1348"/>
    <x v="1348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x v="1349"/>
    <b v="0"/>
    <n v="172"/>
    <b v="1"/>
    <s v="publishing/nonfiction"/>
    <n v="77"/>
    <n v="22.47"/>
    <x v="3"/>
    <s v="nonfiction"/>
    <x v="1349"/>
    <x v="1349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x v="1350"/>
    <b v="0"/>
    <n v="78"/>
    <b v="1"/>
    <s v="publishing/nonfiction"/>
    <n v="77"/>
    <n v="49.38"/>
    <x v="3"/>
    <s v="nonfiction"/>
    <x v="1350"/>
    <x v="1350"/>
    <n v="2015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x v="1351"/>
    <b v="0"/>
    <n v="120"/>
    <b v="1"/>
    <s v="publishing/nonfiction"/>
    <n v="19"/>
    <n v="31.85"/>
    <x v="3"/>
    <s v="nonfiction"/>
    <x v="1351"/>
    <x v="1351"/>
    <n v="2016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x v="1352"/>
    <b v="0"/>
    <n v="227"/>
    <b v="1"/>
    <s v="publishing/nonfiction"/>
    <n v="38"/>
    <n v="16.760000000000002"/>
    <x v="3"/>
    <s v="nonfiction"/>
    <x v="1352"/>
    <x v="1352"/>
    <n v="2015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x v="1353"/>
    <b v="0"/>
    <n v="42"/>
    <b v="1"/>
    <s v="publishing/nonfiction"/>
    <n v="380"/>
    <n v="90.48"/>
    <x v="3"/>
    <s v="nonfiction"/>
    <x v="1353"/>
    <x v="1353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x v="1354"/>
    <b v="0"/>
    <n v="64"/>
    <b v="1"/>
    <s v="publishing/nonfiction"/>
    <n v="317"/>
    <n v="59.34"/>
    <x v="3"/>
    <s v="nonfiction"/>
    <x v="1354"/>
    <x v="1354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x v="1355"/>
    <b v="0"/>
    <n v="121"/>
    <b v="1"/>
    <s v="publishing/nonfiction"/>
    <n v="152"/>
    <n v="31.33"/>
    <x v="3"/>
    <s v="nonfiction"/>
    <x v="1355"/>
    <x v="135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x v="1356"/>
    <b v="0"/>
    <n v="87"/>
    <b v="1"/>
    <s v="publishing/nonfiction"/>
    <n v="111"/>
    <n v="43.51"/>
    <x v="3"/>
    <s v="nonfiction"/>
    <x v="1356"/>
    <x v="1356"/>
    <n v="2013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x v="1357"/>
    <b v="0"/>
    <n v="65"/>
    <b v="1"/>
    <s v="publishing/nonfiction"/>
    <n v="189"/>
    <n v="58.17"/>
    <x v="3"/>
    <s v="nonfiction"/>
    <x v="1357"/>
    <x v="1357"/>
    <n v="2013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x v="1358"/>
    <b v="0"/>
    <n v="49"/>
    <b v="1"/>
    <s v="publishing/nonfiction"/>
    <n v="126"/>
    <n v="77.05"/>
    <x v="3"/>
    <s v="nonfiction"/>
    <x v="1358"/>
    <x v="1358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x v="1359"/>
    <b v="0"/>
    <n v="19"/>
    <b v="1"/>
    <s v="publishing/nonfiction"/>
    <n v="572"/>
    <n v="198.58"/>
    <x v="3"/>
    <s v="nonfiction"/>
    <x v="1359"/>
    <x v="1359"/>
    <n v="2011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x v="1360"/>
    <b v="0"/>
    <n v="81"/>
    <b v="1"/>
    <s v="publishing/nonfiction"/>
    <n v="251"/>
    <n v="46.42"/>
    <x v="3"/>
    <s v="nonfiction"/>
    <x v="1360"/>
    <x v="136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x v="1361"/>
    <b v="0"/>
    <n v="264"/>
    <b v="1"/>
    <s v="publishing/nonfiction"/>
    <n v="63"/>
    <n v="14.21"/>
    <x v="3"/>
    <s v="nonfiction"/>
    <x v="1361"/>
    <x v="1361"/>
    <n v="2014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x v="1362"/>
    <b v="0"/>
    <n v="25"/>
    <b v="1"/>
    <s v="publishing/nonfiction"/>
    <n v="375"/>
    <n v="150"/>
    <x v="3"/>
    <s v="nonfiction"/>
    <x v="1362"/>
    <x v="1362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x v="1363"/>
    <b v="0"/>
    <n v="5"/>
    <b v="1"/>
    <s v="publishing/nonfiction"/>
    <n v="1873"/>
    <n v="749.2"/>
    <x v="3"/>
    <s v="nonfiction"/>
    <x v="1363"/>
    <x v="1363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x v="1364"/>
    <b v="0"/>
    <n v="144"/>
    <b v="1"/>
    <s v="music/rock"/>
    <n v="9"/>
    <n v="25.95"/>
    <x v="4"/>
    <s v="rock"/>
    <x v="1364"/>
    <x v="1364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x v="1365"/>
    <b v="0"/>
    <n v="92"/>
    <b v="1"/>
    <s v="music/rock"/>
    <n v="50"/>
    <n v="40.6"/>
    <x v="4"/>
    <s v="rock"/>
    <x v="1365"/>
    <x v="1365"/>
    <n v="2015"/>
  </r>
  <r>
    <n v="1366"/>
    <s v="Kick It! A Tribute to the A.K.s"/>
    <s v="A musical memorial for Alexi Petersen."/>
    <n v="7500"/>
    <n v="3732"/>
    <x v="0"/>
    <s v="US"/>
    <s v="USD"/>
    <n v="1417049663"/>
    <x v="1366"/>
    <b v="0"/>
    <n v="147"/>
    <b v="1"/>
    <s v="music/rock"/>
    <n v="50"/>
    <n v="25.39"/>
    <x v="4"/>
    <s v="rock"/>
    <x v="1366"/>
    <x v="1366"/>
    <n v="2014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x v="1367"/>
    <b v="0"/>
    <n v="90"/>
    <b v="1"/>
    <s v="music/rock"/>
    <n v="75"/>
    <n v="41.44"/>
    <x v="4"/>
    <s v="rock"/>
    <x v="1367"/>
    <x v="1367"/>
    <n v="2015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x v="1368"/>
    <b v="0"/>
    <n v="87"/>
    <b v="1"/>
    <s v="music/rock"/>
    <n v="74"/>
    <n v="42.64"/>
    <x v="4"/>
    <s v="rock"/>
    <x v="1368"/>
    <x v="1368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x v="1369"/>
    <b v="0"/>
    <n v="406"/>
    <b v="1"/>
    <s v="music/rock"/>
    <n v="11"/>
    <n v="9.11"/>
    <x v="4"/>
    <s v="rock"/>
    <x v="1369"/>
    <x v="1369"/>
    <n v="2014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x v="1370"/>
    <b v="0"/>
    <n v="20"/>
    <b v="1"/>
    <s v="music/rock"/>
    <n v="247"/>
    <n v="185"/>
    <x v="4"/>
    <s v="rock"/>
    <x v="1370"/>
    <x v="1370"/>
    <n v="2013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x v="1371"/>
    <b v="0"/>
    <n v="70"/>
    <b v="1"/>
    <s v="music/rock"/>
    <n v="53"/>
    <n v="52.64"/>
    <x v="4"/>
    <s v="rock"/>
    <x v="1371"/>
    <x v="1371"/>
    <n v="2015"/>
  </r>
  <r>
    <n v="1372"/>
    <s v="Ted Lukas &amp; the Misled new CD - &quot;FEED&quot;"/>
    <s v="Please help us raise funds to press our new CD!"/>
    <n v="500"/>
    <n v="3684"/>
    <x v="0"/>
    <s v="US"/>
    <s v="USD"/>
    <n v="1342115132"/>
    <x v="1372"/>
    <b v="0"/>
    <n v="16"/>
    <b v="1"/>
    <s v="music/rock"/>
    <n v="737"/>
    <n v="230.25"/>
    <x v="4"/>
    <s v="rock"/>
    <x v="1372"/>
    <x v="1372"/>
    <n v="201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x v="1373"/>
    <b v="0"/>
    <n v="52"/>
    <b v="1"/>
    <s v="music/rock"/>
    <n v="37"/>
    <n v="70.650000000000006"/>
    <x v="4"/>
    <s v="rock"/>
    <x v="1373"/>
    <x v="137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x v="1374"/>
    <b v="0"/>
    <n v="66"/>
    <b v="1"/>
    <s v="music/rock"/>
    <n v="245"/>
    <n v="55.61"/>
    <x v="4"/>
    <s v="rock"/>
    <x v="1374"/>
    <x v="1374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x v="1375"/>
    <b v="0"/>
    <n v="109"/>
    <b v="1"/>
    <s v="music/rock"/>
    <n v="92"/>
    <n v="33.58"/>
    <x v="4"/>
    <s v="rock"/>
    <x v="1375"/>
    <x v="1375"/>
    <n v="2016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x v="1376"/>
    <b v="0"/>
    <n v="168"/>
    <b v="1"/>
    <s v="music/rock"/>
    <n v="99"/>
    <n v="21.78"/>
    <x v="4"/>
    <s v="rock"/>
    <x v="1376"/>
    <x v="137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x v="1377"/>
    <b v="0"/>
    <n v="31"/>
    <b v="1"/>
    <s v="music/rock"/>
    <n v="281"/>
    <n v="117.9"/>
    <x v="4"/>
    <s v="rock"/>
    <x v="1377"/>
    <x v="1377"/>
    <n v="2017"/>
  </r>
  <r>
    <n v="1378"/>
    <s v="SIX BY SEVEN"/>
    <s v="A psychedelic post rock masterpiece!"/>
    <n v="2000"/>
    <n v="3641"/>
    <x v="0"/>
    <s v="GB"/>
    <s v="GBP"/>
    <n v="1470075210"/>
    <x v="1378"/>
    <b v="0"/>
    <n v="133"/>
    <b v="1"/>
    <s v="music/rock"/>
    <n v="182"/>
    <n v="27.38"/>
    <x v="4"/>
    <s v="rock"/>
    <x v="1378"/>
    <x v="1378"/>
    <n v="2016"/>
  </r>
  <r>
    <n v="1379"/>
    <s v="J. Walter Makes a Record"/>
    <s v="---------The long-awaited debut full-length from Justin Ruddy--------"/>
    <n v="10000"/>
    <n v="3638"/>
    <x v="0"/>
    <s v="US"/>
    <s v="USD"/>
    <n v="1433504876"/>
    <x v="1379"/>
    <b v="0"/>
    <n v="151"/>
    <b v="1"/>
    <s v="music/rock"/>
    <n v="36"/>
    <n v="24.09"/>
    <x v="4"/>
    <s v="rock"/>
    <x v="1379"/>
    <x v="1379"/>
    <n v="2015"/>
  </r>
  <r>
    <n v="1380"/>
    <s v="BARNFEST 2015"/>
    <s v="A DIY MUSIC FESTIVAL FROM ST. LOUIS MO! Bands make their own festival, help make it legit!"/>
    <n v="25"/>
    <n v="3636"/>
    <x v="0"/>
    <s v="US"/>
    <s v="USD"/>
    <n v="1433815200"/>
    <x v="1380"/>
    <b v="0"/>
    <n v="5"/>
    <b v="1"/>
    <s v="music/rock"/>
    <n v="14544"/>
    <n v="727.2"/>
    <x v="4"/>
    <s v="rock"/>
    <x v="1380"/>
    <x v="138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x v="1381"/>
    <b v="0"/>
    <n v="73"/>
    <b v="1"/>
    <s v="music/rock"/>
    <n v="72"/>
    <n v="49.32"/>
    <x v="4"/>
    <s v="rock"/>
    <x v="1381"/>
    <x v="1381"/>
    <n v="2016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x v="1382"/>
    <b v="0"/>
    <n v="148"/>
    <b v="1"/>
    <s v="music/rock"/>
    <n v="45"/>
    <n v="24.32"/>
    <x v="4"/>
    <s v="rock"/>
    <x v="1382"/>
    <x v="1382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x v="1383"/>
    <b v="0"/>
    <n v="93"/>
    <b v="1"/>
    <s v="music/rock"/>
    <n v="164"/>
    <n v="38.69"/>
    <x v="4"/>
    <s v="rock"/>
    <x v="1383"/>
    <x v="1383"/>
    <n v="2016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x v="1384"/>
    <b v="0"/>
    <n v="63"/>
    <b v="1"/>
    <s v="music/rock"/>
    <n v="103"/>
    <n v="56.98"/>
    <x v="4"/>
    <s v="rock"/>
    <x v="1384"/>
    <x v="1384"/>
    <n v="2015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x v="1385"/>
    <b v="0"/>
    <n v="134"/>
    <b v="1"/>
    <s v="music/rock"/>
    <n v="45"/>
    <n v="26.68"/>
    <x v="4"/>
    <s v="rock"/>
    <x v="1385"/>
    <x v="1385"/>
    <n v="2016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x v="1386"/>
    <b v="0"/>
    <n v="14"/>
    <b v="1"/>
    <s v="music/rock"/>
    <n v="893"/>
    <n v="255.15"/>
    <x v="4"/>
    <s v="rock"/>
    <x v="1386"/>
    <x v="1386"/>
    <n v="2015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x v="1387"/>
    <b v="0"/>
    <n v="78"/>
    <b v="1"/>
    <s v="music/rock"/>
    <n v="89"/>
    <n v="45.67"/>
    <x v="4"/>
    <s v="rock"/>
    <x v="1387"/>
    <x v="1387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x v="1388"/>
    <b v="0"/>
    <n v="112"/>
    <b v="1"/>
    <s v="music/rock"/>
    <n v="71"/>
    <n v="31.74"/>
    <x v="4"/>
    <s v="rock"/>
    <x v="1388"/>
    <x v="1388"/>
    <n v="2016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x v="1389"/>
    <b v="0"/>
    <n v="34"/>
    <b v="1"/>
    <s v="music/rock"/>
    <n v="710"/>
    <n v="104.41"/>
    <x v="4"/>
    <s v="rock"/>
    <x v="1389"/>
    <x v="1389"/>
    <n v="2016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x v="1390"/>
    <b v="0"/>
    <n v="19"/>
    <b v="1"/>
    <s v="music/rock"/>
    <n v="127"/>
    <n v="186.84"/>
    <x v="4"/>
    <s v="rock"/>
    <x v="1390"/>
    <x v="1390"/>
    <n v="2015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x v="1391"/>
    <b v="0"/>
    <n v="13"/>
    <b v="1"/>
    <s v="music/rock"/>
    <n v="708"/>
    <n v="272.31"/>
    <x v="4"/>
    <s v="rock"/>
    <x v="1391"/>
    <x v="1391"/>
    <n v="2015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x v="1392"/>
    <b v="0"/>
    <n v="104"/>
    <b v="1"/>
    <s v="music/rock"/>
    <n v="141"/>
    <n v="33.99"/>
    <x v="4"/>
    <s v="rock"/>
    <x v="1392"/>
    <x v="1392"/>
    <n v="2016"/>
  </r>
  <r>
    <n v="1393"/>
    <s v="WolfHunt | Social Commentary Rock Project"/>
    <s v="Rock n' Roll tales of our times"/>
    <n v="10000"/>
    <n v="3531"/>
    <x v="0"/>
    <s v="US"/>
    <s v="USD"/>
    <n v="1470068523"/>
    <x v="1393"/>
    <b v="0"/>
    <n v="52"/>
    <b v="1"/>
    <s v="music/rock"/>
    <n v="35"/>
    <n v="67.900000000000006"/>
    <x v="4"/>
    <s v="rock"/>
    <x v="1393"/>
    <x v="139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x v="1394"/>
    <b v="0"/>
    <n v="17"/>
    <b v="1"/>
    <s v="music/rock"/>
    <n v="471"/>
    <n v="207.65"/>
    <x v="4"/>
    <s v="rock"/>
    <x v="1394"/>
    <x v="1394"/>
    <n v="2017"/>
  </r>
  <r>
    <n v="1395"/>
    <s v="Quiet Oaks Full Length Album"/>
    <s v="Help Quiet Oaks record their debut album!!!"/>
    <n v="3500"/>
    <n v="3530"/>
    <x v="0"/>
    <s v="US"/>
    <s v="USD"/>
    <n v="1484430481"/>
    <x v="1395"/>
    <b v="0"/>
    <n v="82"/>
    <b v="1"/>
    <s v="music/rock"/>
    <n v="101"/>
    <n v="43.05"/>
    <x v="4"/>
    <s v="rock"/>
    <x v="1395"/>
    <x v="1395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x v="1396"/>
    <b v="0"/>
    <n v="73"/>
    <b v="1"/>
    <s v="music/rock"/>
    <n v="59"/>
    <n v="48.3"/>
    <x v="4"/>
    <s v="rock"/>
    <x v="1396"/>
    <x v="1396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x v="1397"/>
    <b v="0"/>
    <n v="158"/>
    <b v="1"/>
    <s v="music/rock"/>
    <n v="35"/>
    <n v="22.24"/>
    <x v="4"/>
    <s v="rock"/>
    <x v="1397"/>
    <x v="1397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x v="1398"/>
    <b v="0"/>
    <n v="65"/>
    <b v="1"/>
    <s v="music/rock"/>
    <n v="80"/>
    <n v="54"/>
    <x v="4"/>
    <s v="rock"/>
    <x v="1398"/>
    <x v="1398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x v="1399"/>
    <b v="0"/>
    <n v="184"/>
    <b v="1"/>
    <s v="music/rock"/>
    <n v="39"/>
    <n v="19.07"/>
    <x v="4"/>
    <s v="rock"/>
    <x v="1399"/>
    <x v="1399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x v="1400"/>
    <b v="0"/>
    <n v="34"/>
    <b v="1"/>
    <s v="music/rock"/>
    <n v="1002"/>
    <n v="103.12"/>
    <x v="4"/>
    <s v="rock"/>
    <x v="1400"/>
    <x v="14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x v="1401"/>
    <b v="0"/>
    <n v="240"/>
    <b v="1"/>
    <s v="music/rock"/>
    <n v="140"/>
    <n v="14.59"/>
    <x v="4"/>
    <s v="rock"/>
    <x v="1401"/>
    <x v="1401"/>
    <n v="2013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x v="1402"/>
    <b v="0"/>
    <n v="113"/>
    <b v="1"/>
    <s v="music/rock"/>
    <n v="140"/>
    <n v="30.97"/>
    <x v="4"/>
    <s v="rock"/>
    <x v="1402"/>
    <x v="1402"/>
    <n v="2015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x v="1403"/>
    <b v="0"/>
    <n v="66"/>
    <b v="1"/>
    <s v="music/rock"/>
    <n v="88"/>
    <n v="53.03"/>
    <x v="4"/>
    <s v="rock"/>
    <x v="1403"/>
    <x v="1403"/>
    <n v="2013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x v="1404"/>
    <b v="1"/>
    <n v="5"/>
    <b v="0"/>
    <s v="publishing/translations"/>
    <n v="24"/>
    <n v="700"/>
    <x v="3"/>
    <s v="translations"/>
    <x v="1404"/>
    <x v="1404"/>
    <n v="201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x v="1405"/>
    <b v="1"/>
    <n v="17"/>
    <b v="0"/>
    <s v="publishing/translations"/>
    <n v="14"/>
    <n v="205.82"/>
    <x v="3"/>
    <s v="translations"/>
    <x v="1405"/>
    <x v="1405"/>
    <n v="2014"/>
  </r>
  <r>
    <n v="1406"/>
    <s v="Man Down! Translation project"/>
    <s v="The White coat and the battle dress uniform"/>
    <n v="12000"/>
    <n v="3486"/>
    <x v="2"/>
    <s v="IT"/>
    <s v="EUR"/>
    <n v="1449914400"/>
    <x v="1406"/>
    <b v="0"/>
    <n v="3"/>
    <b v="0"/>
    <s v="publishing/translations"/>
    <n v="29"/>
    <n v="1162"/>
    <x v="3"/>
    <s v="translations"/>
    <x v="1406"/>
    <x v="1406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x v="1407"/>
    <b v="0"/>
    <n v="2"/>
    <b v="0"/>
    <s v="publishing/translations"/>
    <n v="116"/>
    <n v="1742.5"/>
    <x v="3"/>
    <s v="translations"/>
    <x v="1407"/>
    <x v="1407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x v="1408"/>
    <b v="0"/>
    <n v="6"/>
    <b v="0"/>
    <s v="publishing/translations"/>
    <n v="347"/>
    <n v="578.33000000000004"/>
    <x v="3"/>
    <s v="translations"/>
    <x v="1408"/>
    <x v="1408"/>
    <n v="2015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x v="1409"/>
    <b v="0"/>
    <n v="0"/>
    <b v="0"/>
    <s v="publishing/translations"/>
    <n v="87"/>
    <s v="N/A"/>
    <x v="3"/>
    <s v="translations"/>
    <x v="1409"/>
    <x v="1409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x v="1410"/>
    <b v="0"/>
    <n v="1"/>
    <b v="0"/>
    <s v="publishing/translations"/>
    <n v="58"/>
    <n v="3466"/>
    <x v="3"/>
    <s v="translations"/>
    <x v="1410"/>
    <x v="141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x v="1411"/>
    <b v="0"/>
    <n v="3"/>
    <b v="0"/>
    <s v="publishing/translations"/>
    <n v="116"/>
    <n v="1155.1099999999999"/>
    <x v="3"/>
    <s v="translations"/>
    <x v="1411"/>
    <x v="1411"/>
    <n v="2015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x v="1412"/>
    <b v="0"/>
    <n v="13"/>
    <b v="0"/>
    <s v="publishing/translations"/>
    <n v="50"/>
    <n v="266.54000000000002"/>
    <x v="3"/>
    <s v="translations"/>
    <x v="1412"/>
    <x v="1412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x v="1413"/>
    <b v="0"/>
    <n v="1"/>
    <b v="0"/>
    <s v="publishing/translations"/>
    <n v="173"/>
    <n v="3460"/>
    <x v="3"/>
    <s v="translations"/>
    <x v="1413"/>
    <x v="1413"/>
    <n v="2015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x v="1414"/>
    <b v="0"/>
    <n v="1"/>
    <b v="0"/>
    <s v="publishing/translations"/>
    <n v="691"/>
    <n v="3453.69"/>
    <x v="3"/>
    <s v="translations"/>
    <x v="1414"/>
    <x v="1414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x v="1415"/>
    <b v="0"/>
    <n v="9"/>
    <b v="0"/>
    <s v="publishing/translations"/>
    <n v="78"/>
    <n v="383.22"/>
    <x v="3"/>
    <s v="translations"/>
    <x v="1415"/>
    <x v="1415"/>
    <n v="2015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x v="1416"/>
    <b v="0"/>
    <n v="0"/>
    <b v="0"/>
    <s v="publishing/translations"/>
    <n v="7"/>
    <s v="N/A"/>
    <x v="3"/>
    <s v="translations"/>
    <x v="1416"/>
    <x v="1416"/>
    <n v="2015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x v="1417"/>
    <b v="0"/>
    <n v="2"/>
    <b v="0"/>
    <s v="publishing/translations"/>
    <n v="76"/>
    <n v="1720"/>
    <x v="3"/>
    <s v="translations"/>
    <x v="1417"/>
    <x v="1417"/>
    <n v="2015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x v="1418"/>
    <b v="0"/>
    <n v="1"/>
    <b v="0"/>
    <s v="publishing/translations"/>
    <n v="114"/>
    <n v="3432"/>
    <x v="3"/>
    <s v="translations"/>
    <x v="1418"/>
    <x v="1418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x v="1419"/>
    <b v="0"/>
    <n v="10"/>
    <b v="0"/>
    <s v="publishing/translations"/>
    <n v="54"/>
    <n v="341.9"/>
    <x v="3"/>
    <s v="translations"/>
    <x v="1419"/>
    <x v="1419"/>
    <n v="2016"/>
  </r>
  <r>
    <n v="1420"/>
    <s v="Shakespeare in the Hood - Romeo and Juliet"/>
    <s v="Help me butcher Shakespeare in a satirical fashion."/>
    <n v="110"/>
    <n v="3417"/>
    <x v="2"/>
    <s v="US"/>
    <s v="USD"/>
    <n v="1467129686"/>
    <x v="1420"/>
    <b v="0"/>
    <n v="3"/>
    <b v="0"/>
    <s v="publishing/translations"/>
    <n v="3106"/>
    <n v="1139"/>
    <x v="3"/>
    <s v="translations"/>
    <x v="1420"/>
    <x v="1420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x v="1421"/>
    <b v="0"/>
    <n v="2"/>
    <b v="0"/>
    <s v="publishing/translations"/>
    <n v="2"/>
    <n v="1707.5"/>
    <x v="3"/>
    <s v="translations"/>
    <x v="1421"/>
    <x v="1421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x v="1422"/>
    <b v="0"/>
    <n v="2"/>
    <b v="0"/>
    <s v="publishing/translations"/>
    <n v="14"/>
    <n v="1705"/>
    <x v="3"/>
    <s v="translations"/>
    <x v="1422"/>
    <x v="142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x v="1423"/>
    <b v="0"/>
    <n v="1"/>
    <b v="0"/>
    <s v="publishing/translations"/>
    <n v="11"/>
    <n v="3407"/>
    <x v="3"/>
    <s v="translations"/>
    <x v="1423"/>
    <x v="1423"/>
    <n v="2015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x v="1424"/>
    <b v="0"/>
    <n v="14"/>
    <b v="0"/>
    <s v="publishing/translations"/>
    <n v="45"/>
    <n v="243.36"/>
    <x v="3"/>
    <s v="translations"/>
    <x v="1424"/>
    <x v="1424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x v="1425"/>
    <b v="0"/>
    <n v="0"/>
    <b v="0"/>
    <s v="publishing/translations"/>
    <n v="26"/>
    <s v="N/A"/>
    <x v="3"/>
    <s v="translations"/>
    <x v="1425"/>
    <x v="1425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x v="1426"/>
    <b v="0"/>
    <n v="0"/>
    <b v="0"/>
    <s v="publishing/translations"/>
    <n v="340"/>
    <s v="N/A"/>
    <x v="3"/>
    <s v="translations"/>
    <x v="1426"/>
    <x v="1426"/>
    <n v="2015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x v="1427"/>
    <b v="0"/>
    <n v="4"/>
    <b v="0"/>
    <s v="publishing/translations"/>
    <n v="68"/>
    <n v="850"/>
    <x v="3"/>
    <s v="translations"/>
    <x v="1427"/>
    <x v="1427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x v="1428"/>
    <b v="0"/>
    <n v="3"/>
    <b v="0"/>
    <s v="publishing/translations"/>
    <n v="340"/>
    <n v="1132.7"/>
    <x v="3"/>
    <s v="translations"/>
    <x v="1428"/>
    <x v="1428"/>
    <n v="2016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x v="1429"/>
    <b v="0"/>
    <n v="0"/>
    <b v="0"/>
    <s v="publishing/translations"/>
    <n v="34"/>
    <s v="N/A"/>
    <x v="3"/>
    <s v="translations"/>
    <x v="1429"/>
    <x v="1429"/>
    <n v="2015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x v="1430"/>
    <b v="0"/>
    <n v="5"/>
    <b v="0"/>
    <s v="publishing/translations"/>
    <n v="68"/>
    <n v="679"/>
    <x v="3"/>
    <s v="translations"/>
    <x v="1430"/>
    <x v="1430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x v="1431"/>
    <b v="0"/>
    <n v="47"/>
    <b v="0"/>
    <s v="publishing/translations"/>
    <n v="20"/>
    <n v="72.17"/>
    <x v="3"/>
    <s v="translations"/>
    <x v="1431"/>
    <x v="1431"/>
    <n v="2015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x v="1432"/>
    <b v="0"/>
    <n v="0"/>
    <b v="0"/>
    <s v="publishing/translations"/>
    <n v="8"/>
    <s v="N/A"/>
    <x v="3"/>
    <s v="translations"/>
    <x v="1432"/>
    <x v="1432"/>
    <n v="2015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x v="1433"/>
    <b v="0"/>
    <n v="10"/>
    <b v="0"/>
    <s v="publishing/translations"/>
    <n v="28"/>
    <n v="338.5"/>
    <x v="3"/>
    <s v="translations"/>
    <x v="1433"/>
    <x v="1433"/>
    <n v="2016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x v="1434"/>
    <b v="0"/>
    <n v="11"/>
    <b v="0"/>
    <s v="publishing/translations"/>
    <n v="4"/>
    <n v="307.73"/>
    <x v="3"/>
    <s v="translations"/>
    <x v="1434"/>
    <x v="1434"/>
    <n v="2015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x v="1435"/>
    <b v="0"/>
    <n v="2"/>
    <b v="0"/>
    <s v="publishing/translations"/>
    <n v="23"/>
    <n v="1691.5"/>
    <x v="3"/>
    <s v="translations"/>
    <x v="1435"/>
    <x v="1435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x v="1436"/>
    <b v="0"/>
    <n v="2"/>
    <b v="0"/>
    <s v="publishing/translations"/>
    <n v="34"/>
    <n v="1690"/>
    <x v="3"/>
    <s v="translations"/>
    <x v="1436"/>
    <x v="1436"/>
    <n v="2016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x v="1437"/>
    <b v="0"/>
    <n v="22"/>
    <b v="0"/>
    <s v="publishing/translations"/>
    <n v="112"/>
    <n v="153.28"/>
    <x v="3"/>
    <s v="translations"/>
    <x v="1437"/>
    <x v="1437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x v="1438"/>
    <b v="0"/>
    <n v="8"/>
    <b v="0"/>
    <s v="publishing/translations"/>
    <n v="17"/>
    <n v="421"/>
    <x v="3"/>
    <s v="translations"/>
    <x v="1438"/>
    <x v="1438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x v="1439"/>
    <b v="0"/>
    <n v="6"/>
    <b v="0"/>
    <s v="publishing/translations"/>
    <n v="124"/>
    <n v="561"/>
    <x v="3"/>
    <s v="translations"/>
    <x v="1439"/>
    <x v="1439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x v="1440"/>
    <b v="0"/>
    <n v="1"/>
    <b v="0"/>
    <s v="publishing/translations"/>
    <n v="26"/>
    <n v="3363"/>
    <x v="3"/>
    <s v="translations"/>
    <x v="1440"/>
    <x v="1440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x v="1441"/>
    <b v="0"/>
    <n v="3"/>
    <b v="0"/>
    <s v="publishing/translations"/>
    <n v="2"/>
    <n v="1120.24"/>
    <x v="3"/>
    <s v="translations"/>
    <x v="1441"/>
    <x v="1441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x v="1442"/>
    <b v="0"/>
    <n v="0"/>
    <b v="0"/>
    <s v="publishing/translations"/>
    <n v="224"/>
    <s v="N/A"/>
    <x v="3"/>
    <s v="translations"/>
    <x v="1442"/>
    <x v="144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x v="1443"/>
    <b v="0"/>
    <n v="0"/>
    <b v="0"/>
    <s v="publishing/translations"/>
    <n v="26"/>
    <s v="N/A"/>
    <x v="3"/>
    <s v="translations"/>
    <x v="1443"/>
    <x v="1443"/>
    <n v="2016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x v="1444"/>
    <b v="0"/>
    <n v="0"/>
    <b v="0"/>
    <s v="publishing/translations"/>
    <n v="68"/>
    <s v="N/A"/>
    <x v="3"/>
    <s v="translations"/>
    <x v="1444"/>
    <x v="1444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x v="1445"/>
    <b v="0"/>
    <n v="0"/>
    <b v="0"/>
    <s v="publishing/translations"/>
    <n v="3"/>
    <s v="N/A"/>
    <x v="3"/>
    <s v="translations"/>
    <x v="1445"/>
    <x v="144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x v="1446"/>
    <b v="0"/>
    <n v="0"/>
    <b v="0"/>
    <s v="publishing/translations"/>
    <n v="371"/>
    <s v="N/A"/>
    <x v="3"/>
    <s v="translations"/>
    <x v="1446"/>
    <x v="1446"/>
    <n v="2016"/>
  </r>
  <r>
    <n v="1447"/>
    <s v="Indian Language Dictionary"/>
    <s v="I'm creating a dictionary of multiple Indian languages."/>
    <n v="500000"/>
    <n v="3330"/>
    <x v="2"/>
    <s v="US"/>
    <s v="USD"/>
    <n v="1467999134"/>
    <x v="1447"/>
    <b v="0"/>
    <n v="3"/>
    <b v="0"/>
    <s v="publishing/translations"/>
    <n v="1"/>
    <n v="1110"/>
    <x v="3"/>
    <s v="translations"/>
    <x v="1447"/>
    <x v="1447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x v="1448"/>
    <b v="0"/>
    <n v="0"/>
    <b v="0"/>
    <s v="publishing/translations"/>
    <n v="2"/>
    <s v="N/A"/>
    <x v="3"/>
    <s v="translations"/>
    <x v="1448"/>
    <x v="1448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x v="1449"/>
    <b v="0"/>
    <n v="0"/>
    <b v="0"/>
    <s v="publishing/translations"/>
    <n v="37"/>
    <s v="N/A"/>
    <x v="3"/>
    <s v="translations"/>
    <x v="1449"/>
    <x v="1449"/>
    <n v="201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x v="1450"/>
    <b v="0"/>
    <n v="1"/>
    <b v="0"/>
    <s v="publishing/translations"/>
    <n v="3"/>
    <n v="3319"/>
    <x v="3"/>
    <s v="translations"/>
    <x v="1450"/>
    <x v="1450"/>
    <n v="2016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x v="1451"/>
    <b v="0"/>
    <n v="2"/>
    <b v="0"/>
    <s v="publishing/translations"/>
    <n v="18"/>
    <n v="1659.5"/>
    <x v="3"/>
    <s v="translations"/>
    <x v="1451"/>
    <x v="1451"/>
    <n v="2014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x v="1452"/>
    <b v="0"/>
    <n v="0"/>
    <b v="0"/>
    <s v="publishing/translations"/>
    <n v="24"/>
    <s v="N/A"/>
    <x v="3"/>
    <s v="translations"/>
    <x v="1452"/>
    <x v="1452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x v="1453"/>
    <b v="0"/>
    <n v="0"/>
    <b v="0"/>
    <s v="publishing/translations"/>
    <n v="13"/>
    <s v="N/A"/>
    <x v="3"/>
    <s v="translations"/>
    <x v="1453"/>
    <x v="1453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x v="1454"/>
    <b v="0"/>
    <n v="1"/>
    <b v="0"/>
    <s v="publishing/translations"/>
    <n v="189"/>
    <n v="3315"/>
    <x v="3"/>
    <s v="translations"/>
    <x v="1454"/>
    <x v="1454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x v="1455"/>
    <b v="0"/>
    <n v="7"/>
    <b v="0"/>
    <s v="publishing/translations"/>
    <n v="22"/>
    <n v="473.57"/>
    <x v="3"/>
    <s v="translations"/>
    <x v="1455"/>
    <x v="1455"/>
    <n v="2014"/>
  </r>
  <r>
    <n v="1456"/>
    <s v="Sometimes you don't need love (Canceled)"/>
    <s v="English Version of my auto-published novel"/>
    <n v="5000"/>
    <n v="3307"/>
    <x v="1"/>
    <s v="IT"/>
    <s v="EUR"/>
    <n v="1483459365"/>
    <x v="1456"/>
    <b v="0"/>
    <n v="3"/>
    <b v="0"/>
    <s v="publishing/translations"/>
    <n v="66"/>
    <n v="1102.33"/>
    <x v="3"/>
    <s v="translations"/>
    <x v="1456"/>
    <x v="1456"/>
    <n v="2016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x v="1457"/>
    <b v="0"/>
    <n v="0"/>
    <b v="0"/>
    <s v="publishing/translations"/>
    <n v="55"/>
    <s v="N/A"/>
    <x v="3"/>
    <s v="translations"/>
    <x v="1457"/>
    <x v="1457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x v="1458"/>
    <b v="0"/>
    <n v="0"/>
    <b v="0"/>
    <s v="publishing/translations"/>
    <n v="66"/>
    <s v="N/A"/>
    <x v="3"/>
    <s v="translations"/>
    <x v="1458"/>
    <x v="1458"/>
    <n v="2014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x v="1459"/>
    <b v="0"/>
    <n v="0"/>
    <b v="0"/>
    <s v="publishing/translations"/>
    <n v="9"/>
    <s v="N/A"/>
    <x v="3"/>
    <s v="translations"/>
    <x v="1459"/>
    <x v="1459"/>
    <n v="2015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x v="1460"/>
    <b v="0"/>
    <n v="0"/>
    <b v="0"/>
    <s v="publishing/translations"/>
    <n v="0"/>
    <s v="N/A"/>
    <x v="3"/>
    <s v="translations"/>
    <x v="1460"/>
    <x v="1460"/>
    <n v="2014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x v="1461"/>
    <b v="1"/>
    <n v="340"/>
    <b v="1"/>
    <s v="publishing/radio &amp; podcasts"/>
    <n v="22"/>
    <n v="9.6300000000000008"/>
    <x v="3"/>
    <s v="radio &amp; podcasts"/>
    <x v="1461"/>
    <x v="1461"/>
    <n v="2014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x v="1462"/>
    <b v="1"/>
    <n v="150"/>
    <b v="1"/>
    <s v="publishing/radio &amp; podcasts"/>
    <n v="82"/>
    <n v="21.83"/>
    <x v="3"/>
    <s v="radio &amp; podcasts"/>
    <x v="1462"/>
    <x v="1462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x v="1463"/>
    <b v="1"/>
    <n v="25"/>
    <b v="1"/>
    <s v="publishing/radio &amp; podcasts"/>
    <n v="546"/>
    <n v="131"/>
    <x v="3"/>
    <s v="radio &amp; podcasts"/>
    <x v="1463"/>
    <x v="1463"/>
    <n v="2013"/>
  </r>
  <r>
    <n v="1464"/>
    <s v="Science Studio"/>
    <s v="The Best Science Media on the Web"/>
    <n v="5000"/>
    <n v="3273"/>
    <x v="0"/>
    <s v="US"/>
    <s v="USD"/>
    <n v="1361029958"/>
    <x v="1464"/>
    <b v="1"/>
    <n v="234"/>
    <b v="1"/>
    <s v="publishing/radio &amp; podcasts"/>
    <n v="65"/>
    <n v="13.99"/>
    <x v="3"/>
    <s v="radio &amp; podcasts"/>
    <x v="1464"/>
    <x v="1464"/>
    <n v="201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x v="1465"/>
    <b v="1"/>
    <n v="2602"/>
    <b v="1"/>
    <s v="publishing/radio &amp; podcasts"/>
    <n v="11"/>
    <n v="1.26"/>
    <x v="3"/>
    <s v="radio &amp; podcasts"/>
    <x v="1465"/>
    <x v="1465"/>
    <n v="2012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x v="1466"/>
    <b v="1"/>
    <n v="248"/>
    <b v="1"/>
    <s v="publishing/radio &amp; podcasts"/>
    <n v="20"/>
    <n v="13.19"/>
    <x v="3"/>
    <s v="radio &amp; podcasts"/>
    <x v="1466"/>
    <x v="1466"/>
    <n v="2015"/>
  </r>
  <r>
    <n v="1467"/>
    <s v="Radio Ambulante"/>
    <s v="We are a new Spanish language podcast telling uniquely Latin American stories."/>
    <n v="40000"/>
    <n v="3258"/>
    <x v="0"/>
    <s v="US"/>
    <s v="USD"/>
    <n v="1332699285"/>
    <x v="1467"/>
    <b v="1"/>
    <n v="600"/>
    <b v="1"/>
    <s v="publishing/radio &amp; podcasts"/>
    <n v="8"/>
    <n v="5.43"/>
    <x v="3"/>
    <s v="radio &amp; podcasts"/>
    <x v="1467"/>
    <x v="1467"/>
    <n v="2012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x v="1468"/>
    <b v="1"/>
    <n v="293"/>
    <b v="1"/>
    <s v="publishing/radio &amp; podcasts"/>
    <n v="34"/>
    <n v="11.12"/>
    <x v="3"/>
    <s v="radio &amp; podcasts"/>
    <x v="1468"/>
    <x v="1468"/>
    <n v="2011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x v="1469"/>
    <b v="1"/>
    <n v="321"/>
    <b v="1"/>
    <s v="publishing/radio &amp; podcasts"/>
    <n v="7"/>
    <n v="10.14"/>
    <x v="3"/>
    <s v="radio &amp; podcasts"/>
    <x v="1469"/>
    <x v="1469"/>
    <n v="201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x v="1470"/>
    <b v="1"/>
    <n v="81"/>
    <b v="1"/>
    <s v="publishing/radio &amp; podcasts"/>
    <n v="217"/>
    <n v="40.19"/>
    <x v="3"/>
    <s v="radio &amp; podcasts"/>
    <x v="1470"/>
    <x v="1470"/>
    <n v="2012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x v="1471"/>
    <b v="1"/>
    <n v="343"/>
    <b v="1"/>
    <s v="publishing/radio &amp; podcasts"/>
    <n v="10"/>
    <n v="9.48"/>
    <x v="3"/>
    <s v="radio &amp; podcasts"/>
    <x v="1471"/>
    <x v="1471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x v="1472"/>
    <b v="1"/>
    <n v="336"/>
    <b v="1"/>
    <s v="publishing/radio &amp; podcasts"/>
    <n v="13"/>
    <n v="9.6300000000000008"/>
    <x v="3"/>
    <s v="radio &amp; podcasts"/>
    <x v="1472"/>
    <x v="1472"/>
    <n v="2013"/>
  </r>
  <r>
    <n v="1473"/>
    <s v="ONE LOVES ONLY FORM"/>
    <s v="Public Radio Project"/>
    <n v="1500"/>
    <n v="3231"/>
    <x v="0"/>
    <s v="US"/>
    <s v="USD"/>
    <n v="1330644639"/>
    <x v="1473"/>
    <b v="1"/>
    <n v="47"/>
    <b v="1"/>
    <s v="publishing/radio &amp; podcasts"/>
    <n v="215"/>
    <n v="68.739999999999995"/>
    <x v="3"/>
    <s v="radio &amp; podcasts"/>
    <x v="1473"/>
    <x v="1473"/>
    <n v="2012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x v="1474"/>
    <b v="1"/>
    <n v="76"/>
    <b v="1"/>
    <s v="publishing/radio &amp; podcasts"/>
    <n v="108"/>
    <n v="42.45"/>
    <x v="3"/>
    <s v="radio &amp; podcasts"/>
    <x v="1474"/>
    <x v="1474"/>
    <n v="201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x v="1475"/>
    <b v="1"/>
    <n v="441"/>
    <b v="1"/>
    <s v="publishing/radio &amp; podcasts"/>
    <n v="22"/>
    <n v="7.32"/>
    <x v="3"/>
    <s v="radio &amp; podcasts"/>
    <x v="1475"/>
    <x v="1475"/>
    <n v="2014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x v="1476"/>
    <b v="1"/>
    <n v="916"/>
    <b v="1"/>
    <s v="publishing/radio &amp; podcasts"/>
    <n v="54"/>
    <n v="3.52"/>
    <x v="3"/>
    <s v="radio &amp; podcasts"/>
    <x v="1476"/>
    <x v="1476"/>
    <n v="2011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x v="1477"/>
    <b v="1"/>
    <n v="369"/>
    <b v="1"/>
    <s v="publishing/radio &amp; podcasts"/>
    <n v="11"/>
    <n v="8.73"/>
    <x v="3"/>
    <s v="radio &amp; podcasts"/>
    <x v="1477"/>
    <x v="1477"/>
    <n v="2011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x v="1478"/>
    <b v="1"/>
    <n v="20242"/>
    <b v="1"/>
    <s v="publishing/radio &amp; podcasts"/>
    <n v="6"/>
    <n v="0.16"/>
    <x v="3"/>
    <s v="radio &amp; podcasts"/>
    <x v="1478"/>
    <x v="1478"/>
    <n v="20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x v="1479"/>
    <b v="1"/>
    <n v="71"/>
    <b v="1"/>
    <s v="publishing/radio &amp; podcasts"/>
    <n v="201"/>
    <n v="45.37"/>
    <x v="3"/>
    <s v="radio &amp; podcasts"/>
    <x v="1479"/>
    <x v="1479"/>
    <n v="2014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x v="1480"/>
    <b v="1"/>
    <n v="635"/>
    <b v="1"/>
    <s v="publishing/radio &amp; podcasts"/>
    <n v="6"/>
    <n v="5.0599999999999996"/>
    <x v="3"/>
    <s v="radio &amp; podcasts"/>
    <x v="1480"/>
    <x v="148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x v="1481"/>
    <b v="0"/>
    <n v="6"/>
    <b v="0"/>
    <s v="publishing/fiction"/>
    <n v="64"/>
    <n v="535.16999999999996"/>
    <x v="3"/>
    <s v="fiction"/>
    <x v="1481"/>
    <x v="1481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x v="1482"/>
    <b v="0"/>
    <n v="1"/>
    <b v="0"/>
    <s v="publishing/fiction"/>
    <n v="64"/>
    <n v="3210"/>
    <x v="3"/>
    <s v="fiction"/>
    <x v="1482"/>
    <x v="1482"/>
    <n v="2012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x v="1483"/>
    <b v="0"/>
    <n v="2"/>
    <b v="0"/>
    <s v="publishing/fiction"/>
    <n v="46"/>
    <n v="1602.5"/>
    <x v="3"/>
    <s v="fiction"/>
    <x v="1483"/>
    <x v="1483"/>
    <n v="2016"/>
  </r>
  <r>
    <n v="1484"/>
    <s v="a book called filtered down thru the stars"/>
    <s v="The mussings of an old wizard"/>
    <n v="2000"/>
    <n v="3201"/>
    <x v="2"/>
    <s v="US"/>
    <s v="USD"/>
    <n v="1342882260"/>
    <x v="1484"/>
    <b v="0"/>
    <n v="0"/>
    <b v="0"/>
    <s v="publishing/fiction"/>
    <n v="160"/>
    <s v="N/A"/>
    <x v="3"/>
    <s v="fiction"/>
    <x v="1484"/>
    <x v="1484"/>
    <n v="2012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x v="1485"/>
    <b v="0"/>
    <n v="3"/>
    <b v="0"/>
    <s v="publishing/fiction"/>
    <n v="48"/>
    <n v="1066.67"/>
    <x v="3"/>
    <s v="fiction"/>
    <x v="1485"/>
    <x v="1485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x v="1486"/>
    <b v="0"/>
    <n v="3"/>
    <b v="0"/>
    <s v="publishing/fiction"/>
    <n v="16"/>
    <n v="1066.67"/>
    <x v="3"/>
    <s v="fiction"/>
    <x v="1486"/>
    <x v="1486"/>
    <n v="2015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x v="1487"/>
    <b v="0"/>
    <n v="0"/>
    <b v="0"/>
    <s v="publishing/fiction"/>
    <n v="32"/>
    <s v="N/A"/>
    <x v="3"/>
    <s v="fiction"/>
    <x v="1487"/>
    <x v="1487"/>
    <n v="2016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x v="1488"/>
    <b v="0"/>
    <n v="6"/>
    <b v="0"/>
    <s v="publishing/fiction"/>
    <n v="21"/>
    <n v="531.66999999999996"/>
    <x v="3"/>
    <s v="fiction"/>
    <x v="1488"/>
    <x v="1488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x v="1489"/>
    <b v="0"/>
    <n v="0"/>
    <b v="0"/>
    <s v="publishing/fiction"/>
    <n v="64"/>
    <s v="N/A"/>
    <x v="3"/>
    <s v="fiction"/>
    <x v="1489"/>
    <x v="1489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x v="1490"/>
    <b v="0"/>
    <n v="19"/>
    <b v="0"/>
    <s v="publishing/fiction"/>
    <n v="110"/>
    <n v="167.63"/>
    <x v="3"/>
    <s v="fiction"/>
    <x v="1490"/>
    <x v="1490"/>
    <n v="2013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x v="1491"/>
    <b v="0"/>
    <n v="1"/>
    <b v="0"/>
    <s v="publishing/fiction"/>
    <n v="265"/>
    <n v="3178"/>
    <x v="3"/>
    <s v="fiction"/>
    <x v="1491"/>
    <x v="1491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x v="1492"/>
    <b v="0"/>
    <n v="2"/>
    <b v="0"/>
    <s v="publishing/fiction"/>
    <n v="79"/>
    <n v="1587.5"/>
    <x v="3"/>
    <s v="fiction"/>
    <x v="1492"/>
    <x v="1492"/>
    <n v="2011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x v="1493"/>
    <b v="0"/>
    <n v="0"/>
    <b v="0"/>
    <s v="publishing/fiction"/>
    <n v="132"/>
    <s v="N/A"/>
    <x v="3"/>
    <s v="fiction"/>
    <x v="1493"/>
    <x v="1493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x v="1494"/>
    <b v="0"/>
    <n v="11"/>
    <b v="0"/>
    <s v="publishing/fiction"/>
    <n v="63"/>
    <n v="288.27"/>
    <x v="3"/>
    <s v="fiction"/>
    <x v="1494"/>
    <x v="1494"/>
    <n v="2015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x v="1495"/>
    <b v="0"/>
    <n v="0"/>
    <b v="0"/>
    <s v="publishing/fiction"/>
    <n v="159"/>
    <s v="N/A"/>
    <x v="3"/>
    <s v="fiction"/>
    <x v="1495"/>
    <x v="1495"/>
    <n v="20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x v="1496"/>
    <b v="0"/>
    <n v="0"/>
    <b v="0"/>
    <s v="publishing/fiction"/>
    <n v="211"/>
    <s v="N/A"/>
    <x v="3"/>
    <s v="fiction"/>
    <x v="1496"/>
    <x v="1496"/>
    <n v="2014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x v="1497"/>
    <b v="0"/>
    <n v="1"/>
    <b v="0"/>
    <s v="publishing/fiction"/>
    <n v="21"/>
    <n v="3158"/>
    <x v="3"/>
    <s v="fiction"/>
    <x v="1497"/>
    <x v="1497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x v="1498"/>
    <b v="0"/>
    <n v="3"/>
    <b v="0"/>
    <s v="publishing/fiction"/>
    <n v="105"/>
    <n v="1051.67"/>
    <x v="3"/>
    <s v="fiction"/>
    <x v="1498"/>
    <x v="1498"/>
    <n v="2014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x v="1499"/>
    <b v="0"/>
    <n v="1"/>
    <b v="0"/>
    <s v="publishing/fiction"/>
    <n v="158"/>
    <n v="3150"/>
    <x v="3"/>
    <s v="fiction"/>
    <x v="1499"/>
    <x v="1499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x v="1500"/>
    <b v="0"/>
    <n v="15"/>
    <b v="0"/>
    <s v="publishing/fiction"/>
    <n v="112"/>
    <n v="209.87"/>
    <x v="3"/>
    <s v="fiction"/>
    <x v="1500"/>
    <x v="1500"/>
    <n v="2013"/>
  </r>
  <r>
    <n v="1501"/>
    <s v="This is Nowhere"/>
    <s v="A hardcover book of surf, outdoor and nature photos from the British Columbia coast."/>
    <n v="52000"/>
    <n v="3145"/>
    <x v="0"/>
    <s v="CA"/>
    <s v="CAD"/>
    <n v="1436364023"/>
    <x v="1501"/>
    <b v="1"/>
    <n v="885"/>
    <b v="1"/>
    <s v="photography/photobooks"/>
    <n v="6"/>
    <n v="3.55"/>
    <x v="8"/>
    <s v="photobooks"/>
    <x v="1501"/>
    <x v="1501"/>
    <n v="2015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x v="1502"/>
    <b v="1"/>
    <n v="329"/>
    <b v="1"/>
    <s v="photography/photobooks"/>
    <n v="14"/>
    <n v="9.5299999999999994"/>
    <x v="8"/>
    <s v="photobooks"/>
    <x v="1502"/>
    <x v="150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x v="1503"/>
    <b v="1"/>
    <n v="71"/>
    <b v="1"/>
    <s v="photography/photobooks"/>
    <n v="84"/>
    <n v="44.13"/>
    <x v="8"/>
    <s v="photobooks"/>
    <x v="1503"/>
    <x v="1503"/>
    <n v="2016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x v="1504"/>
    <b v="1"/>
    <n v="269"/>
    <b v="1"/>
    <s v="photography/photobooks"/>
    <n v="48"/>
    <n v="11.65"/>
    <x v="8"/>
    <s v="photobooks"/>
    <x v="1504"/>
    <x v="1504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x v="1505"/>
    <b v="1"/>
    <n v="345"/>
    <b v="1"/>
    <s v="photography/photobooks"/>
    <n v="20"/>
    <n v="9.06"/>
    <x v="8"/>
    <s v="photobooks"/>
    <x v="1505"/>
    <x v="1505"/>
    <n v="2016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x v="1506"/>
    <b v="1"/>
    <n v="43"/>
    <b v="1"/>
    <s v="photography/photobooks"/>
    <n v="208"/>
    <n v="72.599999999999994"/>
    <x v="8"/>
    <s v="photobooks"/>
    <x v="1506"/>
    <x v="1506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x v="1507"/>
    <b v="1"/>
    <n v="33"/>
    <b v="1"/>
    <s v="photography/photobooks"/>
    <n v="260"/>
    <n v="94.55"/>
    <x v="8"/>
    <s v="photobooks"/>
    <x v="1507"/>
    <x v="150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x v="1508"/>
    <b v="1"/>
    <n v="211"/>
    <b v="1"/>
    <s v="photography/photobooks"/>
    <n v="17"/>
    <n v="14.79"/>
    <x v="8"/>
    <s v="photobooks"/>
    <x v="1508"/>
    <x v="1508"/>
    <n v="2014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x v="1509"/>
    <b v="1"/>
    <n v="196"/>
    <b v="1"/>
    <s v="photography/photobooks"/>
    <n v="18"/>
    <n v="15.84"/>
    <x v="8"/>
    <s v="photobooks"/>
    <x v="1509"/>
    <x v="1509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x v="1510"/>
    <b v="1"/>
    <n v="405"/>
    <b v="1"/>
    <s v="photography/photobooks"/>
    <n v="19"/>
    <n v="7.67"/>
    <x v="8"/>
    <s v="photobooks"/>
    <x v="1510"/>
    <x v="1510"/>
    <n v="2014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x v="1511"/>
    <b v="1"/>
    <n v="206"/>
    <b v="1"/>
    <s v="photography/photobooks"/>
    <n v="22"/>
    <n v="15.05"/>
    <x v="8"/>
    <s v="photobooks"/>
    <x v="1511"/>
    <x v="1511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x v="1512"/>
    <b v="1"/>
    <n v="335"/>
    <b v="1"/>
    <s v="photography/photobooks"/>
    <n v="89"/>
    <n v="9.25"/>
    <x v="8"/>
    <s v="photobooks"/>
    <x v="1512"/>
    <x v="1512"/>
    <n v="2017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x v="1513"/>
    <b v="1"/>
    <n v="215"/>
    <b v="1"/>
    <s v="photography/photobooks"/>
    <n v="39"/>
    <n v="14.42"/>
    <x v="8"/>
    <s v="photobooks"/>
    <x v="1513"/>
    <x v="1513"/>
    <n v="2014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x v="1514"/>
    <b v="1"/>
    <n v="176"/>
    <b v="1"/>
    <s v="photography/photobooks"/>
    <n v="12"/>
    <n v="17.61"/>
    <x v="8"/>
    <s v="photobooks"/>
    <x v="1514"/>
    <x v="1514"/>
    <n v="2015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x v="1515"/>
    <b v="1"/>
    <n v="555"/>
    <b v="1"/>
    <s v="photography/photobooks"/>
    <n v="1"/>
    <n v="5.58"/>
    <x v="8"/>
    <s v="photobooks"/>
    <x v="1515"/>
    <x v="1515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x v="1516"/>
    <b v="1"/>
    <n v="116"/>
    <b v="1"/>
    <s v="photography/photobooks"/>
    <n v="18"/>
    <n v="26.59"/>
    <x v="8"/>
    <s v="photobooks"/>
    <x v="1516"/>
    <x v="1516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x v="1517"/>
    <b v="1"/>
    <n v="615"/>
    <b v="1"/>
    <s v="photography/photobooks"/>
    <n v="21"/>
    <n v="5.01"/>
    <x v="8"/>
    <s v="photobooks"/>
    <x v="1517"/>
    <x v="1517"/>
    <n v="2014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x v="1518"/>
    <b v="1"/>
    <n v="236"/>
    <b v="1"/>
    <s v="photography/photobooks"/>
    <n v="21"/>
    <n v="13.05"/>
    <x v="8"/>
    <s v="photobooks"/>
    <x v="1518"/>
    <x v="1518"/>
    <n v="2014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x v="1519"/>
    <b v="1"/>
    <n v="145"/>
    <b v="1"/>
    <s v="photography/photobooks"/>
    <n v="34"/>
    <n v="21.24"/>
    <x v="8"/>
    <s v="photobooks"/>
    <x v="1519"/>
    <x v="1519"/>
    <n v="2014"/>
  </r>
  <r>
    <n v="1520"/>
    <s v="TULIPS"/>
    <s v="A self-published photography book by Andrew Miksys from his new series about Belarus"/>
    <n v="18000"/>
    <n v="3067"/>
    <x v="0"/>
    <s v="US"/>
    <s v="USD"/>
    <n v="1418961600"/>
    <x v="1520"/>
    <b v="1"/>
    <n v="167"/>
    <b v="1"/>
    <s v="photography/photobooks"/>
    <n v="17"/>
    <n v="18.37"/>
    <x v="8"/>
    <s v="photobooks"/>
    <x v="1520"/>
    <x v="1520"/>
    <n v="2014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x v="1521"/>
    <b v="1"/>
    <n v="235"/>
    <b v="1"/>
    <s v="photography/photobooks"/>
    <n v="8"/>
    <n v="13.03"/>
    <x v="8"/>
    <s v="photobooks"/>
    <x v="1521"/>
    <x v="152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x v="1522"/>
    <b v="1"/>
    <n v="452"/>
    <b v="1"/>
    <s v="photography/photobooks"/>
    <n v="7"/>
    <n v="6.77"/>
    <x v="8"/>
    <s v="photobooks"/>
    <x v="1522"/>
    <x v="1522"/>
    <n v="2014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x v="1523"/>
    <b v="1"/>
    <n v="241"/>
    <b v="1"/>
    <s v="photography/photobooks"/>
    <n v="17"/>
    <n v="12.7"/>
    <x v="8"/>
    <s v="photobooks"/>
    <x v="1523"/>
    <x v="1523"/>
    <n v="2014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x v="1524"/>
    <b v="1"/>
    <n v="28"/>
    <b v="1"/>
    <s v="photography/photobooks"/>
    <n v="102"/>
    <n v="109.29"/>
    <x v="8"/>
    <s v="photobooks"/>
    <x v="1524"/>
    <x v="1524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x v="1525"/>
    <b v="1"/>
    <n v="140"/>
    <b v="1"/>
    <s v="photography/photobooks"/>
    <n v="118"/>
    <n v="21.84"/>
    <x v="8"/>
    <s v="photobooks"/>
    <x v="1525"/>
    <x v="1525"/>
    <n v="2016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x v="1526"/>
    <b v="1"/>
    <n v="280"/>
    <b v="1"/>
    <s v="photography/photobooks"/>
    <n v="13"/>
    <n v="10.91"/>
    <x v="8"/>
    <s v="photobooks"/>
    <x v="1526"/>
    <x v="1526"/>
    <n v="2015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x v="1527"/>
    <b v="1"/>
    <n v="70"/>
    <b v="1"/>
    <s v="photography/photobooks"/>
    <n v="87"/>
    <n v="43.64"/>
    <x v="8"/>
    <s v="photobooks"/>
    <x v="1527"/>
    <x v="1527"/>
    <n v="2017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x v="1528"/>
    <b v="1"/>
    <n v="160"/>
    <b v="1"/>
    <s v="photography/photobooks"/>
    <n v="102"/>
    <n v="19.05"/>
    <x v="8"/>
    <s v="photobooks"/>
    <x v="1528"/>
    <x v="1528"/>
    <n v="2017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x v="1529"/>
    <b v="1"/>
    <n v="141"/>
    <b v="1"/>
    <s v="photography/photobooks"/>
    <n v="16"/>
    <n v="21.6"/>
    <x v="8"/>
    <s v="photobooks"/>
    <x v="1529"/>
    <x v="1529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x v="1530"/>
    <b v="1"/>
    <n v="874"/>
    <b v="1"/>
    <s v="photography/photobooks"/>
    <n v="9"/>
    <n v="3.48"/>
    <x v="8"/>
    <s v="photobooks"/>
    <x v="1530"/>
    <x v="1530"/>
    <n v="201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x v="1531"/>
    <b v="1"/>
    <n v="73"/>
    <b v="1"/>
    <s v="photography/photobooks"/>
    <n v="130"/>
    <n v="41.71"/>
    <x v="8"/>
    <s v="photobooks"/>
    <x v="1531"/>
    <x v="1531"/>
    <n v="2014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x v="1532"/>
    <b v="1"/>
    <n v="294"/>
    <b v="1"/>
    <s v="photography/photobooks"/>
    <n v="61"/>
    <n v="10.36"/>
    <x v="8"/>
    <s v="photobooks"/>
    <x v="1532"/>
    <x v="1532"/>
    <n v="2016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x v="1533"/>
    <b v="1"/>
    <n v="740"/>
    <b v="1"/>
    <s v="photography/photobooks"/>
    <n v="7"/>
    <n v="4.0999999999999996"/>
    <x v="8"/>
    <s v="photobooks"/>
    <x v="1533"/>
    <x v="1533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x v="1534"/>
    <b v="1"/>
    <n v="369"/>
    <b v="1"/>
    <s v="photography/photobooks"/>
    <n v="40"/>
    <n v="8.23"/>
    <x v="8"/>
    <s v="photobooks"/>
    <x v="1534"/>
    <x v="1534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x v="1535"/>
    <b v="1"/>
    <n v="110"/>
    <b v="1"/>
    <s v="photography/photobooks"/>
    <n v="76"/>
    <n v="27.59"/>
    <x v="8"/>
    <s v="photobooks"/>
    <x v="1535"/>
    <x v="1535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x v="1536"/>
    <b v="1"/>
    <n v="455"/>
    <b v="1"/>
    <s v="photography/photobooks"/>
    <n v="25"/>
    <n v="6.67"/>
    <x v="8"/>
    <s v="photobooks"/>
    <x v="1536"/>
    <x v="1536"/>
    <n v="2015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x v="1537"/>
    <b v="1"/>
    <n v="224"/>
    <b v="1"/>
    <s v="photography/photobooks"/>
    <n v="25"/>
    <n v="13.55"/>
    <x v="8"/>
    <s v="photobooks"/>
    <x v="1537"/>
    <x v="1537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x v="1538"/>
    <b v="1"/>
    <n v="46"/>
    <b v="1"/>
    <s v="photography/photobooks"/>
    <n v="43"/>
    <n v="65.959999999999994"/>
    <x v="8"/>
    <s v="photobooks"/>
    <x v="1538"/>
    <x v="1538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x v="1539"/>
    <b v="0"/>
    <n v="284"/>
    <b v="1"/>
    <s v="photography/photobooks"/>
    <n v="15"/>
    <n v="10.67"/>
    <x v="8"/>
    <s v="photobooks"/>
    <x v="1539"/>
    <x v="15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x v="1540"/>
    <b v="1"/>
    <n v="98"/>
    <b v="1"/>
    <s v="photography/photobooks"/>
    <n v="20"/>
    <n v="30.92"/>
    <x v="8"/>
    <s v="photobooks"/>
    <x v="1540"/>
    <x v="1540"/>
    <n v="2014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x v="1541"/>
    <b v="0"/>
    <n v="2"/>
    <b v="0"/>
    <s v="photography/nature"/>
    <n v="17"/>
    <n v="1515"/>
    <x v="8"/>
    <s v="nature"/>
    <x v="1541"/>
    <x v="1541"/>
    <n v="2014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x v="1542"/>
    <b v="0"/>
    <n v="1"/>
    <b v="0"/>
    <s v="photography/nature"/>
    <n v="605"/>
    <n v="3025.66"/>
    <x v="8"/>
    <s v="nature"/>
    <x v="1542"/>
    <x v="1542"/>
    <n v="2015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x v="1543"/>
    <b v="0"/>
    <n v="1"/>
    <b v="0"/>
    <s v="photography/nature"/>
    <n v="134"/>
    <n v="3022"/>
    <x v="8"/>
    <s v="nature"/>
    <x v="1543"/>
    <x v="1543"/>
    <n v="201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x v="1544"/>
    <b v="0"/>
    <n v="0"/>
    <b v="0"/>
    <s v="photography/nature"/>
    <n v="302"/>
    <s v="N/A"/>
    <x v="8"/>
    <s v="nature"/>
    <x v="1544"/>
    <x v="1544"/>
    <n v="2015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x v="1545"/>
    <b v="0"/>
    <n v="1"/>
    <b v="0"/>
    <s v="photography/nature"/>
    <n v="101"/>
    <n v="3017"/>
    <x v="8"/>
    <s v="nature"/>
    <x v="1545"/>
    <x v="1545"/>
    <n v="2015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x v="1546"/>
    <b v="0"/>
    <n v="11"/>
    <b v="0"/>
    <s v="photography/nature"/>
    <n v="302"/>
    <n v="274.16000000000003"/>
    <x v="8"/>
    <s v="nature"/>
    <x v="1546"/>
    <x v="1546"/>
    <n v="2014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x v="1547"/>
    <b v="0"/>
    <n v="0"/>
    <b v="0"/>
    <s v="photography/nature"/>
    <n v="15075"/>
    <s v="N/A"/>
    <x v="8"/>
    <s v="nature"/>
    <x v="1547"/>
    <x v="1547"/>
    <n v="2017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x v="1548"/>
    <b v="0"/>
    <n v="1"/>
    <b v="0"/>
    <s v="photography/nature"/>
    <n v="431"/>
    <n v="3015"/>
    <x v="8"/>
    <s v="nature"/>
    <x v="1548"/>
    <x v="1548"/>
    <n v="2015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x v="1549"/>
    <b v="0"/>
    <n v="6"/>
    <b v="0"/>
    <s v="photography/nature"/>
    <n v="603"/>
    <n v="502.33"/>
    <x v="8"/>
    <s v="nature"/>
    <x v="1549"/>
    <x v="154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x v="1550"/>
    <b v="0"/>
    <n v="7"/>
    <b v="0"/>
    <s v="photography/nature"/>
    <n v="402"/>
    <n v="430.29"/>
    <x v="8"/>
    <s v="nature"/>
    <x v="1550"/>
    <x v="1550"/>
    <n v="2016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x v="1551"/>
    <b v="0"/>
    <n v="0"/>
    <b v="0"/>
    <s v="photography/nature"/>
    <n v="86"/>
    <s v="N/A"/>
    <x v="8"/>
    <s v="nature"/>
    <x v="1551"/>
    <x v="1551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x v="1552"/>
    <b v="0"/>
    <n v="16"/>
    <b v="0"/>
    <s v="photography/nature"/>
    <n v="70"/>
    <n v="187.81"/>
    <x v="8"/>
    <s v="nature"/>
    <x v="1552"/>
    <x v="341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x v="1553"/>
    <b v="0"/>
    <n v="0"/>
    <b v="0"/>
    <s v="photography/nature"/>
    <n v="50"/>
    <s v="N/A"/>
    <x v="8"/>
    <s v="nature"/>
    <x v="1553"/>
    <x v="1552"/>
    <n v="2015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x v="1554"/>
    <b v="0"/>
    <n v="0"/>
    <b v="0"/>
    <s v="photography/nature"/>
    <n v="15"/>
    <s v="N/A"/>
    <x v="8"/>
    <s v="nature"/>
    <x v="1554"/>
    <x v="1553"/>
    <n v="2015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x v="1555"/>
    <b v="0"/>
    <n v="0"/>
    <b v="0"/>
    <s v="photography/nature"/>
    <n v="400"/>
    <s v="N/A"/>
    <x v="8"/>
    <s v="nature"/>
    <x v="1555"/>
    <x v="1554"/>
    <n v="2015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x v="1556"/>
    <b v="0"/>
    <n v="12"/>
    <b v="0"/>
    <s v="photography/nature"/>
    <n v="200"/>
    <n v="250"/>
    <x v="8"/>
    <s v="nature"/>
    <x v="1556"/>
    <x v="1555"/>
    <n v="2016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x v="1557"/>
    <b v="0"/>
    <n v="1"/>
    <b v="0"/>
    <s v="photography/nature"/>
    <n v="120"/>
    <n v="3000"/>
    <x v="8"/>
    <s v="nature"/>
    <x v="1557"/>
    <x v="1556"/>
    <n v="2014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x v="1558"/>
    <b v="0"/>
    <n v="3"/>
    <b v="0"/>
    <s v="photography/nature"/>
    <n v="400"/>
    <n v="1000"/>
    <x v="8"/>
    <s v="nature"/>
    <x v="1558"/>
    <x v="1557"/>
    <n v="2015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x v="1559"/>
    <b v="0"/>
    <n v="1"/>
    <b v="0"/>
    <s v="photography/nature"/>
    <n v="20"/>
    <n v="3000"/>
    <x v="8"/>
    <s v="nature"/>
    <x v="1559"/>
    <x v="1558"/>
    <n v="2015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x v="1560"/>
    <b v="0"/>
    <n v="4"/>
    <b v="0"/>
    <s v="photography/nature"/>
    <n v="120"/>
    <n v="750"/>
    <x v="8"/>
    <s v="nature"/>
    <x v="1560"/>
    <x v="1559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x v="1561"/>
    <b v="0"/>
    <n v="1"/>
    <b v="0"/>
    <s v="publishing/art books"/>
    <n v="30"/>
    <n v="3000"/>
    <x v="3"/>
    <s v="art books"/>
    <x v="1561"/>
    <x v="1560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x v="1562"/>
    <b v="0"/>
    <n v="0"/>
    <b v="0"/>
    <s v="publishing/art books"/>
    <n v="75"/>
    <s v="N/A"/>
    <x v="3"/>
    <s v="art books"/>
    <x v="1562"/>
    <x v="1561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x v="1563"/>
    <b v="0"/>
    <n v="2"/>
    <b v="0"/>
    <s v="publishing/art books"/>
    <n v="50"/>
    <n v="1500"/>
    <x v="3"/>
    <s v="art books"/>
    <x v="1563"/>
    <x v="1562"/>
    <n v="2014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x v="1564"/>
    <b v="0"/>
    <n v="1"/>
    <b v="0"/>
    <s v="publishing/art books"/>
    <n v="30"/>
    <n v="3000"/>
    <x v="3"/>
    <s v="art books"/>
    <x v="1564"/>
    <x v="1563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x v="1565"/>
    <b v="0"/>
    <n v="1"/>
    <b v="0"/>
    <s v="publishing/art books"/>
    <n v="75"/>
    <n v="2994"/>
    <x v="3"/>
    <s v="art books"/>
    <x v="1565"/>
    <x v="1564"/>
    <n v="201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x v="1566"/>
    <b v="0"/>
    <n v="59"/>
    <b v="0"/>
    <s v="publishing/art books"/>
    <n v="10"/>
    <n v="50.73"/>
    <x v="3"/>
    <s v="art books"/>
    <x v="1566"/>
    <x v="1565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x v="1567"/>
    <b v="0"/>
    <n v="13"/>
    <b v="0"/>
    <s v="publishing/art books"/>
    <n v="35"/>
    <n v="230"/>
    <x v="3"/>
    <s v="art books"/>
    <x v="1567"/>
    <x v="1566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x v="1568"/>
    <b v="0"/>
    <n v="22"/>
    <b v="0"/>
    <s v="publishing/art books"/>
    <n v="12"/>
    <n v="135.05000000000001"/>
    <x v="3"/>
    <s v="art books"/>
    <x v="1568"/>
    <x v="1567"/>
    <n v="2014"/>
  </r>
  <r>
    <n v="1569"/>
    <s v="to be removed (Canceled)"/>
    <s v="to be removed"/>
    <n v="30000"/>
    <n v="2965"/>
    <x v="1"/>
    <s v="US"/>
    <s v="USD"/>
    <n v="1369498714"/>
    <x v="1569"/>
    <b v="0"/>
    <n v="0"/>
    <b v="0"/>
    <s v="publishing/art books"/>
    <n v="10"/>
    <s v="N/A"/>
    <x v="3"/>
    <s v="art books"/>
    <x v="1569"/>
    <x v="1568"/>
    <n v="2013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x v="1570"/>
    <b v="0"/>
    <n v="52"/>
    <b v="0"/>
    <s v="publishing/art books"/>
    <n v="49"/>
    <n v="56.92"/>
    <x v="3"/>
    <s v="art books"/>
    <x v="1570"/>
    <x v="1569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x v="1571"/>
    <b v="0"/>
    <n v="4"/>
    <b v="0"/>
    <s v="publishing/art books"/>
    <n v="24"/>
    <n v="738.5"/>
    <x v="3"/>
    <s v="art books"/>
    <x v="1571"/>
    <x v="157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x v="1572"/>
    <b v="0"/>
    <n v="3"/>
    <b v="0"/>
    <s v="publishing/art books"/>
    <n v="118"/>
    <n v="982"/>
    <x v="3"/>
    <s v="art books"/>
    <x v="1572"/>
    <x v="1571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x v="1573"/>
    <b v="0"/>
    <n v="3"/>
    <b v="0"/>
    <s v="publishing/art books"/>
    <n v="33"/>
    <n v="981.67"/>
    <x v="3"/>
    <s v="art books"/>
    <x v="1573"/>
    <x v="1572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x v="1574"/>
    <b v="0"/>
    <n v="6"/>
    <b v="0"/>
    <s v="publishing/art books"/>
    <n v="29"/>
    <n v="489.17"/>
    <x v="3"/>
    <s v="art books"/>
    <x v="1574"/>
    <x v="1573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x v="1575"/>
    <b v="0"/>
    <n v="35"/>
    <b v="0"/>
    <s v="publishing/art books"/>
    <n v="29"/>
    <n v="83.77"/>
    <x v="3"/>
    <s v="art books"/>
    <x v="1575"/>
    <x v="1574"/>
    <n v="2014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x v="1576"/>
    <b v="0"/>
    <n v="10"/>
    <b v="0"/>
    <s v="publishing/art books"/>
    <n v="59"/>
    <n v="293.07"/>
    <x v="3"/>
    <s v="art books"/>
    <x v="1576"/>
    <x v="1575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x v="1577"/>
    <b v="0"/>
    <n v="2"/>
    <b v="0"/>
    <s v="publishing/art books"/>
    <n v="29"/>
    <n v="1465"/>
    <x v="3"/>
    <s v="art books"/>
    <x v="1577"/>
    <x v="1576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x v="1578"/>
    <b v="0"/>
    <n v="4"/>
    <b v="0"/>
    <s v="publishing/art books"/>
    <n v="154"/>
    <n v="732.25"/>
    <x v="3"/>
    <s v="art books"/>
    <x v="1578"/>
    <x v="1577"/>
    <n v="201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x v="1579"/>
    <b v="0"/>
    <n v="2"/>
    <b v="0"/>
    <s v="publishing/art books"/>
    <n v="88"/>
    <n v="1462.5"/>
    <x v="3"/>
    <s v="art books"/>
    <x v="1579"/>
    <x v="1578"/>
    <n v="2013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x v="1580"/>
    <b v="0"/>
    <n v="0"/>
    <b v="0"/>
    <s v="publishing/art books"/>
    <n v="167"/>
    <s v="N/A"/>
    <x v="3"/>
    <s v="art books"/>
    <x v="1580"/>
    <x v="1579"/>
    <n v="2012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x v="1581"/>
    <b v="0"/>
    <n v="1"/>
    <b v="0"/>
    <s v="photography/places"/>
    <n v="291"/>
    <n v="2908"/>
    <x v="8"/>
    <s v="places"/>
    <x v="1581"/>
    <x v="1580"/>
    <n v="2015"/>
  </r>
  <r>
    <n v="1582"/>
    <s v="Scenes from New Orleans"/>
    <s v="I create canvas prints of images from in and around New Orleans"/>
    <n v="1000"/>
    <n v="2889"/>
    <x v="2"/>
    <s v="US"/>
    <s v="USD"/>
    <n v="1445894400"/>
    <x v="1582"/>
    <b v="0"/>
    <n v="3"/>
    <b v="0"/>
    <s v="photography/places"/>
    <n v="289"/>
    <n v="963"/>
    <x v="8"/>
    <s v="places"/>
    <x v="1582"/>
    <x v="1581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x v="1583"/>
    <b v="0"/>
    <n v="1"/>
    <b v="0"/>
    <s v="photography/places"/>
    <n v="14"/>
    <n v="2885"/>
    <x v="8"/>
    <s v="places"/>
    <x v="1583"/>
    <x v="1582"/>
    <n v="2014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x v="1584"/>
    <b v="0"/>
    <n v="0"/>
    <b v="0"/>
    <s v="photography/places"/>
    <n v="240"/>
    <s v="N/A"/>
    <x v="8"/>
    <s v="places"/>
    <x v="1584"/>
    <x v="1583"/>
    <n v="2014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x v="1585"/>
    <b v="0"/>
    <n v="12"/>
    <b v="0"/>
    <s v="photography/places"/>
    <n v="144"/>
    <n v="239.92"/>
    <x v="8"/>
    <s v="places"/>
    <x v="1585"/>
    <x v="1584"/>
    <n v="2016"/>
  </r>
  <r>
    <n v="1586"/>
    <s v="Missouri In Pictures"/>
    <s v="Show the world the beauty that is in all of our back yards!"/>
    <n v="1500"/>
    <n v="2876"/>
    <x v="2"/>
    <s v="US"/>
    <s v="USD"/>
    <n v="1428197422"/>
    <x v="1586"/>
    <b v="0"/>
    <n v="0"/>
    <b v="0"/>
    <s v="photography/places"/>
    <n v="192"/>
    <s v="N/A"/>
    <x v="8"/>
    <s v="places"/>
    <x v="1586"/>
    <x v="1585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x v="1587"/>
    <b v="0"/>
    <n v="1"/>
    <b v="0"/>
    <s v="photography/places"/>
    <n v="38"/>
    <n v="2871"/>
    <x v="8"/>
    <s v="places"/>
    <x v="1587"/>
    <x v="1586"/>
    <n v="2014"/>
  </r>
  <r>
    <n v="1588"/>
    <s v="The Right Side of Texas"/>
    <s v="Southeast Texas as seen through the lens of a cell phone camera"/>
    <n v="516"/>
    <n v="2870"/>
    <x v="2"/>
    <s v="US"/>
    <s v="USD"/>
    <n v="1422735120"/>
    <x v="1588"/>
    <b v="0"/>
    <n v="0"/>
    <b v="0"/>
    <s v="photography/places"/>
    <n v="556"/>
    <s v="N/A"/>
    <x v="8"/>
    <s v="places"/>
    <x v="1588"/>
    <x v="1587"/>
    <n v="2015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x v="1589"/>
    <b v="0"/>
    <n v="0"/>
    <b v="0"/>
    <s v="photography/places"/>
    <n v="239"/>
    <s v="N/A"/>
    <x v="8"/>
    <s v="places"/>
    <x v="1589"/>
    <x v="1588"/>
    <n v="2015"/>
  </r>
  <r>
    <n v="1590"/>
    <s v="An Italian Adventure"/>
    <s v="Discover Italy through photography."/>
    <n v="60000"/>
    <n v="2864"/>
    <x v="2"/>
    <s v="IT"/>
    <s v="EUR"/>
    <n v="1443040464"/>
    <x v="1590"/>
    <b v="0"/>
    <n v="2"/>
    <b v="0"/>
    <s v="photography/places"/>
    <n v="5"/>
    <n v="1432"/>
    <x v="8"/>
    <s v="places"/>
    <x v="1590"/>
    <x v="1589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x v="1591"/>
    <b v="0"/>
    <n v="92"/>
    <b v="0"/>
    <s v="photography/places"/>
    <n v="20"/>
    <n v="31.05"/>
    <x v="8"/>
    <s v="places"/>
    <x v="1591"/>
    <x v="1590"/>
    <n v="2016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x v="1592"/>
    <b v="0"/>
    <n v="0"/>
    <b v="0"/>
    <s v="photography/places"/>
    <n v="11424"/>
    <s v="N/A"/>
    <x v="8"/>
    <s v="places"/>
    <x v="1592"/>
    <x v="1591"/>
    <n v="201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x v="1593"/>
    <b v="0"/>
    <n v="3"/>
    <b v="0"/>
    <s v="photography/places"/>
    <n v="13"/>
    <n v="947.33"/>
    <x v="8"/>
    <s v="places"/>
    <x v="1593"/>
    <x v="1592"/>
    <n v="201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x v="1594"/>
    <b v="0"/>
    <n v="10"/>
    <b v="0"/>
    <s v="photography/places"/>
    <n v="284"/>
    <n v="284.2"/>
    <x v="8"/>
    <s v="places"/>
    <x v="1594"/>
    <x v="1593"/>
    <n v="201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x v="1595"/>
    <b v="0"/>
    <n v="7"/>
    <b v="0"/>
    <s v="photography/places"/>
    <n v="3"/>
    <n v="405.86"/>
    <x v="8"/>
    <s v="places"/>
    <x v="1595"/>
    <x v="1594"/>
    <n v="2014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x v="1596"/>
    <b v="0"/>
    <n v="3"/>
    <b v="0"/>
    <s v="photography/places"/>
    <n v="87"/>
    <n v="945.33"/>
    <x v="8"/>
    <s v="places"/>
    <x v="1596"/>
    <x v="1595"/>
    <n v="2014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x v="1597"/>
    <b v="0"/>
    <n v="0"/>
    <b v="0"/>
    <s v="photography/places"/>
    <n v="19"/>
    <s v="N/A"/>
    <x v="8"/>
    <s v="places"/>
    <x v="1597"/>
    <x v="1596"/>
    <n v="201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x v="1598"/>
    <b v="0"/>
    <n v="1"/>
    <b v="0"/>
    <s v="photography/places"/>
    <n v="354"/>
    <n v="2833"/>
    <x v="8"/>
    <s v="places"/>
    <x v="1598"/>
    <x v="1597"/>
    <n v="2015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x v="1599"/>
    <b v="0"/>
    <n v="0"/>
    <b v="0"/>
    <s v="photography/places"/>
    <n v="566"/>
    <s v="N/A"/>
    <x v="8"/>
    <s v="places"/>
    <x v="1599"/>
    <x v="1598"/>
    <n v="20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x v="1600"/>
    <b v="0"/>
    <n v="9"/>
    <b v="0"/>
    <s v="photography/places"/>
    <n v="57"/>
    <n v="314.05"/>
    <x v="8"/>
    <s v="places"/>
    <x v="1600"/>
    <x v="1599"/>
    <n v="2014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x v="1601"/>
    <b v="0"/>
    <n v="56"/>
    <b v="1"/>
    <s v="music/rock"/>
    <n v="113"/>
    <n v="50.41"/>
    <x v="4"/>
    <s v="rock"/>
    <x v="1601"/>
    <x v="1600"/>
    <n v="2011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x v="1602"/>
    <b v="0"/>
    <n v="32"/>
    <b v="1"/>
    <s v="music/rock"/>
    <n v="187"/>
    <n v="87.63"/>
    <x v="4"/>
    <s v="rock"/>
    <x v="1602"/>
    <x v="1601"/>
    <n v="2011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x v="1603"/>
    <b v="0"/>
    <n v="30"/>
    <b v="1"/>
    <s v="music/rock"/>
    <n v="140"/>
    <n v="93.47"/>
    <x v="4"/>
    <s v="rock"/>
    <x v="1603"/>
    <x v="1602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x v="1604"/>
    <b v="0"/>
    <n v="70"/>
    <b v="1"/>
    <s v="music/rock"/>
    <n v="100"/>
    <n v="40"/>
    <x v="4"/>
    <s v="rock"/>
    <x v="1604"/>
    <x v="1603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x v="1605"/>
    <b v="0"/>
    <n v="44"/>
    <b v="1"/>
    <s v="music/rock"/>
    <n v="47"/>
    <n v="63.64"/>
    <x v="4"/>
    <s v="rock"/>
    <x v="1605"/>
    <x v="1604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x v="1606"/>
    <b v="0"/>
    <n v="92"/>
    <b v="1"/>
    <s v="music/rock"/>
    <n v="35"/>
    <n v="30.38"/>
    <x v="4"/>
    <s v="rock"/>
    <x v="1606"/>
    <x v="1605"/>
    <n v="2010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x v="1607"/>
    <b v="0"/>
    <n v="205"/>
    <b v="1"/>
    <s v="music/rock"/>
    <n v="28"/>
    <n v="13.6"/>
    <x v="4"/>
    <s v="rock"/>
    <x v="1607"/>
    <x v="1606"/>
    <n v="2012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x v="1608"/>
    <b v="0"/>
    <n v="23"/>
    <b v="1"/>
    <s v="music/rock"/>
    <n v="230"/>
    <n v="119.78"/>
    <x v="4"/>
    <s v="rock"/>
    <x v="1608"/>
    <x v="1607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x v="1609"/>
    <b v="0"/>
    <n v="4"/>
    <b v="1"/>
    <s v="music/rock"/>
    <n v="183"/>
    <n v="687.75"/>
    <x v="4"/>
    <s v="rock"/>
    <x v="1609"/>
    <x v="1608"/>
    <n v="2011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x v="1610"/>
    <b v="0"/>
    <n v="112"/>
    <b v="1"/>
    <s v="music/rock"/>
    <n v="138"/>
    <n v="24.55"/>
    <x v="4"/>
    <s v="rock"/>
    <x v="1610"/>
    <x v="1609"/>
    <n v="2012"/>
  </r>
  <r>
    <n v="1611"/>
    <s v="Skelton-Luns CD/7&quot;             No Big Deal."/>
    <s v="Skelton-Luns CD/7&quot; No Big Deal."/>
    <n v="800"/>
    <n v="2746"/>
    <x v="0"/>
    <s v="US"/>
    <s v="USD"/>
    <n v="1370390432"/>
    <x v="1611"/>
    <b v="0"/>
    <n v="27"/>
    <b v="1"/>
    <s v="music/rock"/>
    <n v="343"/>
    <n v="101.7"/>
    <x v="4"/>
    <s v="rock"/>
    <x v="1611"/>
    <x v="1610"/>
    <n v="2013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x v="1612"/>
    <b v="0"/>
    <n v="11"/>
    <b v="1"/>
    <s v="music/rock"/>
    <n v="549"/>
    <n v="249.64"/>
    <x v="4"/>
    <s v="rock"/>
    <x v="1612"/>
    <x v="1611"/>
    <n v="2012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x v="1613"/>
    <b v="0"/>
    <n v="26"/>
    <b v="1"/>
    <s v="music/rock"/>
    <n v="274"/>
    <n v="105.19"/>
    <x v="4"/>
    <s v="rock"/>
    <x v="1613"/>
    <x v="161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x v="1614"/>
    <b v="0"/>
    <n v="77"/>
    <b v="1"/>
    <s v="music/rock"/>
    <n v="55"/>
    <n v="35.51"/>
    <x v="4"/>
    <s v="rock"/>
    <x v="1614"/>
    <x v="1613"/>
    <n v="2014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x v="1615"/>
    <b v="0"/>
    <n v="136"/>
    <b v="1"/>
    <s v="music/rock"/>
    <n v="34"/>
    <n v="20.07"/>
    <x v="4"/>
    <s v="rock"/>
    <x v="1615"/>
    <x v="1614"/>
    <n v="2011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x v="1616"/>
    <b v="0"/>
    <n v="157"/>
    <b v="1"/>
    <s v="music/rock"/>
    <n v="27"/>
    <n v="17.36"/>
    <x v="4"/>
    <s v="rock"/>
    <x v="1616"/>
    <x v="1615"/>
    <n v="2012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x v="1617"/>
    <b v="0"/>
    <n v="158"/>
    <b v="1"/>
    <s v="music/rock"/>
    <n v="39"/>
    <n v="17.25"/>
    <x v="4"/>
    <s v="rock"/>
    <x v="1617"/>
    <x v="1616"/>
    <n v="2013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x v="1618"/>
    <b v="0"/>
    <n v="27"/>
    <b v="1"/>
    <s v="music/rock"/>
    <n v="182"/>
    <n v="100.93"/>
    <x v="4"/>
    <s v="rock"/>
    <x v="1618"/>
    <x v="1617"/>
    <n v="201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x v="1619"/>
    <b v="0"/>
    <n v="23"/>
    <b v="1"/>
    <s v="music/rock"/>
    <n v="181"/>
    <n v="118.09"/>
    <x v="4"/>
    <s v="rock"/>
    <x v="1619"/>
    <x v="1618"/>
    <n v="2014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x v="1620"/>
    <b v="0"/>
    <n v="17"/>
    <b v="1"/>
    <s v="music/rock"/>
    <n v="271"/>
    <n v="159.59"/>
    <x v="4"/>
    <s v="rock"/>
    <x v="1620"/>
    <x v="1619"/>
    <n v="2013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x v="1621"/>
    <b v="0"/>
    <n v="37"/>
    <b v="1"/>
    <s v="music/rock"/>
    <n v="54"/>
    <n v="73.239999999999995"/>
    <x v="4"/>
    <s v="rock"/>
    <x v="1621"/>
    <x v="1620"/>
    <n v="2012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x v="1622"/>
    <b v="0"/>
    <n v="65"/>
    <b v="1"/>
    <s v="music/rock"/>
    <n v="39"/>
    <n v="41.63"/>
    <x v="4"/>
    <s v="rock"/>
    <x v="1622"/>
    <x v="1621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x v="1623"/>
    <b v="0"/>
    <n v="18"/>
    <b v="1"/>
    <s v="music/rock"/>
    <n v="361"/>
    <n v="150.28"/>
    <x v="4"/>
    <s v="rock"/>
    <x v="1623"/>
    <x v="1622"/>
    <n v="2013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x v="1624"/>
    <b v="0"/>
    <n v="25"/>
    <b v="1"/>
    <s v="music/rock"/>
    <n v="270"/>
    <n v="108"/>
    <x v="4"/>
    <s v="rock"/>
    <x v="1624"/>
    <x v="1623"/>
    <n v="2012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x v="1625"/>
    <b v="0"/>
    <n v="104"/>
    <b v="1"/>
    <s v="music/rock"/>
    <n v="36"/>
    <n v="25.96"/>
    <x v="4"/>
    <s v="rock"/>
    <x v="1625"/>
    <x v="1624"/>
    <n v="2012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x v="1626"/>
    <b v="0"/>
    <n v="108"/>
    <b v="1"/>
    <s v="music/rock"/>
    <n v="34"/>
    <n v="25"/>
    <x v="4"/>
    <s v="rock"/>
    <x v="1626"/>
    <x v="1625"/>
    <n v="2013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x v="1627"/>
    <b v="0"/>
    <n v="38"/>
    <b v="1"/>
    <s v="music/rock"/>
    <n v="135"/>
    <n v="70.87"/>
    <x v="4"/>
    <s v="rock"/>
    <x v="1627"/>
    <x v="1626"/>
    <n v="2012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x v="1628"/>
    <b v="0"/>
    <n v="88"/>
    <b v="1"/>
    <s v="music/rock"/>
    <n v="67"/>
    <n v="30.57"/>
    <x v="4"/>
    <s v="rock"/>
    <x v="1628"/>
    <x v="1627"/>
    <n v="2014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x v="1629"/>
    <b v="0"/>
    <n v="82"/>
    <b v="1"/>
    <s v="music/rock"/>
    <n v="45"/>
    <n v="32.79"/>
    <x v="4"/>
    <s v="rock"/>
    <x v="1629"/>
    <x v="1628"/>
    <n v="2014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x v="1630"/>
    <b v="0"/>
    <n v="126"/>
    <b v="1"/>
    <s v="music/rock"/>
    <n v="67"/>
    <n v="21.28"/>
    <x v="4"/>
    <s v="rock"/>
    <x v="1630"/>
    <x v="1629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x v="1631"/>
    <b v="0"/>
    <n v="133"/>
    <b v="1"/>
    <s v="music/rock"/>
    <n v="27"/>
    <n v="20.16"/>
    <x v="4"/>
    <s v="rock"/>
    <x v="1631"/>
    <x v="1630"/>
    <n v="2012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x v="1632"/>
    <b v="0"/>
    <n v="47"/>
    <b v="1"/>
    <s v="music/rock"/>
    <n v="67"/>
    <n v="56.81"/>
    <x v="4"/>
    <s v="rock"/>
    <x v="1632"/>
    <x v="1631"/>
    <n v="2011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x v="1633"/>
    <b v="0"/>
    <n v="58"/>
    <b v="1"/>
    <s v="music/rock"/>
    <n v="27"/>
    <n v="46.03"/>
    <x v="4"/>
    <s v="rock"/>
    <x v="1633"/>
    <x v="1632"/>
    <n v="2011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x v="1634"/>
    <b v="0"/>
    <n v="32"/>
    <b v="1"/>
    <s v="music/rock"/>
    <n v="133"/>
    <n v="83.41"/>
    <x v="4"/>
    <s v="rock"/>
    <x v="1634"/>
    <x v="1633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x v="1635"/>
    <b v="0"/>
    <n v="37"/>
    <b v="1"/>
    <s v="music/rock"/>
    <n v="133"/>
    <n v="71.97"/>
    <x v="4"/>
    <s v="rock"/>
    <x v="1635"/>
    <x v="1634"/>
    <n v="2016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x v="1636"/>
    <b v="0"/>
    <n v="87"/>
    <b v="1"/>
    <s v="music/rock"/>
    <n v="59"/>
    <n v="30.47"/>
    <x v="4"/>
    <s v="rock"/>
    <x v="1636"/>
    <x v="1635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x v="1637"/>
    <b v="0"/>
    <n v="15"/>
    <b v="1"/>
    <s v="music/rock"/>
    <n v="530"/>
    <n v="176.67"/>
    <x v="4"/>
    <s v="rock"/>
    <x v="1637"/>
    <x v="1636"/>
    <n v="2009"/>
  </r>
  <r>
    <n v="1638"/>
    <s v="Avenues EP 2013"/>
    <s v="Avenues will be going in to the studio to record a new EP with Matt Allison!"/>
    <n v="1000"/>
    <n v="2646.5"/>
    <x v="0"/>
    <s v="US"/>
    <s v="USD"/>
    <n v="1362086700"/>
    <x v="1638"/>
    <b v="0"/>
    <n v="27"/>
    <b v="1"/>
    <s v="music/rock"/>
    <n v="265"/>
    <n v="98.02"/>
    <x v="4"/>
    <s v="rock"/>
    <x v="1638"/>
    <x v="1637"/>
    <n v="2013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x v="1639"/>
    <b v="0"/>
    <n v="19"/>
    <b v="1"/>
    <s v="music/rock"/>
    <n v="146"/>
    <n v="138.74"/>
    <x v="4"/>
    <s v="rock"/>
    <x v="1639"/>
    <x v="1638"/>
    <n v="2012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x v="1640"/>
    <b v="0"/>
    <n v="17"/>
    <b v="1"/>
    <s v="music/rock"/>
    <n v="659"/>
    <n v="155"/>
    <x v="4"/>
    <s v="rock"/>
    <x v="1640"/>
    <x v="1639"/>
    <n v="201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x v="1641"/>
    <b v="0"/>
    <n v="26"/>
    <b v="1"/>
    <s v="music/pop"/>
    <n v="105"/>
    <n v="101.15"/>
    <x v="4"/>
    <s v="pop"/>
    <x v="1641"/>
    <x v="1640"/>
    <n v="201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x v="1642"/>
    <b v="0"/>
    <n v="28"/>
    <b v="1"/>
    <s v="music/pop"/>
    <n v="219"/>
    <n v="93.93"/>
    <x v="4"/>
    <s v="pop"/>
    <x v="1642"/>
    <x v="1641"/>
    <n v="2011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x v="1643"/>
    <b v="0"/>
    <n v="37"/>
    <b v="1"/>
    <s v="music/pop"/>
    <n v="53"/>
    <n v="71.08"/>
    <x v="4"/>
    <s v="pop"/>
    <x v="1643"/>
    <x v="1642"/>
    <n v="201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x v="1644"/>
    <b v="0"/>
    <n v="128"/>
    <b v="1"/>
    <s v="music/pop"/>
    <n v="26"/>
    <n v="20.47"/>
    <x v="4"/>
    <s v="pop"/>
    <x v="1644"/>
    <x v="1643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x v="1645"/>
    <b v="0"/>
    <n v="10"/>
    <b v="1"/>
    <s v="music/pop"/>
    <n v="52"/>
    <n v="261.8"/>
    <x v="4"/>
    <s v="pop"/>
    <x v="1645"/>
    <x v="1644"/>
    <n v="2013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x v="1646"/>
    <b v="0"/>
    <n v="83"/>
    <b v="1"/>
    <s v="music/pop"/>
    <n v="131"/>
    <n v="31.52"/>
    <x v="4"/>
    <s v="pop"/>
    <x v="1646"/>
    <x v="1645"/>
    <n v="2014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x v="1647"/>
    <b v="0"/>
    <n v="46"/>
    <b v="1"/>
    <s v="music/pop"/>
    <n v="52"/>
    <n v="56.85"/>
    <x v="4"/>
    <s v="pop"/>
    <x v="1647"/>
    <x v="1646"/>
    <n v="2012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x v="1648"/>
    <b v="0"/>
    <n v="90"/>
    <b v="1"/>
    <s v="music/pop"/>
    <n v="113"/>
    <n v="28.99"/>
    <x v="4"/>
    <s v="pop"/>
    <x v="1648"/>
    <x v="1647"/>
    <n v="2011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x v="1649"/>
    <b v="0"/>
    <n v="81"/>
    <b v="1"/>
    <s v="music/pop"/>
    <n v="69"/>
    <n v="32.200000000000003"/>
    <x v="4"/>
    <s v="pop"/>
    <x v="1649"/>
    <x v="1648"/>
    <n v="2014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x v="1650"/>
    <b v="0"/>
    <n v="32"/>
    <b v="1"/>
    <s v="music/pop"/>
    <n v="130"/>
    <n v="81.5"/>
    <x v="4"/>
    <s v="pop"/>
    <x v="1650"/>
    <x v="1649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x v="1651"/>
    <b v="0"/>
    <n v="20"/>
    <b v="1"/>
    <s v="music/pop"/>
    <n v="130"/>
    <n v="130.35"/>
    <x v="4"/>
    <s v="pop"/>
    <x v="1651"/>
    <x v="165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x v="1652"/>
    <b v="0"/>
    <n v="70"/>
    <b v="1"/>
    <s v="music/pop"/>
    <n v="58"/>
    <n v="37.229999999999997"/>
    <x v="4"/>
    <s v="pop"/>
    <x v="1652"/>
    <x v="1651"/>
    <n v="201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x v="1653"/>
    <b v="0"/>
    <n v="168"/>
    <b v="1"/>
    <s v="music/pop"/>
    <n v="52"/>
    <n v="15.51"/>
    <x v="4"/>
    <s v="pop"/>
    <x v="1653"/>
    <x v="1652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x v="1654"/>
    <b v="0"/>
    <n v="34"/>
    <b v="1"/>
    <s v="music/pop"/>
    <n v="236"/>
    <n v="76.47"/>
    <x v="4"/>
    <s v="pop"/>
    <x v="1654"/>
    <x v="1653"/>
    <n v="2012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x v="1655"/>
    <b v="0"/>
    <n v="48"/>
    <b v="1"/>
    <s v="music/pop"/>
    <n v="173"/>
    <n v="54.17"/>
    <x v="4"/>
    <s v="pop"/>
    <x v="1655"/>
    <x v="1654"/>
    <n v="2012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x v="1656"/>
    <b v="0"/>
    <n v="48"/>
    <b v="1"/>
    <s v="music/pop"/>
    <n v="35"/>
    <n v="54.17"/>
    <x v="4"/>
    <s v="pop"/>
    <x v="1656"/>
    <x v="1655"/>
    <n v="201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x v="1657"/>
    <b v="0"/>
    <n v="221"/>
    <b v="1"/>
    <s v="music/pop"/>
    <n v="10"/>
    <n v="11.76"/>
    <x v="4"/>
    <s v="pop"/>
    <x v="1657"/>
    <x v="1656"/>
    <n v="2012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x v="1658"/>
    <b v="0"/>
    <n v="107"/>
    <b v="1"/>
    <s v="music/pop"/>
    <n v="43"/>
    <n v="24.26"/>
    <x v="4"/>
    <s v="pop"/>
    <x v="1658"/>
    <x v="1657"/>
    <n v="2012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x v="1659"/>
    <b v="0"/>
    <n v="45"/>
    <b v="1"/>
    <s v="music/pop"/>
    <n v="519"/>
    <n v="57.64"/>
    <x v="4"/>
    <s v="pop"/>
    <x v="1659"/>
    <x v="1658"/>
    <n v="2013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x v="1660"/>
    <b v="0"/>
    <n v="36"/>
    <b v="1"/>
    <s v="music/pop"/>
    <n v="3231"/>
    <n v="71.81"/>
    <x v="4"/>
    <s v="pop"/>
    <x v="1660"/>
    <x v="1659"/>
    <n v="2016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x v="1661"/>
    <b v="0"/>
    <n v="101"/>
    <b v="1"/>
    <s v="music/pop"/>
    <n v="33"/>
    <n v="25.59"/>
    <x v="4"/>
    <s v="pop"/>
    <x v="1661"/>
    <x v="166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x v="1662"/>
    <b v="0"/>
    <n v="62"/>
    <b v="1"/>
    <s v="music/pop"/>
    <n v="32"/>
    <n v="41.61"/>
    <x v="4"/>
    <s v="pop"/>
    <x v="1662"/>
    <x v="1661"/>
    <n v="2011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x v="1663"/>
    <b v="0"/>
    <n v="32"/>
    <b v="1"/>
    <s v="music/pop"/>
    <n v="258"/>
    <n v="80.5"/>
    <x v="4"/>
    <s v="pop"/>
    <x v="1663"/>
    <x v="1662"/>
    <n v="2015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x v="1664"/>
    <b v="0"/>
    <n v="89"/>
    <b v="1"/>
    <s v="music/pop"/>
    <n v="103"/>
    <n v="28.93"/>
    <x v="4"/>
    <s v="pop"/>
    <x v="1664"/>
    <x v="1663"/>
    <n v="2012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x v="1665"/>
    <b v="0"/>
    <n v="93"/>
    <b v="1"/>
    <s v="music/pop"/>
    <n v="73"/>
    <n v="27.62"/>
    <x v="4"/>
    <s v="pop"/>
    <x v="1665"/>
    <x v="1664"/>
    <n v="2011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x v="1666"/>
    <b v="0"/>
    <n v="98"/>
    <b v="1"/>
    <s v="music/pop"/>
    <n v="103"/>
    <n v="26.21"/>
    <x v="4"/>
    <s v="pop"/>
    <x v="1666"/>
    <x v="1665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x v="1667"/>
    <b v="0"/>
    <n v="82"/>
    <b v="1"/>
    <s v="music/pop"/>
    <n v="75"/>
    <n v="31.28"/>
    <x v="4"/>
    <s v="pop"/>
    <x v="1667"/>
    <x v="1666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x v="1668"/>
    <b v="0"/>
    <n v="116"/>
    <b v="1"/>
    <s v="music/pop"/>
    <n v="32"/>
    <n v="22.11"/>
    <x v="4"/>
    <s v="pop"/>
    <x v="1668"/>
    <x v="1667"/>
    <n v="2011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x v="1669"/>
    <b v="0"/>
    <n v="52"/>
    <b v="1"/>
    <s v="music/pop"/>
    <n v="128"/>
    <n v="49.33"/>
    <x v="4"/>
    <s v="pop"/>
    <x v="1669"/>
    <x v="1668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x v="1670"/>
    <b v="0"/>
    <n v="23"/>
    <b v="1"/>
    <s v="music/pop"/>
    <n v="256"/>
    <n v="111.3"/>
    <x v="4"/>
    <s v="pop"/>
    <x v="1670"/>
    <x v="1669"/>
    <n v="201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x v="1671"/>
    <b v="0"/>
    <n v="77"/>
    <b v="1"/>
    <s v="music/pop"/>
    <n v="128"/>
    <n v="33.25"/>
    <x v="4"/>
    <s v="pop"/>
    <x v="1671"/>
    <x v="1670"/>
    <n v="2016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x v="1672"/>
    <b v="0"/>
    <n v="49"/>
    <b v="1"/>
    <s v="music/pop"/>
    <n v="151"/>
    <n v="52.24"/>
    <x v="4"/>
    <s v="pop"/>
    <x v="1672"/>
    <x v="1671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x v="1673"/>
    <b v="0"/>
    <n v="59"/>
    <b v="1"/>
    <s v="music/pop"/>
    <n v="122"/>
    <n v="43.39"/>
    <x v="4"/>
    <s v="pop"/>
    <x v="1673"/>
    <x v="167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x v="1674"/>
    <b v="0"/>
    <n v="113"/>
    <b v="1"/>
    <s v="music/pop"/>
    <n v="51"/>
    <n v="22.61"/>
    <x v="4"/>
    <s v="pop"/>
    <x v="1674"/>
    <x v="1673"/>
    <n v="2016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x v="1675"/>
    <b v="0"/>
    <n v="34"/>
    <b v="1"/>
    <s v="music/pop"/>
    <n v="256"/>
    <n v="75.150000000000006"/>
    <x v="4"/>
    <s v="pop"/>
    <x v="1675"/>
    <x v="1674"/>
    <n v="2011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x v="1676"/>
    <b v="0"/>
    <n v="42"/>
    <b v="1"/>
    <s v="music/pop"/>
    <n v="85"/>
    <n v="60.71"/>
    <x v="4"/>
    <s v="pop"/>
    <x v="1676"/>
    <x v="1675"/>
    <n v="2012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x v="1677"/>
    <b v="0"/>
    <n v="42"/>
    <b v="1"/>
    <s v="music/pop"/>
    <n v="43"/>
    <n v="60.71"/>
    <x v="4"/>
    <s v="pop"/>
    <x v="1677"/>
    <x v="1676"/>
    <n v="2016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x v="1678"/>
    <b v="0"/>
    <n v="49"/>
    <b v="1"/>
    <s v="music/pop"/>
    <n v="170"/>
    <n v="52.04"/>
    <x v="4"/>
    <s v="pop"/>
    <x v="1678"/>
    <x v="1677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x v="1679"/>
    <b v="0"/>
    <n v="56"/>
    <b v="1"/>
    <s v="music/pop"/>
    <n v="127"/>
    <n v="45.52"/>
    <x v="4"/>
    <s v="pop"/>
    <x v="1679"/>
    <x v="1678"/>
    <n v="2011"/>
  </r>
  <r>
    <n v="1680"/>
    <s v="Kick Out a Record"/>
    <s v="Working Musician dilemma #164: how the taxman put Kick the Record 2.0 on hold"/>
    <n v="1000"/>
    <n v="2547.69"/>
    <x v="0"/>
    <s v="US"/>
    <s v="USD"/>
    <n v="1405188667"/>
    <x v="1680"/>
    <b v="0"/>
    <n v="25"/>
    <b v="1"/>
    <s v="music/pop"/>
    <n v="255"/>
    <n v="101.91"/>
    <x v="4"/>
    <s v="pop"/>
    <x v="1680"/>
    <x v="1679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x v="1681"/>
    <b v="0"/>
    <n v="884"/>
    <b v="0"/>
    <s v="music/faith"/>
    <n v="4"/>
    <n v="2.88"/>
    <x v="4"/>
    <s v="faith"/>
    <x v="1681"/>
    <x v="1680"/>
    <n v="2017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x v="1682"/>
    <b v="0"/>
    <n v="0"/>
    <b v="0"/>
    <s v="music/faith"/>
    <n v="42"/>
    <s v="N/A"/>
    <x v="4"/>
    <s v="faith"/>
    <x v="1682"/>
    <x v="1681"/>
    <n v="2017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x v="1683"/>
    <b v="0"/>
    <n v="10"/>
    <b v="0"/>
    <s v="music/faith"/>
    <n v="72"/>
    <n v="253.7"/>
    <x v="4"/>
    <s v="faith"/>
    <x v="1683"/>
    <x v="1682"/>
    <n v="2017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x v="1684"/>
    <b v="0"/>
    <n v="101"/>
    <b v="0"/>
    <s v="music/faith"/>
    <n v="32"/>
    <n v="25.1"/>
    <x v="4"/>
    <s v="faith"/>
    <x v="1684"/>
    <x v="1683"/>
    <n v="2017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x v="1685"/>
    <b v="0"/>
    <n v="15"/>
    <b v="0"/>
    <s v="music/faith"/>
    <n v="724"/>
    <n v="169"/>
    <x v="4"/>
    <s v="faith"/>
    <x v="1685"/>
    <x v="1684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x v="1686"/>
    <b v="0"/>
    <n v="1"/>
    <b v="0"/>
    <s v="music/faith"/>
    <n v="51"/>
    <n v="2532"/>
    <x v="4"/>
    <s v="faith"/>
    <x v="1686"/>
    <x v="1685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x v="1687"/>
    <b v="0"/>
    <n v="39"/>
    <b v="0"/>
    <s v="music/faith"/>
    <n v="25"/>
    <n v="64.77"/>
    <x v="4"/>
    <s v="faith"/>
    <x v="1687"/>
    <x v="1686"/>
    <n v="2017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x v="1688"/>
    <b v="0"/>
    <n v="7"/>
    <b v="0"/>
    <s v="music/faith"/>
    <n v="63"/>
    <n v="360.71"/>
    <x v="4"/>
    <s v="faith"/>
    <x v="1688"/>
    <x v="1687"/>
    <n v="2017"/>
  </r>
  <r>
    <n v="1689"/>
    <s v="Fly Away"/>
    <s v="Praising the Living God in the second half of life."/>
    <n v="2400"/>
    <n v="2524"/>
    <x v="3"/>
    <s v="US"/>
    <s v="USD"/>
    <n v="1489700230"/>
    <x v="1689"/>
    <b v="0"/>
    <n v="14"/>
    <b v="0"/>
    <s v="music/faith"/>
    <n v="105"/>
    <n v="180.29"/>
    <x v="4"/>
    <s v="faith"/>
    <x v="1689"/>
    <x v="1688"/>
    <n v="2017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x v="1690"/>
    <b v="0"/>
    <n v="11"/>
    <b v="0"/>
    <s v="music/faith"/>
    <n v="101"/>
    <n v="229.18"/>
    <x v="4"/>
    <s v="faith"/>
    <x v="1690"/>
    <x v="1689"/>
    <n v="2017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x v="1691"/>
    <b v="0"/>
    <n v="38"/>
    <b v="0"/>
    <s v="music/faith"/>
    <n v="8"/>
    <n v="66.34"/>
    <x v="4"/>
    <s v="faith"/>
    <x v="1691"/>
    <x v="1690"/>
    <n v="2017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x v="1692"/>
    <b v="0"/>
    <n v="15"/>
    <b v="0"/>
    <s v="music/faith"/>
    <n v="50"/>
    <n v="168"/>
    <x v="4"/>
    <s v="faith"/>
    <x v="1692"/>
    <x v="1691"/>
    <n v="2017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x v="1693"/>
    <b v="0"/>
    <n v="8"/>
    <b v="0"/>
    <s v="music/faith"/>
    <n v="84"/>
    <n v="315"/>
    <x v="4"/>
    <s v="faith"/>
    <x v="1693"/>
    <x v="1692"/>
    <n v="2017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x v="1694"/>
    <b v="0"/>
    <n v="1"/>
    <b v="0"/>
    <s v="music/faith"/>
    <n v="25"/>
    <n v="2512"/>
    <x v="4"/>
    <s v="faith"/>
    <x v="1694"/>
    <x v="1693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x v="1695"/>
    <b v="0"/>
    <n v="23"/>
    <b v="0"/>
    <s v="music/faith"/>
    <n v="21"/>
    <n v="109.18"/>
    <x v="4"/>
    <s v="faith"/>
    <x v="1695"/>
    <x v="1694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x v="1696"/>
    <b v="0"/>
    <n v="0"/>
    <b v="0"/>
    <s v="music/faith"/>
    <n v="1"/>
    <s v="N/A"/>
    <x v="4"/>
    <s v="faith"/>
    <x v="1696"/>
    <x v="1695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x v="1697"/>
    <b v="0"/>
    <n v="22"/>
    <b v="0"/>
    <s v="music/faith"/>
    <n v="20"/>
    <n v="113.91"/>
    <x v="4"/>
    <s v="faith"/>
    <x v="1697"/>
    <x v="1696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x v="1698"/>
    <b v="0"/>
    <n v="0"/>
    <b v="0"/>
    <s v="music/faith"/>
    <n v="2"/>
    <s v="N/A"/>
    <x v="4"/>
    <s v="faith"/>
    <x v="1698"/>
    <x v="1697"/>
    <n v="2017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x v="1699"/>
    <b v="0"/>
    <n v="4"/>
    <b v="0"/>
    <s v="music/faith"/>
    <n v="49"/>
    <n v="625.75"/>
    <x v="4"/>
    <s v="faith"/>
    <x v="1699"/>
    <x v="1698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x v="1700"/>
    <b v="0"/>
    <n v="79"/>
    <b v="0"/>
    <s v="music/faith"/>
    <n v="13"/>
    <n v="31.68"/>
    <x v="4"/>
    <s v="faith"/>
    <x v="1700"/>
    <x v="1699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x v="1701"/>
    <b v="0"/>
    <n v="2"/>
    <b v="0"/>
    <s v="music/faith"/>
    <n v="50"/>
    <n v="1250.5"/>
    <x v="4"/>
    <s v="faith"/>
    <x v="1701"/>
    <x v="1700"/>
    <n v="2014"/>
  </r>
  <r>
    <n v="1702"/>
    <s v="lyndale lewis and new vision prosper cd release"/>
    <s v="I can do all things through christ jesus"/>
    <n v="16500"/>
    <n v="2501"/>
    <x v="2"/>
    <s v="US"/>
    <s v="USD"/>
    <n v="1427745150"/>
    <x v="1702"/>
    <b v="0"/>
    <n v="1"/>
    <b v="0"/>
    <s v="music/faith"/>
    <n v="15"/>
    <n v="2501"/>
    <x v="4"/>
    <s v="faith"/>
    <x v="1702"/>
    <x v="1701"/>
    <n v="2015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x v="1703"/>
    <b v="0"/>
    <n v="2"/>
    <b v="0"/>
    <s v="music/faith"/>
    <n v="50"/>
    <n v="1250.1300000000001"/>
    <x v="4"/>
    <s v="faith"/>
    <x v="1703"/>
    <x v="1702"/>
    <n v="2015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x v="1704"/>
    <b v="0"/>
    <n v="11"/>
    <b v="0"/>
    <s v="music/faith"/>
    <n v="125"/>
    <n v="227.27"/>
    <x v="4"/>
    <s v="faith"/>
    <x v="1704"/>
    <x v="1703"/>
    <n v="2015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x v="1705"/>
    <b v="0"/>
    <n v="0"/>
    <b v="0"/>
    <s v="music/faith"/>
    <n v="125"/>
    <s v="N/A"/>
    <x v="4"/>
    <s v="faith"/>
    <x v="1705"/>
    <x v="1704"/>
    <n v="2015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x v="1706"/>
    <b v="0"/>
    <n v="0"/>
    <b v="0"/>
    <s v="music/faith"/>
    <n v="45"/>
    <s v="N/A"/>
    <x v="4"/>
    <s v="faith"/>
    <x v="1706"/>
    <x v="1705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x v="1707"/>
    <b v="0"/>
    <n v="9"/>
    <b v="0"/>
    <s v="music/faith"/>
    <n v="50"/>
    <n v="277.77999999999997"/>
    <x v="4"/>
    <s v="faith"/>
    <x v="1707"/>
    <x v="1706"/>
    <n v="2016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x v="1708"/>
    <b v="0"/>
    <n v="0"/>
    <b v="0"/>
    <s v="music/faith"/>
    <n v="36"/>
    <s v="N/A"/>
    <x v="4"/>
    <s v="faith"/>
    <x v="1708"/>
    <x v="1707"/>
    <n v="201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x v="1709"/>
    <b v="0"/>
    <n v="4"/>
    <b v="0"/>
    <s v="music/faith"/>
    <n v="143"/>
    <n v="625"/>
    <x v="4"/>
    <s v="faith"/>
    <x v="1709"/>
    <x v="1708"/>
    <n v="2014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x v="1710"/>
    <b v="0"/>
    <n v="1"/>
    <b v="0"/>
    <s v="music/faith"/>
    <n v="50"/>
    <n v="2500"/>
    <x v="4"/>
    <s v="faith"/>
    <x v="1710"/>
    <x v="1709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x v="1711"/>
    <b v="0"/>
    <n v="2"/>
    <b v="0"/>
    <s v="music/faith"/>
    <n v="25"/>
    <n v="1250"/>
    <x v="4"/>
    <s v="faith"/>
    <x v="1711"/>
    <x v="1710"/>
    <n v="201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x v="1712"/>
    <b v="0"/>
    <n v="0"/>
    <b v="0"/>
    <s v="music/faith"/>
    <n v="50"/>
    <s v="N/A"/>
    <x v="4"/>
    <s v="faith"/>
    <x v="1712"/>
    <x v="1711"/>
    <n v="2015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x v="1713"/>
    <b v="0"/>
    <n v="1"/>
    <b v="0"/>
    <s v="music/faith"/>
    <n v="83"/>
    <n v="2485"/>
    <x v="4"/>
    <s v="faith"/>
    <x v="1713"/>
    <x v="171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x v="1714"/>
    <b v="0"/>
    <n v="17"/>
    <b v="0"/>
    <s v="music/faith"/>
    <n v="10"/>
    <n v="146.12"/>
    <x v="4"/>
    <s v="faith"/>
    <x v="1714"/>
    <x v="1713"/>
    <n v="2015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x v="1715"/>
    <b v="0"/>
    <n v="2"/>
    <b v="0"/>
    <s v="music/faith"/>
    <n v="50"/>
    <n v="1242"/>
    <x v="4"/>
    <s v="faith"/>
    <x v="1715"/>
    <x v="1714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x v="1716"/>
    <b v="0"/>
    <n v="3"/>
    <b v="0"/>
    <s v="music/faith"/>
    <n v="124"/>
    <n v="825.33"/>
    <x v="4"/>
    <s v="faith"/>
    <x v="1716"/>
    <x v="1715"/>
    <n v="2016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x v="1717"/>
    <b v="0"/>
    <n v="41"/>
    <b v="0"/>
    <s v="music/faith"/>
    <n v="76"/>
    <n v="60.2"/>
    <x v="4"/>
    <s v="faith"/>
    <x v="1717"/>
    <x v="1716"/>
    <n v="2016"/>
  </r>
  <r>
    <n v="1718"/>
    <s v="The Prodigal Son"/>
    <s v="A melody for the galaxy."/>
    <n v="35000"/>
    <n v="2456.66"/>
    <x v="2"/>
    <s v="US"/>
    <s v="USD"/>
    <n v="1463201940"/>
    <x v="1718"/>
    <b v="0"/>
    <n v="2"/>
    <b v="0"/>
    <s v="music/faith"/>
    <n v="7"/>
    <n v="1228.33"/>
    <x v="4"/>
    <s v="faith"/>
    <x v="1718"/>
    <x v="1717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x v="1719"/>
    <b v="0"/>
    <n v="3"/>
    <b v="0"/>
    <s v="music/faith"/>
    <n v="61"/>
    <n v="817"/>
    <x v="4"/>
    <s v="faith"/>
    <x v="1719"/>
    <x v="1718"/>
    <n v="2014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x v="1720"/>
    <b v="0"/>
    <n v="8"/>
    <b v="0"/>
    <s v="music/faith"/>
    <n v="61"/>
    <n v="305.63"/>
    <x v="4"/>
    <s v="faith"/>
    <x v="1720"/>
    <x v="1719"/>
    <n v="2014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x v="1721"/>
    <b v="0"/>
    <n v="0"/>
    <b v="0"/>
    <s v="music/faith"/>
    <n v="48"/>
    <s v="N/A"/>
    <x v="4"/>
    <s v="faith"/>
    <x v="1721"/>
    <x v="1720"/>
    <n v="2015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x v="1722"/>
    <b v="0"/>
    <n v="1"/>
    <b v="0"/>
    <s v="music/faith"/>
    <n v="84"/>
    <n v="2412.02"/>
    <x v="4"/>
    <s v="faith"/>
    <x v="1722"/>
    <x v="1721"/>
    <n v="2016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x v="1723"/>
    <b v="0"/>
    <n v="3"/>
    <b v="0"/>
    <s v="music/faith"/>
    <n v="24"/>
    <n v="803.33"/>
    <x v="4"/>
    <s v="faith"/>
    <x v="1723"/>
    <x v="1722"/>
    <n v="2015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x v="1724"/>
    <b v="0"/>
    <n v="4"/>
    <b v="0"/>
    <s v="music/faith"/>
    <n v="40"/>
    <n v="601.25"/>
    <x v="4"/>
    <s v="faith"/>
    <x v="1724"/>
    <x v="1723"/>
    <n v="2014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x v="1725"/>
    <b v="0"/>
    <n v="9"/>
    <b v="0"/>
    <s v="music/faith"/>
    <n v="44"/>
    <n v="267.22000000000003"/>
    <x v="4"/>
    <s v="faith"/>
    <x v="1725"/>
    <x v="1724"/>
    <n v="2014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x v="1726"/>
    <b v="0"/>
    <n v="16"/>
    <b v="0"/>
    <s v="music/faith"/>
    <n v="37"/>
    <n v="150.31"/>
    <x v="4"/>
    <s v="faith"/>
    <x v="1726"/>
    <x v="1725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x v="1727"/>
    <b v="0"/>
    <n v="1"/>
    <b v="0"/>
    <s v="music/faith"/>
    <n v="80"/>
    <n v="2400"/>
    <x v="4"/>
    <s v="faith"/>
    <x v="1727"/>
    <x v="1726"/>
    <n v="2015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x v="1728"/>
    <b v="0"/>
    <n v="7"/>
    <b v="0"/>
    <s v="music/faith"/>
    <n v="192"/>
    <n v="342.86"/>
    <x v="4"/>
    <s v="faith"/>
    <x v="1728"/>
    <x v="1727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x v="1729"/>
    <b v="0"/>
    <n v="0"/>
    <b v="0"/>
    <s v="music/faith"/>
    <n v="24"/>
    <s v="N/A"/>
    <x v="4"/>
    <s v="faith"/>
    <x v="1729"/>
    <x v="1728"/>
    <n v="201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x v="1730"/>
    <b v="0"/>
    <n v="0"/>
    <b v="0"/>
    <s v="music/faith"/>
    <n v="80"/>
    <s v="N/A"/>
    <x v="4"/>
    <s v="faith"/>
    <x v="1730"/>
    <x v="1729"/>
    <n v="2015"/>
  </r>
  <r>
    <n v="1731"/>
    <s v="Sam Cox Band First Christian Tour"/>
    <s v="We are a Christin Worship band looking to midwest tour. God Bless!"/>
    <n v="1000"/>
    <n v="2389"/>
    <x v="2"/>
    <s v="US"/>
    <s v="USD"/>
    <n v="1434034800"/>
    <x v="1731"/>
    <b v="0"/>
    <n v="0"/>
    <b v="0"/>
    <s v="music/faith"/>
    <n v="239"/>
    <s v="N/A"/>
    <x v="4"/>
    <s v="faith"/>
    <x v="1731"/>
    <x v="173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x v="1732"/>
    <b v="0"/>
    <n v="0"/>
    <b v="0"/>
    <s v="music/faith"/>
    <n v="60"/>
    <s v="N/A"/>
    <x v="4"/>
    <s v="faith"/>
    <x v="1732"/>
    <x v="1731"/>
    <n v="2015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x v="1733"/>
    <b v="0"/>
    <n v="0"/>
    <b v="0"/>
    <s v="music/faith"/>
    <n v="24"/>
    <s v="N/A"/>
    <x v="4"/>
    <s v="faith"/>
    <x v="1733"/>
    <x v="1732"/>
    <n v="2016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x v="1734"/>
    <b v="0"/>
    <n v="1"/>
    <b v="0"/>
    <s v="music/faith"/>
    <n v="53"/>
    <n v="2370"/>
    <x v="4"/>
    <s v="faith"/>
    <x v="1734"/>
    <x v="1733"/>
    <n v="2015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x v="1735"/>
    <b v="0"/>
    <n v="2"/>
    <b v="0"/>
    <s v="music/faith"/>
    <n v="237"/>
    <n v="1185"/>
    <x v="4"/>
    <s v="faith"/>
    <x v="1735"/>
    <x v="1734"/>
    <n v="2016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x v="1736"/>
    <b v="0"/>
    <n v="1"/>
    <b v="0"/>
    <s v="music/faith"/>
    <n v="79"/>
    <n v="2366"/>
    <x v="4"/>
    <s v="faith"/>
    <x v="1736"/>
    <x v="1735"/>
    <n v="2015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x v="1737"/>
    <b v="0"/>
    <n v="15"/>
    <b v="0"/>
    <s v="music/faith"/>
    <n v="59"/>
    <n v="157.53"/>
    <x v="4"/>
    <s v="faith"/>
    <x v="1737"/>
    <x v="1736"/>
    <n v="2015"/>
  </r>
  <r>
    <n v="1738"/>
    <s v="The Flashing Lights"/>
    <s v="Music that inspires and gives hope for overcoming and change. And it is good music."/>
    <n v="5000"/>
    <n v="2361"/>
    <x v="2"/>
    <s v="US"/>
    <s v="USD"/>
    <n v="1412283542"/>
    <x v="1738"/>
    <b v="0"/>
    <n v="1"/>
    <b v="0"/>
    <s v="music/faith"/>
    <n v="47"/>
    <n v="2361"/>
    <x v="4"/>
    <s v="faith"/>
    <x v="1738"/>
    <x v="1737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x v="1739"/>
    <b v="0"/>
    <n v="1"/>
    <b v="0"/>
    <s v="music/faith"/>
    <n v="236"/>
    <n v="2360.3200000000002"/>
    <x v="4"/>
    <s v="faith"/>
    <x v="1739"/>
    <x v="1738"/>
    <n v="2016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x v="1740"/>
    <b v="0"/>
    <n v="0"/>
    <b v="0"/>
    <s v="music/faith"/>
    <n v="79"/>
    <s v="N/A"/>
    <x v="4"/>
    <s v="faith"/>
    <x v="1740"/>
    <x v="1739"/>
    <n v="2015"/>
  </r>
  <r>
    <n v="1741"/>
    <s v="Caught off Guard"/>
    <s v="A photo journal documenting my experiences and travels across New Zealand"/>
    <n v="1200"/>
    <n v="2355"/>
    <x v="0"/>
    <s v="GB"/>
    <s v="GBP"/>
    <n v="1433948671"/>
    <x v="1741"/>
    <b v="0"/>
    <n v="52"/>
    <b v="1"/>
    <s v="photography/photobooks"/>
    <n v="196"/>
    <n v="45.29"/>
    <x v="8"/>
    <s v="photobooks"/>
    <x v="1741"/>
    <x v="174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x v="1742"/>
    <b v="0"/>
    <n v="34"/>
    <b v="1"/>
    <s v="photography/photobooks"/>
    <n v="118"/>
    <n v="69.260000000000005"/>
    <x v="8"/>
    <s v="photobooks"/>
    <x v="1742"/>
    <x v="1741"/>
    <n v="2016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x v="1743"/>
    <b v="0"/>
    <n v="67"/>
    <b v="1"/>
    <s v="photography/photobooks"/>
    <n v="39"/>
    <n v="35.15"/>
    <x v="8"/>
    <s v="photobooks"/>
    <x v="1743"/>
    <x v="1742"/>
    <n v="2016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x v="1744"/>
    <b v="0"/>
    <n v="70"/>
    <b v="1"/>
    <s v="photography/photobooks"/>
    <n v="43"/>
    <n v="33.5"/>
    <x v="8"/>
    <s v="photobooks"/>
    <x v="1744"/>
    <x v="1743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x v="1745"/>
    <b v="0"/>
    <n v="89"/>
    <b v="1"/>
    <s v="photography/photobooks"/>
    <n v="33"/>
    <n v="26.29"/>
    <x v="8"/>
    <s v="photobooks"/>
    <x v="1745"/>
    <x v="1744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x v="1746"/>
    <b v="0"/>
    <n v="107"/>
    <b v="1"/>
    <s v="photography/photobooks"/>
    <n v="16"/>
    <n v="21.87"/>
    <x v="8"/>
    <s v="photobooks"/>
    <x v="1746"/>
    <x v="1745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x v="1747"/>
    <b v="0"/>
    <n v="159"/>
    <b v="1"/>
    <s v="photography/photobooks"/>
    <n v="26"/>
    <n v="14.69"/>
    <x v="8"/>
    <s v="photobooks"/>
    <x v="1747"/>
    <x v="1746"/>
    <n v="2015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x v="1748"/>
    <b v="0"/>
    <n v="181"/>
    <b v="1"/>
    <s v="photography/photobooks"/>
    <n v="5"/>
    <n v="12.9"/>
    <x v="8"/>
    <s v="photobooks"/>
    <x v="1748"/>
    <x v="1747"/>
    <n v="2015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x v="1749"/>
    <b v="0"/>
    <n v="131"/>
    <b v="1"/>
    <s v="photography/photobooks"/>
    <n v="23"/>
    <n v="17.809999999999999"/>
    <x v="8"/>
    <s v="photobooks"/>
    <x v="1749"/>
    <x v="1748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x v="1750"/>
    <b v="0"/>
    <n v="125"/>
    <b v="1"/>
    <s v="photography/photobooks"/>
    <n v="47"/>
    <n v="18.649999999999999"/>
    <x v="8"/>
    <s v="photobooks"/>
    <x v="1750"/>
    <x v="1749"/>
    <n v="2016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x v="1751"/>
    <b v="0"/>
    <n v="61"/>
    <b v="1"/>
    <s v="photography/photobooks"/>
    <n v="23"/>
    <n v="38.11"/>
    <x v="8"/>
    <s v="photobooks"/>
    <x v="1751"/>
    <x v="1750"/>
    <n v="2015"/>
  </r>
  <r>
    <n v="1752"/>
    <s v="Adfectus Book"/>
    <s v="A little book of calm, in picture form, that will soothe the soul and un-furrow the brow."/>
    <n v="1200"/>
    <n v="2325"/>
    <x v="0"/>
    <s v="GB"/>
    <s v="GBP"/>
    <n v="1476425082"/>
    <x v="1752"/>
    <b v="0"/>
    <n v="90"/>
    <b v="1"/>
    <s v="photography/photobooks"/>
    <n v="194"/>
    <n v="25.83"/>
    <x v="8"/>
    <s v="photobooks"/>
    <x v="1752"/>
    <x v="1751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x v="1753"/>
    <b v="0"/>
    <n v="35"/>
    <b v="1"/>
    <s v="photography/photobooks"/>
    <n v="15"/>
    <n v="66.31"/>
    <x v="8"/>
    <s v="photobooks"/>
    <x v="1753"/>
    <x v="1752"/>
    <n v="2016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x v="1754"/>
    <b v="0"/>
    <n v="90"/>
    <b v="1"/>
    <s v="photography/photobooks"/>
    <n v="27"/>
    <n v="25.77"/>
    <x v="8"/>
    <s v="photobooks"/>
    <x v="1754"/>
    <x v="175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x v="1755"/>
    <b v="0"/>
    <n v="4"/>
    <b v="1"/>
    <s v="photography/photobooks"/>
    <n v="9244"/>
    <n v="577.75"/>
    <x v="8"/>
    <s v="photobooks"/>
    <x v="1755"/>
    <x v="1754"/>
    <n v="2015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x v="1756"/>
    <b v="0"/>
    <n v="120"/>
    <b v="1"/>
    <s v="photography/photobooks"/>
    <n v="42"/>
    <n v="19.21"/>
    <x v="8"/>
    <s v="photobooks"/>
    <x v="1756"/>
    <x v="1755"/>
    <n v="2016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x v="1757"/>
    <b v="0"/>
    <n v="14"/>
    <b v="1"/>
    <s v="photography/photobooks"/>
    <n v="46"/>
    <n v="164.29"/>
    <x v="8"/>
    <s v="photobooks"/>
    <x v="1757"/>
    <x v="1756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x v="1758"/>
    <b v="0"/>
    <n v="27"/>
    <b v="1"/>
    <s v="photography/photobooks"/>
    <n v="230"/>
    <n v="85.19"/>
    <x v="8"/>
    <s v="photobooks"/>
    <x v="1758"/>
    <x v="1757"/>
    <n v="2016"/>
  </r>
  <r>
    <n v="1759"/>
    <s v="Death Valley"/>
    <s v="Death Valley will be the first photo book of Andi State"/>
    <n v="5000"/>
    <n v="2299"/>
    <x v="0"/>
    <s v="US"/>
    <s v="USD"/>
    <n v="1427309629"/>
    <x v="1759"/>
    <b v="0"/>
    <n v="49"/>
    <b v="1"/>
    <s v="photography/photobooks"/>
    <n v="46"/>
    <n v="46.92"/>
    <x v="8"/>
    <s v="photobooks"/>
    <x v="1759"/>
    <x v="1758"/>
    <n v="2015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x v="1760"/>
    <b v="0"/>
    <n v="102"/>
    <b v="1"/>
    <s v="photography/photobooks"/>
    <n v="46"/>
    <n v="22.53"/>
    <x v="8"/>
    <s v="photobooks"/>
    <x v="1760"/>
    <x v="1759"/>
    <n v="2016"/>
  </r>
  <r>
    <n v="1761"/>
    <s v="I Wanted To See Boobs"/>
    <s v="A hardcover photobook telling the naked truth of a young photographers journey."/>
    <n v="100"/>
    <n v="2296"/>
    <x v="0"/>
    <s v="GB"/>
    <s v="GBP"/>
    <n v="1442065060"/>
    <x v="1761"/>
    <b v="0"/>
    <n v="3"/>
    <b v="1"/>
    <s v="photography/photobooks"/>
    <n v="2296"/>
    <n v="765.33"/>
    <x v="8"/>
    <s v="photobooks"/>
    <x v="1761"/>
    <x v="1760"/>
    <n v="2015"/>
  </r>
  <r>
    <n v="1762"/>
    <s v="&quot;The Naked Pixel&quot; Ali Pakele"/>
    <s v="Project rewards $25 gets you 190+ digital images"/>
    <n v="100"/>
    <n v="2291"/>
    <x v="0"/>
    <s v="US"/>
    <s v="USD"/>
    <n v="1457739245"/>
    <x v="1762"/>
    <b v="0"/>
    <n v="25"/>
    <b v="1"/>
    <s v="photography/photobooks"/>
    <n v="2291"/>
    <n v="91.64"/>
    <x v="8"/>
    <s v="photobooks"/>
    <x v="1762"/>
    <x v="1761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x v="1763"/>
    <b v="0"/>
    <n v="118"/>
    <b v="1"/>
    <s v="photography/photobooks"/>
    <n v="19"/>
    <n v="19.41"/>
    <x v="8"/>
    <s v="photobooks"/>
    <x v="1763"/>
    <x v="1762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x v="1764"/>
    <b v="1"/>
    <n v="39"/>
    <b v="0"/>
    <s v="photography/photobooks"/>
    <n v="21"/>
    <n v="58.64"/>
    <x v="8"/>
    <s v="photobooks"/>
    <x v="1764"/>
    <x v="176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x v="1765"/>
    <b v="1"/>
    <n v="103"/>
    <b v="0"/>
    <s v="photography/photobooks"/>
    <n v="18"/>
    <n v="22.19"/>
    <x v="8"/>
    <s v="photobooks"/>
    <x v="1765"/>
    <x v="1764"/>
    <n v="2014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x v="1766"/>
    <b v="1"/>
    <n v="0"/>
    <b v="0"/>
    <s v="photography/photobooks"/>
    <n v="152"/>
    <s v="N/A"/>
    <x v="8"/>
    <s v="photobooks"/>
    <x v="1766"/>
    <x v="1765"/>
    <n v="2014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x v="1767"/>
    <b v="1"/>
    <n v="39"/>
    <b v="0"/>
    <s v="photography/photobooks"/>
    <n v="46"/>
    <n v="58.46"/>
    <x v="8"/>
    <s v="photobooks"/>
    <x v="1767"/>
    <x v="1766"/>
    <n v="201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x v="1768"/>
    <b v="1"/>
    <n v="15"/>
    <b v="0"/>
    <s v="photography/photobooks"/>
    <n v="45"/>
    <n v="151.36000000000001"/>
    <x v="8"/>
    <s v="photobooks"/>
    <x v="1768"/>
    <x v="1767"/>
    <n v="201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x v="1769"/>
    <b v="1"/>
    <n v="22"/>
    <b v="0"/>
    <s v="photography/photobooks"/>
    <n v="6"/>
    <n v="102.95"/>
    <x v="8"/>
    <s v="photobooks"/>
    <x v="1769"/>
    <x v="1768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x v="1770"/>
    <b v="1"/>
    <n v="92"/>
    <b v="0"/>
    <s v="photography/photobooks"/>
    <n v="9"/>
    <n v="24.53"/>
    <x v="8"/>
    <s v="photobooks"/>
    <x v="1770"/>
    <x v="1769"/>
    <n v="20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x v="1771"/>
    <b v="1"/>
    <n v="25"/>
    <b v="0"/>
    <s v="photography/photobooks"/>
    <n v="54"/>
    <n v="89.96"/>
    <x v="8"/>
    <s v="photobooks"/>
    <x v="1771"/>
    <x v="1770"/>
    <n v="2014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x v="1772"/>
    <b v="1"/>
    <n v="19"/>
    <b v="0"/>
    <s v="photography/photobooks"/>
    <n v="41"/>
    <n v="118.16"/>
    <x v="8"/>
    <s v="photobooks"/>
    <x v="1772"/>
    <x v="1771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x v="1773"/>
    <b v="1"/>
    <n v="19"/>
    <b v="0"/>
    <s v="photography/photobooks"/>
    <n v="7"/>
    <n v="117.42"/>
    <x v="8"/>
    <s v="photobooks"/>
    <x v="1773"/>
    <x v="1772"/>
    <n v="2014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x v="1774"/>
    <b v="1"/>
    <n v="13"/>
    <b v="0"/>
    <s v="photography/photobooks"/>
    <n v="89"/>
    <n v="171.57"/>
    <x v="8"/>
    <s v="photobooks"/>
    <x v="1774"/>
    <x v="1773"/>
    <n v="2014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x v="1775"/>
    <b v="1"/>
    <n v="124"/>
    <b v="0"/>
    <s v="photography/photobooks"/>
    <n v="7"/>
    <n v="17.98"/>
    <x v="8"/>
    <s v="photobooks"/>
    <x v="1775"/>
    <x v="1774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x v="1776"/>
    <b v="1"/>
    <n v="4"/>
    <b v="0"/>
    <s v="photography/photobooks"/>
    <n v="44"/>
    <n v="555.5"/>
    <x v="8"/>
    <s v="photobooks"/>
    <x v="1776"/>
    <x v="1775"/>
    <n v="2014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x v="1777"/>
    <b v="1"/>
    <n v="10"/>
    <b v="0"/>
    <s v="photography/photobooks"/>
    <n v="46"/>
    <n v="222.2"/>
    <x v="8"/>
    <s v="photobooks"/>
    <x v="1777"/>
    <x v="1776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x v="1778"/>
    <b v="1"/>
    <n v="15"/>
    <b v="0"/>
    <s v="photography/photobooks"/>
    <n v="4"/>
    <n v="147.66999999999999"/>
    <x v="8"/>
    <s v="photobooks"/>
    <x v="1778"/>
    <x v="1777"/>
    <n v="20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x v="1779"/>
    <b v="1"/>
    <n v="38"/>
    <b v="0"/>
    <s v="photography/photobooks"/>
    <n v="20"/>
    <n v="58.16"/>
    <x v="8"/>
    <s v="photobooks"/>
    <x v="1779"/>
    <x v="1778"/>
    <n v="2016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x v="1780"/>
    <b v="1"/>
    <n v="152"/>
    <b v="0"/>
    <s v="photography/photobooks"/>
    <n v="7"/>
    <n v="14.54"/>
    <x v="8"/>
    <s v="photobooks"/>
    <x v="1780"/>
    <x v="1779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x v="1781"/>
    <b v="1"/>
    <n v="24"/>
    <b v="0"/>
    <s v="photography/photobooks"/>
    <n v="40"/>
    <n v="91.83"/>
    <x v="8"/>
    <s v="photobooks"/>
    <x v="1781"/>
    <x v="1780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x v="1782"/>
    <b v="1"/>
    <n v="76"/>
    <b v="0"/>
    <s v="photography/photobooks"/>
    <n v="6"/>
    <n v="28.97"/>
    <x v="8"/>
    <s v="photobooks"/>
    <x v="1782"/>
    <x v="1781"/>
    <n v="2016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x v="1783"/>
    <b v="1"/>
    <n v="185"/>
    <b v="0"/>
    <s v="photography/photobooks"/>
    <n v="6"/>
    <n v="11.89"/>
    <x v="8"/>
    <s v="photobooks"/>
    <x v="1783"/>
    <x v="1782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x v="1784"/>
    <b v="1"/>
    <n v="33"/>
    <b v="0"/>
    <s v="photography/photobooks"/>
    <n v="44"/>
    <n v="66.61"/>
    <x v="8"/>
    <s v="photobooks"/>
    <x v="1784"/>
    <x v="1783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x v="1785"/>
    <b v="1"/>
    <n v="108"/>
    <b v="0"/>
    <s v="photography/photobooks"/>
    <n v="9"/>
    <n v="20.329999999999998"/>
    <x v="8"/>
    <s v="photobooks"/>
    <x v="1785"/>
    <x v="1784"/>
    <n v="2014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x v="1786"/>
    <b v="1"/>
    <n v="29"/>
    <b v="0"/>
    <s v="photography/photobooks"/>
    <n v="116"/>
    <n v="75.69"/>
    <x v="8"/>
    <s v="photobooks"/>
    <x v="1786"/>
    <x v="1785"/>
    <n v="2014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x v="1787"/>
    <b v="1"/>
    <n v="24"/>
    <b v="0"/>
    <s v="photography/photobooks"/>
    <n v="22"/>
    <n v="91.38"/>
    <x v="8"/>
    <s v="photobooks"/>
    <x v="1787"/>
    <x v="1786"/>
    <n v="2015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x v="1788"/>
    <b v="1"/>
    <n v="4"/>
    <b v="0"/>
    <s v="photography/photobooks"/>
    <n v="40"/>
    <n v="547.75"/>
    <x v="8"/>
    <s v="photobooks"/>
    <x v="1788"/>
    <x v="1787"/>
    <n v="2014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x v="1789"/>
    <b v="1"/>
    <n v="4"/>
    <b v="0"/>
    <s v="photography/photobooks"/>
    <n v="27"/>
    <n v="547.75"/>
    <x v="8"/>
    <s v="photobooks"/>
    <x v="1789"/>
    <x v="1788"/>
    <n v="2014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x v="1790"/>
    <b v="1"/>
    <n v="15"/>
    <b v="0"/>
    <s v="photography/photobooks"/>
    <n v="7"/>
    <n v="145.47"/>
    <x v="8"/>
    <s v="photobooks"/>
    <x v="1790"/>
    <x v="1789"/>
    <n v="2015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x v="1791"/>
    <b v="1"/>
    <n v="4"/>
    <b v="0"/>
    <s v="photography/photobooks"/>
    <n v="73"/>
    <n v="545.5"/>
    <x v="8"/>
    <s v="photobooks"/>
    <x v="1791"/>
    <x v="1790"/>
    <n v="2014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x v="1792"/>
    <b v="1"/>
    <n v="139"/>
    <b v="0"/>
    <s v="photography/photobooks"/>
    <n v="9"/>
    <n v="15.68"/>
    <x v="8"/>
    <s v="photobooks"/>
    <x v="1792"/>
    <x v="1791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x v="1793"/>
    <b v="1"/>
    <n v="2"/>
    <b v="0"/>
    <s v="photography/photobooks"/>
    <n v="73"/>
    <n v="1087.5"/>
    <x v="8"/>
    <s v="photobooks"/>
    <x v="1793"/>
    <x v="1792"/>
    <n v="2014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x v="1794"/>
    <b v="1"/>
    <n v="18"/>
    <b v="0"/>
    <s v="photography/photobooks"/>
    <n v="24"/>
    <n v="120.61"/>
    <x v="8"/>
    <s v="photobooks"/>
    <x v="1794"/>
    <x v="1793"/>
    <n v="2015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x v="1795"/>
    <b v="1"/>
    <n v="81"/>
    <b v="0"/>
    <s v="photography/photobooks"/>
    <n v="8"/>
    <n v="26.68"/>
    <x v="8"/>
    <s v="photobooks"/>
    <x v="1795"/>
    <x v="1794"/>
    <n v="2016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x v="1796"/>
    <b v="1"/>
    <n v="86"/>
    <b v="0"/>
    <s v="photography/photobooks"/>
    <n v="11"/>
    <n v="25.12"/>
    <x v="8"/>
    <s v="photobooks"/>
    <x v="1796"/>
    <x v="1795"/>
    <n v="201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x v="1797"/>
    <b v="1"/>
    <n v="140"/>
    <b v="0"/>
    <s v="photography/photobooks"/>
    <n v="22"/>
    <n v="15.42"/>
    <x v="8"/>
    <s v="photobooks"/>
    <x v="1797"/>
    <x v="1796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x v="1798"/>
    <b v="1"/>
    <n v="37"/>
    <b v="0"/>
    <s v="photography/photobooks"/>
    <n v="13"/>
    <n v="58.27"/>
    <x v="8"/>
    <s v="photobooks"/>
    <x v="1798"/>
    <x v="1797"/>
    <n v="2015"/>
  </r>
  <r>
    <n v="1799"/>
    <s v="The UnDiscovered Image"/>
    <s v="The UnDiscovered Image, a monthly publication dedicated to photographers."/>
    <n v="4000"/>
    <n v="2155"/>
    <x v="2"/>
    <s v="GB"/>
    <s v="GBP"/>
    <n v="1415740408"/>
    <x v="1799"/>
    <b v="1"/>
    <n v="6"/>
    <b v="0"/>
    <s v="photography/photobooks"/>
    <n v="54"/>
    <n v="359.17"/>
    <x v="8"/>
    <s v="photobooks"/>
    <x v="1799"/>
    <x v="1798"/>
    <n v="2014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x v="1800"/>
    <b v="1"/>
    <n v="113"/>
    <b v="0"/>
    <s v="photography/photobooks"/>
    <n v="5"/>
    <n v="19.07"/>
    <x v="8"/>
    <s v="photobooks"/>
    <x v="1800"/>
    <x v="1799"/>
    <n v="2016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x v="1801"/>
    <b v="1"/>
    <n v="37"/>
    <b v="0"/>
    <s v="photography/photobooks"/>
    <n v="13"/>
    <n v="58.16"/>
    <x v="8"/>
    <s v="photobooks"/>
    <x v="1801"/>
    <x v="1800"/>
    <n v="2015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x v="1802"/>
    <b v="1"/>
    <n v="18"/>
    <b v="0"/>
    <s v="photography/photobooks"/>
    <n v="61"/>
    <n v="119.56"/>
    <x v="8"/>
    <s v="photobooks"/>
    <x v="1802"/>
    <x v="1801"/>
    <n v="2015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x v="1803"/>
    <b v="1"/>
    <n v="75"/>
    <b v="0"/>
    <s v="photography/photobooks"/>
    <n v="12"/>
    <n v="28.67"/>
    <x v="8"/>
    <s v="photobooks"/>
    <x v="1803"/>
    <x v="18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x v="1804"/>
    <b v="1"/>
    <n v="52"/>
    <b v="0"/>
    <s v="photography/photobooks"/>
    <n v="14"/>
    <n v="41.29"/>
    <x v="8"/>
    <s v="photobooks"/>
    <x v="1804"/>
    <x v="1803"/>
    <n v="2015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x v="1805"/>
    <b v="1"/>
    <n v="122"/>
    <b v="0"/>
    <s v="photography/photobooks"/>
    <n v="10"/>
    <n v="17.579999999999998"/>
    <x v="8"/>
    <s v="photobooks"/>
    <x v="1805"/>
    <x v="1804"/>
    <n v="2015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x v="1806"/>
    <b v="1"/>
    <n v="8"/>
    <b v="0"/>
    <s v="photography/photobooks"/>
    <n v="11"/>
    <n v="268.13"/>
    <x v="8"/>
    <s v="photobooks"/>
    <x v="1806"/>
    <x v="1805"/>
    <n v="2014"/>
  </r>
  <r>
    <n v="1807"/>
    <s v="Anywhere but Here"/>
    <s v="I want to explore alternative cultures and lifestyles in America."/>
    <n v="5000"/>
    <n v="2144.34"/>
    <x v="2"/>
    <s v="US"/>
    <s v="USD"/>
    <n v="1411868313"/>
    <x v="1807"/>
    <b v="1"/>
    <n v="8"/>
    <b v="0"/>
    <s v="photography/photobooks"/>
    <n v="43"/>
    <n v="268.04000000000002"/>
    <x v="8"/>
    <s v="photobooks"/>
    <x v="1807"/>
    <x v="1806"/>
    <n v="2014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x v="1808"/>
    <b v="1"/>
    <n v="96"/>
    <b v="0"/>
    <s v="photography/photobooks"/>
    <n v="8"/>
    <n v="22.32"/>
    <x v="8"/>
    <s v="photobooks"/>
    <x v="1808"/>
    <x v="1807"/>
    <n v="2017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x v="1809"/>
    <b v="1"/>
    <n v="9"/>
    <b v="0"/>
    <s v="photography/photobooks"/>
    <n v="61"/>
    <n v="238"/>
    <x v="8"/>
    <s v="photobooks"/>
    <x v="1809"/>
    <x v="1808"/>
    <n v="2015"/>
  </r>
  <r>
    <n v="1810"/>
    <s v="Film Speed"/>
    <s v="Film Speed is a series of Zines focusing on architecture shot completely on 35 and 120mm film."/>
    <n v="450"/>
    <n v="2141"/>
    <x v="2"/>
    <s v="US"/>
    <s v="USD"/>
    <n v="1408657826"/>
    <x v="1810"/>
    <b v="0"/>
    <n v="2"/>
    <b v="0"/>
    <s v="photography/photobooks"/>
    <n v="476"/>
    <n v="1070.5"/>
    <x v="8"/>
    <s v="photobooks"/>
    <x v="1810"/>
    <x v="1809"/>
    <n v="2014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x v="1811"/>
    <b v="0"/>
    <n v="26"/>
    <b v="0"/>
    <s v="photography/photobooks"/>
    <n v="4"/>
    <n v="82.31"/>
    <x v="8"/>
    <s v="photobooks"/>
    <x v="1811"/>
    <x v="181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x v="1812"/>
    <b v="0"/>
    <n v="23"/>
    <b v="0"/>
    <s v="photography/photobooks"/>
    <n v="33"/>
    <n v="93.04"/>
    <x v="8"/>
    <s v="photobooks"/>
    <x v="1812"/>
    <x v="1811"/>
    <n v="201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x v="1813"/>
    <b v="0"/>
    <n v="0"/>
    <b v="0"/>
    <s v="photography/photobooks"/>
    <n v="24"/>
    <s v="N/A"/>
    <x v="8"/>
    <s v="photobooks"/>
    <x v="1813"/>
    <x v="1812"/>
    <n v="2014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x v="1814"/>
    <b v="0"/>
    <n v="140"/>
    <b v="0"/>
    <s v="photography/photobooks"/>
    <n v="18"/>
    <n v="15.23"/>
    <x v="8"/>
    <s v="photobooks"/>
    <x v="1814"/>
    <x v="1813"/>
    <n v="2015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x v="1815"/>
    <b v="0"/>
    <n v="0"/>
    <b v="0"/>
    <s v="photography/photobooks"/>
    <n v="71"/>
    <s v="N/A"/>
    <x v="8"/>
    <s v="photobooks"/>
    <x v="1815"/>
    <x v="1814"/>
    <n v="2015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x v="1816"/>
    <b v="0"/>
    <n v="6"/>
    <b v="0"/>
    <s v="photography/photobooks"/>
    <n v="9"/>
    <n v="355"/>
    <x v="8"/>
    <s v="photobooks"/>
    <x v="1816"/>
    <x v="1815"/>
    <n v="2016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x v="1817"/>
    <b v="0"/>
    <n v="100"/>
    <b v="0"/>
    <s v="photography/photobooks"/>
    <n v="12"/>
    <n v="21.29"/>
    <x v="8"/>
    <s v="photobooks"/>
    <x v="1817"/>
    <x v="1816"/>
    <n v="2016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x v="1818"/>
    <b v="0"/>
    <n v="0"/>
    <b v="0"/>
    <s v="photography/photobooks"/>
    <n v="14"/>
    <s v="N/A"/>
    <x v="8"/>
    <s v="photobooks"/>
    <x v="1818"/>
    <x v="1817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x v="1819"/>
    <b v="0"/>
    <n v="4"/>
    <b v="0"/>
    <s v="photography/photobooks"/>
    <n v="177"/>
    <n v="530"/>
    <x v="8"/>
    <s v="photobooks"/>
    <x v="1819"/>
    <x v="1818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x v="1820"/>
    <b v="0"/>
    <n v="8"/>
    <b v="0"/>
    <s v="photography/photobooks"/>
    <n v="8"/>
    <n v="264.38"/>
    <x v="8"/>
    <s v="photobooks"/>
    <x v="1820"/>
    <x v="1819"/>
    <n v="2015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x v="1821"/>
    <b v="0"/>
    <n v="57"/>
    <b v="1"/>
    <s v="music/rock"/>
    <n v="85"/>
    <n v="37.07"/>
    <x v="4"/>
    <s v="rock"/>
    <x v="1821"/>
    <x v="1820"/>
    <n v="2012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x v="1822"/>
    <b v="0"/>
    <n v="11"/>
    <b v="1"/>
    <s v="music/rock"/>
    <n v="704"/>
    <n v="192.09"/>
    <x v="4"/>
    <s v="rock"/>
    <x v="1822"/>
    <x v="1821"/>
    <n v="2013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x v="1823"/>
    <b v="0"/>
    <n v="33"/>
    <b v="1"/>
    <s v="music/rock"/>
    <n v="302"/>
    <n v="63.95"/>
    <x v="4"/>
    <s v="rock"/>
    <x v="1823"/>
    <x v="1822"/>
    <n v="2012"/>
  </r>
  <r>
    <n v="1824"/>
    <s v="Tin Man's Broken Wisdom Fund"/>
    <s v="cd fund raiser"/>
    <n v="3000"/>
    <n v="2110"/>
    <x v="0"/>
    <s v="US"/>
    <s v="USD"/>
    <n v="1389146880"/>
    <x v="1824"/>
    <b v="0"/>
    <n v="40"/>
    <b v="1"/>
    <s v="music/rock"/>
    <n v="70"/>
    <n v="52.75"/>
    <x v="4"/>
    <s v="rock"/>
    <x v="1824"/>
    <x v="1823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x v="1825"/>
    <b v="0"/>
    <n v="50"/>
    <b v="1"/>
    <s v="music/rock"/>
    <n v="105"/>
    <n v="42.14"/>
    <x v="4"/>
    <s v="rock"/>
    <x v="1825"/>
    <x v="1824"/>
    <n v="2013"/>
  </r>
  <r>
    <n v="1826"/>
    <s v="BEAR GHOST! Professional Recording! Yay!"/>
    <s v="Hear your favorite Bear Ghost in eargasmic quality!"/>
    <n v="2000"/>
    <n v="2103"/>
    <x v="0"/>
    <s v="US"/>
    <s v="USD"/>
    <n v="1392675017"/>
    <x v="1826"/>
    <b v="0"/>
    <n v="38"/>
    <b v="1"/>
    <s v="music/rock"/>
    <n v="105"/>
    <n v="55.34"/>
    <x v="4"/>
    <s v="rock"/>
    <x v="1826"/>
    <x v="1825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x v="1827"/>
    <b v="0"/>
    <n v="96"/>
    <b v="1"/>
    <s v="music/rock"/>
    <n v="26"/>
    <n v="21.9"/>
    <x v="4"/>
    <s v="rock"/>
    <x v="1827"/>
    <x v="182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x v="1828"/>
    <b v="0"/>
    <n v="48"/>
    <b v="1"/>
    <s v="music/rock"/>
    <n v="11"/>
    <n v="43.79"/>
    <x v="4"/>
    <s v="rock"/>
    <x v="1828"/>
    <x v="1827"/>
    <n v="2014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x v="1829"/>
    <b v="0"/>
    <n v="33"/>
    <b v="1"/>
    <s v="music/rock"/>
    <n v="140"/>
    <n v="63.67"/>
    <x v="4"/>
    <s v="rock"/>
    <x v="1829"/>
    <x v="1828"/>
    <n v="201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x v="1830"/>
    <b v="0"/>
    <n v="226"/>
    <b v="1"/>
    <s v="music/rock"/>
    <n v="14"/>
    <n v="9.2899999999999991"/>
    <x v="4"/>
    <s v="rock"/>
    <x v="1830"/>
    <x v="1829"/>
    <n v="2014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x v="1831"/>
    <b v="0"/>
    <n v="14"/>
    <b v="1"/>
    <s v="music/rock"/>
    <n v="210"/>
    <n v="150"/>
    <x v="4"/>
    <s v="rock"/>
    <x v="1831"/>
    <x v="1830"/>
    <n v="2012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x v="1832"/>
    <b v="0"/>
    <n v="20"/>
    <b v="1"/>
    <s v="music/rock"/>
    <n v="600"/>
    <n v="105"/>
    <x v="4"/>
    <s v="rock"/>
    <x v="1832"/>
    <x v="1831"/>
    <n v="20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x v="1833"/>
    <b v="0"/>
    <n v="25"/>
    <b v="1"/>
    <s v="music/rock"/>
    <n v="525"/>
    <n v="84"/>
    <x v="4"/>
    <s v="rock"/>
    <x v="1833"/>
    <x v="1832"/>
    <n v="2013"/>
  </r>
  <r>
    <n v="1834"/>
    <s v="TDJ - All Part of the Plan EP/Tour"/>
    <s v="Help us fund our first tour and promote our new EP!"/>
    <n v="10000"/>
    <n v="2095.2600000000002"/>
    <x v="0"/>
    <s v="US"/>
    <s v="USD"/>
    <n v="1422140895"/>
    <x v="1834"/>
    <b v="0"/>
    <n v="90"/>
    <b v="1"/>
    <s v="music/rock"/>
    <n v="21"/>
    <n v="23.28"/>
    <x v="4"/>
    <s v="rock"/>
    <x v="1834"/>
    <x v="1833"/>
    <n v="2014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x v="1835"/>
    <b v="0"/>
    <n v="11"/>
    <b v="1"/>
    <s v="music/rock"/>
    <n v="419"/>
    <n v="190.45"/>
    <x v="4"/>
    <s v="rock"/>
    <x v="1835"/>
    <x v="1834"/>
    <n v="2016"/>
  </r>
  <r>
    <n v="1836"/>
    <s v="KICKSTART OUR &lt;+3"/>
    <s v="Help fund our 2013 Sound &amp; Lighting Touring rig!"/>
    <n v="5000"/>
    <n v="2093"/>
    <x v="0"/>
    <s v="US"/>
    <s v="USD"/>
    <n v="1361129129"/>
    <x v="1836"/>
    <b v="0"/>
    <n v="55"/>
    <b v="1"/>
    <s v="music/rock"/>
    <n v="42"/>
    <n v="38.049999999999997"/>
    <x v="4"/>
    <s v="rock"/>
    <x v="1836"/>
    <x v="1835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x v="1837"/>
    <b v="0"/>
    <n v="30"/>
    <b v="1"/>
    <s v="music/rock"/>
    <n v="348"/>
    <n v="69.569999999999993"/>
    <x v="4"/>
    <s v="rock"/>
    <x v="1837"/>
    <x v="1836"/>
    <n v="2012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x v="1838"/>
    <b v="0"/>
    <n v="28"/>
    <b v="1"/>
    <s v="music/rock"/>
    <n v="209"/>
    <n v="74.5"/>
    <x v="4"/>
    <s v="rock"/>
    <x v="1838"/>
    <x v="1837"/>
    <n v="20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x v="1839"/>
    <b v="0"/>
    <n v="45"/>
    <b v="1"/>
    <s v="music/rock"/>
    <n v="208"/>
    <n v="46.27"/>
    <x v="4"/>
    <s v="rock"/>
    <x v="1839"/>
    <x v="1838"/>
    <n v="2016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x v="1840"/>
    <b v="0"/>
    <n v="13"/>
    <b v="1"/>
    <s v="music/rock"/>
    <n v="231"/>
    <n v="160"/>
    <x v="4"/>
    <s v="rock"/>
    <x v="1840"/>
    <x v="1839"/>
    <n v="2013"/>
  </r>
  <r>
    <n v="1841"/>
    <s v="Hydra Effect Debut EP"/>
    <s v="Hard Rock with a Positive Message. Help us fund, release and promote our debut EP!"/>
    <n v="2000"/>
    <n v="2076"/>
    <x v="0"/>
    <s v="US"/>
    <s v="USD"/>
    <n v="1400561940"/>
    <x v="1841"/>
    <b v="0"/>
    <n v="40"/>
    <b v="1"/>
    <s v="music/rock"/>
    <n v="104"/>
    <n v="51.9"/>
    <x v="4"/>
    <s v="rock"/>
    <x v="1841"/>
    <x v="184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x v="1842"/>
    <b v="0"/>
    <n v="21"/>
    <b v="1"/>
    <s v="music/rock"/>
    <n v="104"/>
    <n v="98.86"/>
    <x v="4"/>
    <s v="rock"/>
    <x v="1842"/>
    <x v="1841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x v="1843"/>
    <b v="0"/>
    <n v="134"/>
    <b v="1"/>
    <s v="music/rock"/>
    <n v="21"/>
    <n v="15.49"/>
    <x v="4"/>
    <s v="rock"/>
    <x v="1843"/>
    <x v="1842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x v="1844"/>
    <b v="0"/>
    <n v="20"/>
    <b v="1"/>
    <s v="music/rock"/>
    <n v="138"/>
    <n v="103.65"/>
    <x v="4"/>
    <s v="rock"/>
    <x v="1844"/>
    <x v="1843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x v="1845"/>
    <b v="0"/>
    <n v="19"/>
    <b v="1"/>
    <s v="music/rock"/>
    <n v="207"/>
    <n v="108.97"/>
    <x v="4"/>
    <s v="rock"/>
    <x v="1845"/>
    <x v="1844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x v="1846"/>
    <b v="0"/>
    <n v="209"/>
    <b v="1"/>
    <s v="music/rock"/>
    <n v="14"/>
    <n v="9.9"/>
    <x v="4"/>
    <s v="rock"/>
    <x v="1846"/>
    <x v="184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x v="1847"/>
    <b v="0"/>
    <n v="38"/>
    <b v="1"/>
    <s v="music/rock"/>
    <n v="83"/>
    <n v="54.47"/>
    <x v="4"/>
    <s v="rock"/>
    <x v="1847"/>
    <x v="1846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x v="1848"/>
    <b v="0"/>
    <n v="24"/>
    <b v="1"/>
    <s v="music/rock"/>
    <n v="69"/>
    <n v="86.04"/>
    <x v="4"/>
    <s v="rock"/>
    <x v="1848"/>
    <x v="1847"/>
    <n v="2011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x v="1849"/>
    <b v="0"/>
    <n v="8"/>
    <b v="1"/>
    <s v="music/rock"/>
    <n v="688"/>
    <n v="258.13"/>
    <x v="4"/>
    <s v="rock"/>
    <x v="1849"/>
    <x v="1848"/>
    <n v="2012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x v="1850"/>
    <b v="0"/>
    <n v="179"/>
    <b v="1"/>
    <s v="music/rock"/>
    <n v="23"/>
    <n v="11.53"/>
    <x v="4"/>
    <s v="rock"/>
    <x v="1850"/>
    <x v="1849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x v="1851"/>
    <b v="0"/>
    <n v="26"/>
    <b v="1"/>
    <s v="music/rock"/>
    <n v="158"/>
    <n v="79.23"/>
    <x v="4"/>
    <s v="rock"/>
    <x v="1851"/>
    <x v="1850"/>
    <n v="2014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x v="1852"/>
    <b v="0"/>
    <n v="131"/>
    <b v="1"/>
    <s v="music/rock"/>
    <n v="14"/>
    <n v="15.73"/>
    <x v="4"/>
    <s v="rock"/>
    <x v="1852"/>
    <x v="1851"/>
    <n v="2015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x v="1853"/>
    <b v="0"/>
    <n v="14"/>
    <b v="1"/>
    <s v="music/rock"/>
    <n v="257"/>
    <n v="147.07"/>
    <x v="4"/>
    <s v="rock"/>
    <x v="1853"/>
    <x v="1852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x v="1854"/>
    <b v="0"/>
    <n v="174"/>
    <b v="1"/>
    <s v="music/rock"/>
    <n v="14"/>
    <n v="11.82"/>
    <x v="4"/>
    <s v="rock"/>
    <x v="1854"/>
    <x v="1853"/>
    <n v="2013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x v="1855"/>
    <b v="0"/>
    <n v="191"/>
    <b v="1"/>
    <s v="music/rock"/>
    <n v="23"/>
    <n v="10.76"/>
    <x v="4"/>
    <s v="rock"/>
    <x v="1855"/>
    <x v="1854"/>
    <n v="2013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x v="1856"/>
    <b v="0"/>
    <n v="38"/>
    <b v="1"/>
    <s v="music/rock"/>
    <n v="103"/>
    <n v="54.08"/>
    <x v="4"/>
    <s v="rock"/>
    <x v="1856"/>
    <x v="1855"/>
    <n v="2014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x v="1857"/>
    <b v="0"/>
    <n v="22"/>
    <b v="1"/>
    <s v="music/rock"/>
    <n v="68"/>
    <n v="93.32"/>
    <x v="4"/>
    <s v="rock"/>
    <x v="1857"/>
    <x v="1856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x v="1858"/>
    <b v="0"/>
    <n v="149"/>
    <b v="1"/>
    <s v="music/rock"/>
    <n v="37"/>
    <n v="13.78"/>
    <x v="4"/>
    <s v="rock"/>
    <x v="1858"/>
    <x v="1857"/>
    <n v="2011"/>
  </r>
  <r>
    <n v="1859"/>
    <s v="Queen Kwong Tour to London and Paris"/>
    <s v="Queen Kwong is going ON TOUR to London and Paris!"/>
    <n v="3000"/>
    <n v="2052"/>
    <x v="0"/>
    <s v="US"/>
    <s v="USD"/>
    <n v="1316716129"/>
    <x v="1859"/>
    <b v="0"/>
    <n v="56"/>
    <b v="1"/>
    <s v="music/rock"/>
    <n v="68"/>
    <n v="36.64"/>
    <x v="4"/>
    <s v="rock"/>
    <x v="1859"/>
    <x v="1858"/>
    <n v="2011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x v="1860"/>
    <b v="0"/>
    <n v="19"/>
    <b v="1"/>
    <s v="music/rock"/>
    <n v="273"/>
    <n v="107.89"/>
    <x v="4"/>
    <s v="rock"/>
    <x v="1860"/>
    <x v="1859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x v="1861"/>
    <b v="0"/>
    <n v="0"/>
    <b v="0"/>
    <s v="games/mobile games"/>
    <n v="1"/>
    <s v="N/A"/>
    <x v="6"/>
    <s v="mobile games"/>
    <x v="1861"/>
    <x v="1860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x v="1862"/>
    <b v="0"/>
    <n v="16"/>
    <b v="0"/>
    <s v="games/mobile games"/>
    <n v="11"/>
    <n v="128.13"/>
    <x v="6"/>
    <s v="mobile games"/>
    <x v="1862"/>
    <x v="1861"/>
    <n v="2017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x v="1863"/>
    <b v="0"/>
    <n v="2"/>
    <b v="0"/>
    <s v="games/mobile games"/>
    <n v="82"/>
    <n v="1025"/>
    <x v="6"/>
    <s v="mobile games"/>
    <x v="1863"/>
    <x v="1862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x v="1864"/>
    <b v="0"/>
    <n v="48"/>
    <b v="0"/>
    <s v="games/mobile games"/>
    <n v="31"/>
    <n v="42.65"/>
    <x v="6"/>
    <s v="mobile games"/>
    <x v="1864"/>
    <x v="1863"/>
    <n v="2014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x v="1865"/>
    <b v="0"/>
    <n v="2"/>
    <b v="0"/>
    <s v="games/mobile games"/>
    <n v="2"/>
    <n v="1021"/>
    <x v="6"/>
    <s v="mobile games"/>
    <x v="1865"/>
    <x v="1864"/>
    <n v="2016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x v="1866"/>
    <b v="0"/>
    <n v="2"/>
    <b v="0"/>
    <s v="games/mobile games"/>
    <n v="8"/>
    <n v="1020.5"/>
    <x v="6"/>
    <s v="mobile games"/>
    <x v="1866"/>
    <x v="1865"/>
    <n v="2017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x v="1867"/>
    <b v="0"/>
    <n v="1"/>
    <b v="0"/>
    <s v="games/mobile games"/>
    <n v="10"/>
    <n v="2035.05"/>
    <x v="6"/>
    <s v="mobile games"/>
    <x v="1867"/>
    <x v="1866"/>
    <n v="2016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x v="1868"/>
    <b v="0"/>
    <n v="17"/>
    <b v="0"/>
    <s v="games/mobile games"/>
    <n v="8"/>
    <n v="119.71"/>
    <x v="6"/>
    <s v="mobile games"/>
    <x v="1868"/>
    <x v="1867"/>
    <n v="2015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x v="1869"/>
    <b v="0"/>
    <n v="0"/>
    <b v="0"/>
    <s v="games/mobile games"/>
    <n v="20"/>
    <s v="N/A"/>
    <x v="6"/>
    <s v="mobile games"/>
    <x v="1869"/>
    <x v="1868"/>
    <n v="2016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x v="1870"/>
    <b v="0"/>
    <n v="11"/>
    <b v="0"/>
    <s v="games/mobile games"/>
    <n v="58"/>
    <n v="184.82"/>
    <x v="6"/>
    <s v="mobile games"/>
    <x v="1870"/>
    <x v="1869"/>
    <n v="2016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x v="1871"/>
    <b v="0"/>
    <n v="95"/>
    <b v="0"/>
    <s v="games/mobile games"/>
    <n v="31"/>
    <n v="21.38"/>
    <x v="6"/>
    <s v="mobile games"/>
    <x v="1871"/>
    <x v="1870"/>
    <n v="2014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x v="1872"/>
    <b v="0"/>
    <n v="13"/>
    <b v="0"/>
    <s v="games/mobile games"/>
    <n v="10"/>
    <n v="156.15"/>
    <x v="6"/>
    <s v="mobile games"/>
    <x v="1872"/>
    <x v="1871"/>
    <n v="2015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x v="1873"/>
    <b v="0"/>
    <n v="2"/>
    <b v="0"/>
    <s v="games/mobile games"/>
    <n v="25"/>
    <n v="1015"/>
    <x v="6"/>
    <s v="mobile games"/>
    <x v="1873"/>
    <x v="1872"/>
    <n v="2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x v="1874"/>
    <b v="0"/>
    <n v="2"/>
    <b v="0"/>
    <s v="games/mobile games"/>
    <n v="1"/>
    <n v="1014"/>
    <x v="6"/>
    <s v="mobile games"/>
    <x v="1874"/>
    <x v="1873"/>
    <n v="2016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x v="1875"/>
    <b v="0"/>
    <n v="3"/>
    <b v="0"/>
    <s v="games/mobile games"/>
    <n v="20"/>
    <n v="675.67"/>
    <x v="6"/>
    <s v="mobile games"/>
    <x v="1875"/>
    <x v="1874"/>
    <n v="2016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x v="1876"/>
    <b v="0"/>
    <n v="0"/>
    <b v="0"/>
    <s v="games/mobile games"/>
    <n v="724"/>
    <s v="N/A"/>
    <x v="6"/>
    <s v="mobile games"/>
    <x v="1876"/>
    <x v="1875"/>
    <n v="2014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x v="1877"/>
    <b v="0"/>
    <n v="0"/>
    <b v="0"/>
    <s v="games/mobile games"/>
    <n v="3375"/>
    <s v="N/A"/>
    <x v="6"/>
    <s v="mobile games"/>
    <x v="1877"/>
    <x v="1876"/>
    <n v="201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x v="1878"/>
    <b v="0"/>
    <n v="0"/>
    <b v="0"/>
    <s v="games/mobile games"/>
    <n v="25"/>
    <s v="N/A"/>
    <x v="6"/>
    <s v="mobile games"/>
    <x v="1878"/>
    <x v="1877"/>
    <n v="2014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x v="1879"/>
    <b v="0"/>
    <n v="2"/>
    <b v="0"/>
    <s v="games/mobile games"/>
    <n v="41"/>
    <n v="1012.5"/>
    <x v="6"/>
    <s v="mobile games"/>
    <x v="1879"/>
    <x v="1878"/>
    <n v="2016"/>
  </r>
  <r>
    <n v="1880"/>
    <s v="Sim Betting Football"/>
    <s v="Sim Betting Football is the only football (soccer) betting simulation  game."/>
    <n v="5000"/>
    <n v="2025"/>
    <x v="2"/>
    <s v="GB"/>
    <s v="GBP"/>
    <n v="1459341380"/>
    <x v="1880"/>
    <b v="0"/>
    <n v="24"/>
    <b v="0"/>
    <s v="games/mobile games"/>
    <n v="41"/>
    <n v="84.38"/>
    <x v="6"/>
    <s v="mobile games"/>
    <x v="1880"/>
    <x v="1879"/>
    <n v="2016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x v="1881"/>
    <b v="0"/>
    <n v="70"/>
    <b v="1"/>
    <s v="music/indie rock"/>
    <n v="101"/>
    <n v="28.86"/>
    <x v="4"/>
    <s v="indie rock"/>
    <x v="1881"/>
    <x v="1880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x v="1882"/>
    <b v="0"/>
    <n v="81"/>
    <b v="1"/>
    <s v="music/indie rock"/>
    <n v="60"/>
    <n v="24.94"/>
    <x v="4"/>
    <s v="indie rock"/>
    <x v="1882"/>
    <x v="1881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x v="1883"/>
    <b v="0"/>
    <n v="32"/>
    <b v="1"/>
    <s v="music/indie rock"/>
    <n v="202"/>
    <n v="63.13"/>
    <x v="4"/>
    <s v="indie rock"/>
    <x v="1883"/>
    <x v="1882"/>
    <n v="2012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x v="1884"/>
    <b v="0"/>
    <n v="26"/>
    <b v="1"/>
    <s v="music/indie rock"/>
    <n v="202"/>
    <n v="77.69"/>
    <x v="4"/>
    <s v="indie rock"/>
    <x v="1884"/>
    <x v="1883"/>
    <n v="2012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x v="1885"/>
    <b v="0"/>
    <n v="105"/>
    <b v="1"/>
    <s v="music/indie rock"/>
    <n v="44"/>
    <n v="19.239999999999998"/>
    <x v="4"/>
    <s v="indie rock"/>
    <x v="1885"/>
    <x v="1884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x v="1886"/>
    <b v="0"/>
    <n v="29"/>
    <b v="1"/>
    <s v="music/indie rock"/>
    <n v="168"/>
    <n v="69.66"/>
    <x v="4"/>
    <s v="indie rock"/>
    <x v="1886"/>
    <x v="1885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x v="1887"/>
    <b v="0"/>
    <n v="8"/>
    <b v="1"/>
    <s v="music/indie rock"/>
    <n v="67"/>
    <n v="251.88"/>
    <x v="4"/>
    <s v="indie rock"/>
    <x v="1887"/>
    <x v="1886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x v="1888"/>
    <b v="0"/>
    <n v="89"/>
    <b v="1"/>
    <s v="music/indie rock"/>
    <n v="81"/>
    <n v="22.64"/>
    <x v="4"/>
    <s v="indie rock"/>
    <x v="1888"/>
    <x v="1887"/>
    <n v="201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x v="1889"/>
    <b v="0"/>
    <n v="44"/>
    <b v="1"/>
    <s v="music/indie rock"/>
    <n v="101"/>
    <n v="45.8"/>
    <x v="4"/>
    <s v="indie rock"/>
    <x v="1889"/>
    <x v="1888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x v="1890"/>
    <b v="0"/>
    <n v="246"/>
    <b v="1"/>
    <s v="music/indie rock"/>
    <n v="17"/>
    <n v="8.19"/>
    <x v="4"/>
    <s v="indie rock"/>
    <x v="1890"/>
    <x v="1889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x v="1891"/>
    <b v="0"/>
    <n v="120"/>
    <b v="1"/>
    <s v="music/indie rock"/>
    <n v="20"/>
    <n v="16.79"/>
    <x v="4"/>
    <s v="indie rock"/>
    <x v="1891"/>
    <x v="1890"/>
    <n v="201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x v="1892"/>
    <b v="0"/>
    <n v="26"/>
    <b v="1"/>
    <s v="music/indie rock"/>
    <n v="403"/>
    <n v="77.44"/>
    <x v="4"/>
    <s v="indie rock"/>
    <x v="1892"/>
    <x v="1891"/>
    <n v="201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x v="1893"/>
    <b v="0"/>
    <n v="45"/>
    <b v="1"/>
    <s v="music/indie rock"/>
    <n v="80"/>
    <n v="44.67"/>
    <x v="4"/>
    <s v="indie rock"/>
    <x v="1893"/>
    <x v="1892"/>
    <n v="2011"/>
  </r>
  <r>
    <n v="1894"/>
    <s v="Help me release my first 3 song EP!!"/>
    <s v="Im trying to raise $1000 for a 3 song EP in a studio!"/>
    <n v="1000"/>
    <n v="2010"/>
    <x v="0"/>
    <s v="US"/>
    <s v="USD"/>
    <n v="1329082983"/>
    <x v="1894"/>
    <b v="0"/>
    <n v="20"/>
    <b v="1"/>
    <s v="music/indie rock"/>
    <n v="201"/>
    <n v="100.5"/>
    <x v="4"/>
    <s v="indie rock"/>
    <x v="1894"/>
    <x v="189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x v="1895"/>
    <b v="0"/>
    <n v="47"/>
    <b v="1"/>
    <s v="music/indie rock"/>
    <n v="22"/>
    <n v="42.7"/>
    <x v="4"/>
    <s v="indie rock"/>
    <x v="1895"/>
    <x v="1894"/>
    <n v="2015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x v="1896"/>
    <b v="0"/>
    <n v="13"/>
    <b v="1"/>
    <s v="music/indie rock"/>
    <n v="445"/>
    <n v="154.22999999999999"/>
    <x v="4"/>
    <s v="indie rock"/>
    <x v="1896"/>
    <x v="1895"/>
    <n v="2012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x v="1897"/>
    <b v="0"/>
    <n v="183"/>
    <b v="1"/>
    <s v="music/indie rock"/>
    <n v="32"/>
    <n v="10.96"/>
    <x v="4"/>
    <s v="indie rock"/>
    <x v="1897"/>
    <x v="1896"/>
    <n v="20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x v="1898"/>
    <b v="0"/>
    <n v="21"/>
    <b v="1"/>
    <s v="music/indie rock"/>
    <n v="201"/>
    <n v="95.48"/>
    <x v="4"/>
    <s v="indie rock"/>
    <x v="1898"/>
    <x v="1897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x v="1899"/>
    <b v="0"/>
    <n v="42"/>
    <b v="1"/>
    <s v="music/indie rock"/>
    <n v="223"/>
    <n v="47.74"/>
    <x v="4"/>
    <s v="indie rock"/>
    <x v="1899"/>
    <x v="1898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x v="1900"/>
    <b v="0"/>
    <n v="54"/>
    <b v="1"/>
    <s v="music/indie rock"/>
    <n v="80"/>
    <n v="37.11"/>
    <x v="4"/>
    <s v="indie rock"/>
    <x v="1900"/>
    <x v="1899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x v="1901"/>
    <b v="0"/>
    <n v="25"/>
    <b v="0"/>
    <s v="technology/gadgets"/>
    <n v="2"/>
    <n v="80.16"/>
    <x v="2"/>
    <s v="gadgets"/>
    <x v="1901"/>
    <x v="1900"/>
    <n v="2015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x v="1902"/>
    <b v="0"/>
    <n v="3"/>
    <b v="0"/>
    <s v="technology/gadgets"/>
    <n v="200"/>
    <n v="667.41"/>
    <x v="2"/>
    <s v="gadgets"/>
    <x v="1902"/>
    <x v="1901"/>
    <n v="2015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x v="1903"/>
    <b v="0"/>
    <n v="41"/>
    <b v="0"/>
    <s v="technology/gadgets"/>
    <n v="67"/>
    <n v="48.8"/>
    <x v="2"/>
    <s v="gadgets"/>
    <x v="1903"/>
    <x v="1902"/>
    <n v="2016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x v="1904"/>
    <b v="0"/>
    <n v="2"/>
    <b v="0"/>
    <s v="technology/gadgets"/>
    <n v="4"/>
    <n v="1000.5"/>
    <x v="2"/>
    <s v="gadgets"/>
    <x v="1904"/>
    <x v="1903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x v="1905"/>
    <b v="0"/>
    <n v="4"/>
    <b v="0"/>
    <s v="technology/gadgets"/>
    <n v="8"/>
    <n v="500.17"/>
    <x v="2"/>
    <s v="gadgets"/>
    <x v="1905"/>
    <x v="190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x v="1906"/>
    <b v="0"/>
    <n v="99"/>
    <b v="0"/>
    <s v="technology/gadgets"/>
    <n v="4"/>
    <n v="20.2"/>
    <x v="2"/>
    <s v="gadgets"/>
    <x v="1906"/>
    <x v="1905"/>
    <n v="2016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x v="1907"/>
    <b v="0"/>
    <n v="4"/>
    <b v="0"/>
    <s v="technology/gadgets"/>
    <n v="7"/>
    <n v="500"/>
    <x v="2"/>
    <s v="gadgets"/>
    <x v="1907"/>
    <x v="1906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x v="1908"/>
    <b v="0"/>
    <n v="4"/>
    <b v="0"/>
    <s v="technology/gadgets"/>
    <n v="8"/>
    <n v="500"/>
    <x v="2"/>
    <s v="gadgets"/>
    <x v="1908"/>
    <x v="1907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x v="1909"/>
    <b v="0"/>
    <n v="38"/>
    <b v="0"/>
    <s v="technology/gadgets"/>
    <n v="6"/>
    <n v="52.63"/>
    <x v="2"/>
    <s v="gadgets"/>
    <x v="1909"/>
    <x v="1908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x v="1910"/>
    <b v="0"/>
    <n v="285"/>
    <b v="0"/>
    <s v="technology/gadgets"/>
    <n v="2"/>
    <n v="7.02"/>
    <x v="2"/>
    <s v="gadgets"/>
    <x v="1910"/>
    <x v="1909"/>
    <n v="2015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x v="1911"/>
    <b v="0"/>
    <n v="1"/>
    <b v="0"/>
    <s v="technology/gadgets"/>
    <n v="5"/>
    <n v="2000"/>
    <x v="2"/>
    <s v="gadgets"/>
    <x v="1911"/>
    <x v="1910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x v="1912"/>
    <b v="0"/>
    <n v="42"/>
    <b v="0"/>
    <s v="technology/gadgets"/>
    <n v="40"/>
    <n v="47.62"/>
    <x v="2"/>
    <s v="gadgets"/>
    <x v="1912"/>
    <x v="1911"/>
    <n v="2015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x v="1913"/>
    <b v="0"/>
    <n v="26"/>
    <b v="0"/>
    <s v="technology/gadgets"/>
    <n v="4"/>
    <n v="76.92"/>
    <x v="2"/>
    <s v="gadgets"/>
    <x v="1913"/>
    <x v="1912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x v="1914"/>
    <b v="0"/>
    <n v="2"/>
    <b v="0"/>
    <s v="technology/gadgets"/>
    <n v="300"/>
    <n v="1000"/>
    <x v="2"/>
    <s v="gadgets"/>
    <x v="1914"/>
    <x v="1913"/>
    <n v="2014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x v="1915"/>
    <b v="0"/>
    <n v="4"/>
    <b v="0"/>
    <s v="technology/gadgets"/>
    <n v="400"/>
    <n v="500"/>
    <x v="2"/>
    <s v="gadgets"/>
    <x v="1915"/>
    <x v="1914"/>
    <n v="2014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x v="1916"/>
    <b v="0"/>
    <n v="6"/>
    <b v="0"/>
    <s v="technology/gadgets"/>
    <n v="10"/>
    <n v="333.33"/>
    <x v="2"/>
    <s v="gadgets"/>
    <x v="1916"/>
    <x v="1915"/>
    <n v="2016"/>
  </r>
  <r>
    <n v="1917"/>
    <s v="Chronovisor:The MOST innovative watch for night time reading"/>
    <s v="Let's build a legendary brand altogether"/>
    <n v="390000"/>
    <n v="2000"/>
    <x v="2"/>
    <s v="HK"/>
    <s v="HKD"/>
    <n v="1486708133"/>
    <x v="1917"/>
    <b v="0"/>
    <n v="70"/>
    <b v="0"/>
    <s v="technology/gadgets"/>
    <n v="1"/>
    <n v="28.57"/>
    <x v="2"/>
    <s v="gadgets"/>
    <x v="1917"/>
    <x v="1916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x v="1918"/>
    <b v="0"/>
    <n v="9"/>
    <b v="0"/>
    <s v="technology/gadgets"/>
    <n v="8"/>
    <n v="222.22"/>
    <x v="2"/>
    <s v="gadgets"/>
    <x v="1918"/>
    <x v="1917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x v="1919"/>
    <b v="0"/>
    <n v="8"/>
    <b v="0"/>
    <s v="technology/gadgets"/>
    <n v="399"/>
    <n v="249.13"/>
    <x v="2"/>
    <s v="gadgets"/>
    <x v="1919"/>
    <x v="1918"/>
    <n v="2015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x v="1920"/>
    <b v="0"/>
    <n v="105"/>
    <b v="0"/>
    <s v="technology/gadgets"/>
    <n v="20"/>
    <n v="18.93"/>
    <x v="2"/>
    <s v="gadgets"/>
    <x v="1920"/>
    <x v="1919"/>
    <n v="2015"/>
  </r>
  <r>
    <n v="1921"/>
    <s v="The Fine Spirits are making an album!"/>
    <s v="The Fine Spirits are making an album, but we need your help!"/>
    <n v="1500"/>
    <n v="1982"/>
    <x v="0"/>
    <s v="US"/>
    <s v="USD"/>
    <n v="1342243143"/>
    <x v="1921"/>
    <b v="0"/>
    <n v="38"/>
    <b v="1"/>
    <s v="music/indie rock"/>
    <n v="132"/>
    <n v="52.16"/>
    <x v="4"/>
    <s v="indie rock"/>
    <x v="1921"/>
    <x v="1920"/>
    <n v="2012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x v="1922"/>
    <b v="0"/>
    <n v="64"/>
    <b v="1"/>
    <s v="music/indie rock"/>
    <n v="98"/>
    <n v="30.75"/>
    <x v="4"/>
    <s v="indie rock"/>
    <x v="1922"/>
    <x v="1921"/>
    <n v="2013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x v="1923"/>
    <b v="0"/>
    <n v="13"/>
    <b v="1"/>
    <s v="music/indie rock"/>
    <n v="1574"/>
    <n v="151.31"/>
    <x v="4"/>
    <s v="indie rock"/>
    <x v="1923"/>
    <x v="1922"/>
    <n v="201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x v="1924"/>
    <b v="0"/>
    <n v="33"/>
    <b v="1"/>
    <s v="music/indie rock"/>
    <n v="65"/>
    <n v="59.24"/>
    <x v="4"/>
    <s v="indie rock"/>
    <x v="1924"/>
    <x v="1923"/>
    <n v="2013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x v="1925"/>
    <b v="0"/>
    <n v="52"/>
    <b v="1"/>
    <s v="music/indie rock"/>
    <n v="130"/>
    <n v="37.5"/>
    <x v="4"/>
    <s v="indie rock"/>
    <x v="1925"/>
    <x v="192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x v="1926"/>
    <b v="0"/>
    <n v="107"/>
    <b v="1"/>
    <s v="music/indie rock"/>
    <n v="129"/>
    <n v="18.14"/>
    <x v="4"/>
    <s v="indie rock"/>
    <x v="1926"/>
    <x v="1925"/>
    <n v="2010"/>
  </r>
  <r>
    <n v="1927"/>
    <s v="GBS Detroit Presents Hampshire"/>
    <s v="Hampshire is headed to GBS Detroit."/>
    <n v="600"/>
    <n v="1940"/>
    <x v="0"/>
    <s v="US"/>
    <s v="USD"/>
    <n v="1331182740"/>
    <x v="1927"/>
    <b v="0"/>
    <n v="11"/>
    <b v="1"/>
    <s v="music/indie rock"/>
    <n v="323"/>
    <n v="176.36"/>
    <x v="4"/>
    <s v="indie rock"/>
    <x v="1927"/>
    <x v="1926"/>
    <n v="2012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x v="1928"/>
    <b v="0"/>
    <n v="34"/>
    <b v="1"/>
    <s v="music/indie rock"/>
    <n v="76"/>
    <n v="56.97"/>
    <x v="4"/>
    <s v="indie rock"/>
    <x v="1928"/>
    <x v="1927"/>
    <n v="2013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x v="1929"/>
    <b v="0"/>
    <n v="75"/>
    <b v="1"/>
    <s v="music/indie rock"/>
    <n v="60"/>
    <n v="25.6"/>
    <x v="4"/>
    <s v="indie rock"/>
    <x v="1929"/>
    <x v="1928"/>
    <n v="2011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x v="1930"/>
    <b v="0"/>
    <n v="26"/>
    <b v="1"/>
    <s v="music/indie rock"/>
    <n v="192"/>
    <n v="73.849999999999994"/>
    <x v="4"/>
    <s v="indie rock"/>
    <x v="1930"/>
    <x v="1929"/>
    <n v="2013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x v="1931"/>
    <b v="0"/>
    <n v="50"/>
    <b v="1"/>
    <s v="music/indie rock"/>
    <n v="96"/>
    <n v="38.36"/>
    <x v="4"/>
    <s v="indie rock"/>
    <x v="1931"/>
    <x v="193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x v="1932"/>
    <b v="0"/>
    <n v="80"/>
    <b v="1"/>
    <s v="music/indie rock"/>
    <n v="36"/>
    <n v="23.91"/>
    <x v="4"/>
    <s v="indie rock"/>
    <x v="1932"/>
    <x v="1931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x v="1933"/>
    <b v="0"/>
    <n v="110"/>
    <b v="1"/>
    <s v="music/indie rock"/>
    <n v="32"/>
    <n v="17.36"/>
    <x v="4"/>
    <s v="indie rock"/>
    <x v="1933"/>
    <x v="1932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x v="1934"/>
    <b v="0"/>
    <n v="77"/>
    <b v="1"/>
    <s v="music/indie rock"/>
    <n v="38"/>
    <n v="24.78"/>
    <x v="4"/>
    <s v="indie rock"/>
    <x v="1934"/>
    <x v="1933"/>
    <n v="2011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x v="1935"/>
    <b v="0"/>
    <n v="50"/>
    <b v="1"/>
    <s v="music/indie rock"/>
    <n v="76"/>
    <n v="37.94"/>
    <x v="4"/>
    <s v="indie rock"/>
    <x v="1935"/>
    <x v="1934"/>
    <n v="20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x v="1936"/>
    <b v="0"/>
    <n v="145"/>
    <b v="1"/>
    <s v="music/indie rock"/>
    <n v="25"/>
    <n v="13.02"/>
    <x v="4"/>
    <s v="indie rock"/>
    <x v="1936"/>
    <x v="1935"/>
    <n v="2011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x v="1937"/>
    <b v="0"/>
    <n v="29"/>
    <b v="1"/>
    <s v="music/indie rock"/>
    <n v="314"/>
    <n v="64.97"/>
    <x v="4"/>
    <s v="indie rock"/>
    <x v="1937"/>
    <x v="1936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x v="1938"/>
    <b v="0"/>
    <n v="114"/>
    <b v="1"/>
    <s v="music/indie rock"/>
    <n v="13"/>
    <n v="16.52"/>
    <x v="4"/>
    <s v="indie rock"/>
    <x v="1938"/>
    <x v="1937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x v="1939"/>
    <b v="0"/>
    <n v="96"/>
    <b v="1"/>
    <s v="music/indie rock"/>
    <n v="19"/>
    <n v="19.55"/>
    <x v="4"/>
    <s v="indie rock"/>
    <x v="1939"/>
    <x v="1938"/>
    <n v="2013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x v="1940"/>
    <b v="0"/>
    <n v="31"/>
    <b v="1"/>
    <s v="music/indie rock"/>
    <n v="289"/>
    <n v="60.55"/>
    <x v="4"/>
    <s v="indie rock"/>
    <x v="1940"/>
    <x v="1939"/>
    <n v="2011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x v="1941"/>
    <b v="1"/>
    <n v="4883"/>
    <b v="1"/>
    <s v="technology/hardware"/>
    <n v="1"/>
    <n v="0.38"/>
    <x v="2"/>
    <s v="hardware"/>
    <x v="1941"/>
    <x v="1940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x v="1942"/>
    <b v="1"/>
    <n v="95"/>
    <b v="1"/>
    <s v="technology/hardware"/>
    <n v="31"/>
    <n v="19.75"/>
    <x v="2"/>
    <s v="hardware"/>
    <x v="1942"/>
    <x v="1941"/>
    <n v="2011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x v="1943"/>
    <b v="1"/>
    <n v="2478"/>
    <b v="1"/>
    <s v="technology/hardware"/>
    <n v="19"/>
    <n v="0.76"/>
    <x v="2"/>
    <s v="hardware"/>
    <x v="1943"/>
    <x v="194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x v="1944"/>
    <b v="1"/>
    <n v="1789"/>
    <b v="1"/>
    <s v="technology/hardware"/>
    <n v="5"/>
    <n v="1.05"/>
    <x v="2"/>
    <s v="hardware"/>
    <x v="1944"/>
    <x v="1943"/>
    <n v="2014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x v="1945"/>
    <b v="1"/>
    <n v="680"/>
    <b v="1"/>
    <s v="technology/hardware"/>
    <n v="2"/>
    <n v="2.75"/>
    <x v="2"/>
    <s v="hardware"/>
    <x v="1945"/>
    <x v="1944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x v="1946"/>
    <b v="1"/>
    <n v="70"/>
    <b v="1"/>
    <s v="technology/hardware"/>
    <n v="25"/>
    <n v="26.67"/>
    <x v="2"/>
    <s v="hardware"/>
    <x v="1946"/>
    <x v="1945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x v="1947"/>
    <b v="1"/>
    <n v="23"/>
    <b v="1"/>
    <s v="technology/hardware"/>
    <n v="233"/>
    <n v="81.17"/>
    <x v="2"/>
    <s v="hardware"/>
    <x v="1947"/>
    <x v="1946"/>
    <n v="2009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x v="1948"/>
    <b v="1"/>
    <n v="4245"/>
    <b v="1"/>
    <s v="technology/hardware"/>
    <n v="2"/>
    <n v="0.44"/>
    <x v="2"/>
    <s v="hardware"/>
    <x v="1948"/>
    <x v="1947"/>
    <n v="2016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x v="1949"/>
    <b v="1"/>
    <n v="943"/>
    <b v="1"/>
    <s v="technology/hardware"/>
    <n v="4"/>
    <n v="1.97"/>
    <x v="2"/>
    <s v="hardware"/>
    <x v="1949"/>
    <x v="1948"/>
    <n v="2014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x v="1950"/>
    <b v="1"/>
    <n v="1876"/>
    <b v="1"/>
    <s v="technology/hardware"/>
    <n v="4"/>
    <n v="0.99"/>
    <x v="2"/>
    <s v="hardware"/>
    <x v="1950"/>
    <x v="1949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x v="1951"/>
    <b v="1"/>
    <n v="834"/>
    <b v="1"/>
    <s v="technology/hardware"/>
    <n v="4"/>
    <n v="2.23"/>
    <x v="2"/>
    <s v="hardware"/>
    <x v="1951"/>
    <x v="1950"/>
    <n v="2016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x v="1952"/>
    <b v="1"/>
    <n v="682"/>
    <b v="1"/>
    <s v="technology/hardware"/>
    <n v="5"/>
    <n v="2.72"/>
    <x v="2"/>
    <s v="hardware"/>
    <x v="1952"/>
    <x v="1951"/>
    <n v="2013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x v="1953"/>
    <b v="1"/>
    <n v="147"/>
    <b v="1"/>
    <s v="technology/hardware"/>
    <n v="12"/>
    <n v="12.52"/>
    <x v="2"/>
    <s v="hardware"/>
    <x v="1953"/>
    <x v="1952"/>
    <n v="2012"/>
  </r>
  <r>
    <n v="1954"/>
    <s v="Orison â€“ Rethink the Power of Energy"/>
    <s v="The First Home Battery System You Simply Plug in to Install"/>
    <n v="50000"/>
    <n v="1839"/>
    <x v="0"/>
    <s v="US"/>
    <s v="USD"/>
    <n v="1457758800"/>
    <x v="1954"/>
    <b v="1"/>
    <n v="415"/>
    <b v="1"/>
    <s v="technology/hardware"/>
    <n v="4"/>
    <n v="4.43"/>
    <x v="2"/>
    <s v="hardware"/>
    <x v="1954"/>
    <x v="1953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x v="1955"/>
    <b v="1"/>
    <n v="290"/>
    <b v="1"/>
    <s v="technology/hardware"/>
    <n v="4"/>
    <n v="6.33"/>
    <x v="2"/>
    <s v="hardware"/>
    <x v="1955"/>
    <x v="1954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x v="1956"/>
    <b v="1"/>
    <n v="365"/>
    <b v="1"/>
    <s v="technology/hardware"/>
    <n v="3"/>
    <n v="5.0199999999999996"/>
    <x v="2"/>
    <s v="hardware"/>
    <x v="1956"/>
    <x v="1955"/>
    <n v="2015"/>
  </r>
  <r>
    <n v="1957"/>
    <s v="freeSoC and freeSoC Mini"/>
    <s v="An open hardware platform for the best microcontroller in the world."/>
    <n v="30000"/>
    <n v="1830"/>
    <x v="0"/>
    <s v="US"/>
    <s v="USD"/>
    <n v="1351304513"/>
    <x v="1957"/>
    <b v="1"/>
    <n v="660"/>
    <b v="1"/>
    <s v="technology/hardware"/>
    <n v="6"/>
    <n v="2.77"/>
    <x v="2"/>
    <s v="hardware"/>
    <x v="1957"/>
    <x v="1956"/>
    <n v="2012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x v="1958"/>
    <b v="1"/>
    <n v="1356"/>
    <b v="1"/>
    <s v="technology/hardware"/>
    <n v="26"/>
    <n v="1.35"/>
    <x v="2"/>
    <s v="hardware"/>
    <x v="1958"/>
    <x v="1957"/>
    <n v="2013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x v="1959"/>
    <b v="1"/>
    <n v="424"/>
    <b v="1"/>
    <s v="technology/hardware"/>
    <n v="18"/>
    <n v="4.3099999999999996"/>
    <x v="2"/>
    <s v="hardware"/>
    <x v="1959"/>
    <x v="1958"/>
    <n v="2014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x v="1960"/>
    <b v="1"/>
    <n v="33"/>
    <b v="1"/>
    <s v="technology/hardware"/>
    <n v="3"/>
    <n v="55.33"/>
    <x v="2"/>
    <s v="hardware"/>
    <x v="1960"/>
    <x v="1959"/>
    <n v="2014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x v="1961"/>
    <b v="1"/>
    <n v="1633"/>
    <b v="1"/>
    <s v="technology/hardware"/>
    <n v="18"/>
    <n v="1.1200000000000001"/>
    <x v="2"/>
    <s v="hardware"/>
    <x v="1961"/>
    <x v="196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x v="1962"/>
    <b v="1"/>
    <n v="306"/>
    <b v="1"/>
    <s v="technology/hardware"/>
    <n v="18"/>
    <n v="5.95"/>
    <x v="2"/>
    <s v="hardware"/>
    <x v="1962"/>
    <x v="1961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x v="1963"/>
    <b v="1"/>
    <n v="205"/>
    <b v="1"/>
    <s v="technology/hardware"/>
    <n v="10"/>
    <n v="8.8800000000000008"/>
    <x v="2"/>
    <s v="hardware"/>
    <x v="1963"/>
    <x v="1962"/>
    <n v="201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x v="1964"/>
    <b v="1"/>
    <n v="1281"/>
    <b v="1"/>
    <s v="technology/hardware"/>
    <n v="2"/>
    <n v="1.41"/>
    <x v="2"/>
    <s v="hardware"/>
    <x v="1964"/>
    <x v="1963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x v="1965"/>
    <b v="1"/>
    <n v="103"/>
    <b v="1"/>
    <s v="technology/hardware"/>
    <n v="36"/>
    <n v="17.52"/>
    <x v="2"/>
    <s v="hardware"/>
    <x v="1965"/>
    <x v="1964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x v="1966"/>
    <b v="1"/>
    <n v="1513"/>
    <b v="1"/>
    <s v="technology/hardware"/>
    <n v="2"/>
    <n v="1.19"/>
    <x v="2"/>
    <s v="hardware"/>
    <x v="1966"/>
    <x v="1965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x v="1967"/>
    <b v="1"/>
    <n v="405"/>
    <b v="1"/>
    <s v="technology/hardware"/>
    <n v="9"/>
    <n v="4.4400000000000004"/>
    <x v="2"/>
    <s v="hardware"/>
    <x v="1967"/>
    <x v="1966"/>
    <n v="2014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x v="1968"/>
    <b v="1"/>
    <n v="510"/>
    <b v="1"/>
    <s v="technology/hardware"/>
    <n v="4"/>
    <n v="3.53"/>
    <x v="2"/>
    <s v="hardware"/>
    <x v="1968"/>
    <x v="1967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x v="1969"/>
    <b v="1"/>
    <n v="1887"/>
    <b v="1"/>
    <s v="technology/hardware"/>
    <n v="9"/>
    <n v="0.95"/>
    <x v="2"/>
    <s v="hardware"/>
    <x v="1969"/>
    <x v="1968"/>
    <n v="2016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x v="1970"/>
    <b v="1"/>
    <n v="701"/>
    <b v="1"/>
    <s v="technology/hardware"/>
    <n v="36"/>
    <n v="2.5499999999999998"/>
    <x v="2"/>
    <s v="hardware"/>
    <x v="1970"/>
    <x v="1969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x v="1971"/>
    <b v="1"/>
    <n v="3863"/>
    <b v="1"/>
    <s v="technology/hardware"/>
    <n v="0"/>
    <n v="0.46"/>
    <x v="2"/>
    <s v="hardware"/>
    <x v="1971"/>
    <x v="197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x v="1972"/>
    <b v="1"/>
    <n v="238"/>
    <b v="1"/>
    <s v="technology/hardware"/>
    <n v="71"/>
    <n v="7.5"/>
    <x v="2"/>
    <s v="hardware"/>
    <x v="1972"/>
    <x v="1971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x v="1973"/>
    <b v="1"/>
    <n v="2051"/>
    <b v="1"/>
    <s v="technology/hardware"/>
    <n v="1"/>
    <n v="0.87"/>
    <x v="2"/>
    <s v="hardware"/>
    <x v="1973"/>
    <x v="1972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x v="1974"/>
    <b v="1"/>
    <n v="402"/>
    <b v="1"/>
    <s v="technology/hardware"/>
    <n v="9"/>
    <n v="4.43"/>
    <x v="2"/>
    <s v="hardware"/>
    <x v="1974"/>
    <x v="1973"/>
    <n v="2013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x v="1975"/>
    <b v="1"/>
    <n v="253"/>
    <b v="1"/>
    <s v="technology/hardware"/>
    <n v="11"/>
    <n v="7.02"/>
    <x v="2"/>
    <s v="hardware"/>
    <x v="1975"/>
    <x v="1974"/>
    <n v="2013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x v="1976"/>
    <b v="1"/>
    <n v="473"/>
    <b v="1"/>
    <s v="technology/hardware"/>
    <n v="44"/>
    <n v="3.75"/>
    <x v="2"/>
    <s v="hardware"/>
    <x v="1976"/>
    <x v="1975"/>
    <n v="2013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x v="1977"/>
    <b v="1"/>
    <n v="821"/>
    <b v="1"/>
    <s v="technology/hardware"/>
    <n v="4"/>
    <n v="2.16"/>
    <x v="2"/>
    <s v="hardware"/>
    <x v="1977"/>
    <x v="1976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x v="1978"/>
    <b v="1"/>
    <n v="388"/>
    <b v="1"/>
    <s v="technology/hardware"/>
    <n v="4"/>
    <n v="4.57"/>
    <x v="2"/>
    <s v="hardware"/>
    <x v="1978"/>
    <x v="1977"/>
    <n v="2012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x v="1979"/>
    <b v="1"/>
    <n v="813"/>
    <b v="1"/>
    <s v="technology/hardware"/>
    <n v="1"/>
    <n v="2.1800000000000002"/>
    <x v="2"/>
    <s v="hardware"/>
    <x v="1979"/>
    <x v="1978"/>
    <n v="2015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x v="1980"/>
    <b v="1"/>
    <n v="1945"/>
    <b v="1"/>
    <s v="technology/hardware"/>
    <n v="4"/>
    <n v="0.91"/>
    <x v="2"/>
    <s v="hardware"/>
    <x v="1980"/>
    <x v="1979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x v="1981"/>
    <b v="0"/>
    <n v="12"/>
    <b v="0"/>
    <s v="photography/people"/>
    <n v="24"/>
    <n v="147.25"/>
    <x v="8"/>
    <s v="people"/>
    <x v="1981"/>
    <x v="1980"/>
    <n v="2014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x v="1982"/>
    <b v="0"/>
    <n v="0"/>
    <b v="0"/>
    <s v="photography/people"/>
    <n v="1"/>
    <s v="N/A"/>
    <x v="8"/>
    <s v="people"/>
    <x v="1982"/>
    <x v="1981"/>
    <n v="2016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x v="1983"/>
    <b v="0"/>
    <n v="16"/>
    <b v="0"/>
    <s v="photography/people"/>
    <n v="5"/>
    <n v="110.13"/>
    <x v="8"/>
    <s v="people"/>
    <x v="1983"/>
    <x v="198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x v="1984"/>
    <b v="0"/>
    <n v="7"/>
    <b v="0"/>
    <s v="photography/people"/>
    <n v="12"/>
    <n v="251.14"/>
    <x v="8"/>
    <s v="people"/>
    <x v="1984"/>
    <x v="1983"/>
    <n v="20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x v="1985"/>
    <b v="0"/>
    <n v="4"/>
    <b v="0"/>
    <s v="photography/people"/>
    <n v="110"/>
    <n v="438.75"/>
    <x v="8"/>
    <s v="people"/>
    <x v="1985"/>
    <x v="1984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x v="1986"/>
    <b v="0"/>
    <n v="1"/>
    <b v="0"/>
    <s v="photography/people"/>
    <n v="88"/>
    <n v="1751"/>
    <x v="8"/>
    <s v="people"/>
    <x v="1986"/>
    <x v="1985"/>
    <n v="2016"/>
  </r>
  <r>
    <n v="1987"/>
    <s v="Ethiopia: Beheld"/>
    <s v="A collection of images that depicts the beauty and diversity within Ethiopia"/>
    <n v="5500"/>
    <n v="1750"/>
    <x v="2"/>
    <s v="GB"/>
    <s v="GBP"/>
    <n v="1425223276"/>
    <x v="1987"/>
    <b v="0"/>
    <n v="28"/>
    <b v="0"/>
    <s v="photography/people"/>
    <n v="32"/>
    <n v="62.5"/>
    <x v="8"/>
    <s v="people"/>
    <x v="1987"/>
    <x v="1986"/>
    <n v="2015"/>
  </r>
  <r>
    <n v="1988"/>
    <s v="Phillip Michael Photography"/>
    <s v="Expressing art in an image!"/>
    <n v="6000"/>
    <n v="1748"/>
    <x v="2"/>
    <s v="US"/>
    <s v="USD"/>
    <n v="1440094742"/>
    <x v="1988"/>
    <b v="0"/>
    <n v="1"/>
    <b v="0"/>
    <s v="photography/people"/>
    <n v="29"/>
    <n v="1748"/>
    <x v="8"/>
    <s v="people"/>
    <x v="1988"/>
    <x v="1987"/>
    <n v="2015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x v="1989"/>
    <b v="0"/>
    <n v="1"/>
    <b v="0"/>
    <s v="photography/people"/>
    <n v="35"/>
    <n v="1742"/>
    <x v="8"/>
    <s v="people"/>
    <x v="1989"/>
    <x v="1988"/>
    <n v="2016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x v="1990"/>
    <b v="0"/>
    <n v="5"/>
    <b v="0"/>
    <s v="photography/people"/>
    <n v="58"/>
    <n v="347.8"/>
    <x v="8"/>
    <s v="people"/>
    <x v="1990"/>
    <x v="1989"/>
    <n v="2016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x v="1991"/>
    <b v="0"/>
    <n v="3"/>
    <b v="0"/>
    <s v="photography/people"/>
    <n v="86"/>
    <n v="576.02"/>
    <x v="8"/>
    <s v="people"/>
    <x v="1991"/>
    <x v="1990"/>
    <n v="2015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x v="1992"/>
    <b v="0"/>
    <n v="2"/>
    <b v="0"/>
    <s v="photography/people"/>
    <n v="115"/>
    <n v="860"/>
    <x v="8"/>
    <s v="people"/>
    <x v="1992"/>
    <x v="199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x v="1993"/>
    <b v="0"/>
    <n v="0"/>
    <b v="0"/>
    <s v="photography/people"/>
    <n v="86"/>
    <s v="N/A"/>
    <x v="8"/>
    <s v="people"/>
    <x v="1993"/>
    <x v="1992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x v="1994"/>
    <b v="0"/>
    <n v="0"/>
    <b v="0"/>
    <s v="photography/people"/>
    <n v="53"/>
    <s v="N/A"/>
    <x v="8"/>
    <s v="people"/>
    <x v="1994"/>
    <x v="1993"/>
    <n v="2016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x v="1995"/>
    <b v="0"/>
    <n v="3"/>
    <b v="0"/>
    <s v="photography/people"/>
    <n v="171"/>
    <n v="569"/>
    <x v="8"/>
    <s v="people"/>
    <x v="1995"/>
    <x v="1994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x v="1996"/>
    <b v="0"/>
    <n v="0"/>
    <b v="0"/>
    <s v="photography/people"/>
    <n v="1"/>
    <s v="N/A"/>
    <x v="8"/>
    <s v="people"/>
    <x v="1996"/>
    <x v="1995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x v="1997"/>
    <b v="0"/>
    <n v="0"/>
    <b v="0"/>
    <s v="photography/people"/>
    <n v="26"/>
    <s v="N/A"/>
    <x v="8"/>
    <s v="people"/>
    <x v="1997"/>
    <x v="1996"/>
    <n v="2014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x v="1998"/>
    <b v="0"/>
    <n v="3"/>
    <b v="0"/>
    <s v="photography/people"/>
    <n v="68"/>
    <n v="566.66999999999996"/>
    <x v="8"/>
    <s v="people"/>
    <x v="1998"/>
    <x v="1997"/>
    <n v="2014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x v="1999"/>
    <b v="0"/>
    <n v="7"/>
    <b v="0"/>
    <s v="photography/people"/>
    <n v="5"/>
    <n v="242.86"/>
    <x v="8"/>
    <s v="people"/>
    <x v="1999"/>
    <x v="1998"/>
    <n v="2014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x v="2000"/>
    <b v="0"/>
    <n v="25"/>
    <b v="0"/>
    <s v="photography/people"/>
    <n v="34"/>
    <n v="67.92"/>
    <x v="8"/>
    <s v="people"/>
    <x v="2000"/>
    <x v="1999"/>
    <n v="2015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x v="2001"/>
    <b v="1"/>
    <n v="1637"/>
    <b v="1"/>
    <s v="technology/hardware"/>
    <n v="3"/>
    <n v="1.04"/>
    <x v="2"/>
    <s v="hardware"/>
    <x v="2001"/>
    <x v="20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x v="2002"/>
    <b v="1"/>
    <n v="1375"/>
    <b v="1"/>
    <s v="technology/hardware"/>
    <n v="3"/>
    <n v="1.23"/>
    <x v="2"/>
    <s v="hardware"/>
    <x v="2002"/>
    <x v="2001"/>
    <n v="2016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x v="2003"/>
    <b v="1"/>
    <n v="17"/>
    <b v="1"/>
    <s v="technology/hardware"/>
    <n v="338"/>
    <n v="99.47"/>
    <x v="2"/>
    <s v="hardware"/>
    <x v="2003"/>
    <x v="2002"/>
    <n v="201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x v="2004"/>
    <b v="1"/>
    <n v="354"/>
    <b v="1"/>
    <s v="technology/hardware"/>
    <n v="3"/>
    <n v="4.7699999999999996"/>
    <x v="2"/>
    <s v="hardware"/>
    <x v="2004"/>
    <x v="2003"/>
    <n v="2014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x v="2005"/>
    <b v="1"/>
    <n v="191"/>
    <b v="1"/>
    <s v="technology/hardware"/>
    <n v="6"/>
    <n v="8.83"/>
    <x v="2"/>
    <s v="hardware"/>
    <x v="2005"/>
    <x v="2004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x v="2006"/>
    <b v="1"/>
    <n v="303"/>
    <b v="1"/>
    <s v="technology/hardware"/>
    <n v="3"/>
    <n v="5.56"/>
    <x v="2"/>
    <s v="hardware"/>
    <x v="2006"/>
    <x v="200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x v="2007"/>
    <b v="1"/>
    <n v="137"/>
    <b v="1"/>
    <s v="technology/hardware"/>
    <n v="17"/>
    <n v="12.31"/>
    <x v="2"/>
    <s v="hardware"/>
    <x v="2007"/>
    <x v="2006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x v="2008"/>
    <b v="1"/>
    <n v="41"/>
    <b v="1"/>
    <s v="technology/hardware"/>
    <n v="107"/>
    <n v="40.9"/>
    <x v="2"/>
    <s v="hardware"/>
    <x v="2008"/>
    <x v="2007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x v="2009"/>
    <b v="1"/>
    <n v="398"/>
    <b v="1"/>
    <s v="technology/hardware"/>
    <n v="3"/>
    <n v="4.2"/>
    <x v="2"/>
    <s v="hardware"/>
    <x v="2009"/>
    <x v="2008"/>
    <n v="2016"/>
  </r>
  <r>
    <n v="2010"/>
    <s v="Weighitz: Weigh Smarter"/>
    <s v="Weighitz are miniature smart scales designed to weigh anything in the home."/>
    <n v="30000"/>
    <n v="1669"/>
    <x v="0"/>
    <s v="US"/>
    <s v="USD"/>
    <n v="1471564491"/>
    <x v="2010"/>
    <b v="1"/>
    <n v="1737"/>
    <b v="1"/>
    <s v="technology/hardware"/>
    <n v="6"/>
    <n v="0.96"/>
    <x v="2"/>
    <s v="hardware"/>
    <x v="2010"/>
    <x v="2009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x v="2011"/>
    <b v="1"/>
    <n v="971"/>
    <b v="1"/>
    <s v="technology/hardware"/>
    <n v="3"/>
    <n v="1.72"/>
    <x v="2"/>
    <s v="hardware"/>
    <x v="2011"/>
    <x v="201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x v="2012"/>
    <b v="1"/>
    <n v="183"/>
    <b v="1"/>
    <s v="technology/hardware"/>
    <n v="33"/>
    <n v="9.1"/>
    <x v="2"/>
    <s v="hardware"/>
    <x v="2012"/>
    <x v="2011"/>
    <n v="2015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x v="2013"/>
    <b v="1"/>
    <n v="4562"/>
    <b v="1"/>
    <s v="technology/hardware"/>
    <n v="1"/>
    <n v="0.36"/>
    <x v="2"/>
    <s v="hardware"/>
    <x v="2013"/>
    <x v="201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x v="2014"/>
    <b v="1"/>
    <n v="26457"/>
    <b v="1"/>
    <s v="technology/hardware"/>
    <n v="6"/>
    <n v="0.06"/>
    <x v="2"/>
    <s v="hardware"/>
    <x v="2014"/>
    <x v="2013"/>
    <n v="2013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x v="2015"/>
    <b v="1"/>
    <n v="162"/>
    <b v="1"/>
    <s v="technology/hardware"/>
    <n v="23"/>
    <n v="10.25"/>
    <x v="2"/>
    <s v="hardware"/>
    <x v="2015"/>
    <x v="2014"/>
    <n v="2011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x v="2016"/>
    <b v="1"/>
    <n v="479"/>
    <b v="1"/>
    <s v="technology/hardware"/>
    <n v="17"/>
    <n v="3.47"/>
    <x v="2"/>
    <s v="hardware"/>
    <x v="2016"/>
    <x v="2015"/>
    <n v="2013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x v="2017"/>
    <b v="1"/>
    <n v="426"/>
    <b v="1"/>
    <s v="technology/hardware"/>
    <n v="7"/>
    <n v="3.89"/>
    <x v="2"/>
    <s v="hardware"/>
    <x v="2017"/>
    <x v="2016"/>
    <n v="2012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x v="2018"/>
    <b v="1"/>
    <n v="450"/>
    <b v="1"/>
    <s v="technology/hardware"/>
    <n v="3"/>
    <n v="3.68"/>
    <x v="2"/>
    <s v="hardware"/>
    <x v="2018"/>
    <x v="2017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x v="2019"/>
    <b v="1"/>
    <n v="1780"/>
    <b v="1"/>
    <s v="technology/hardware"/>
    <n v="4"/>
    <n v="0.93"/>
    <x v="2"/>
    <s v="hardware"/>
    <x v="2019"/>
    <x v="2018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x v="2020"/>
    <b v="1"/>
    <n v="122"/>
    <b v="1"/>
    <s v="technology/hardware"/>
    <n v="110"/>
    <n v="13.53"/>
    <x v="2"/>
    <s v="hardware"/>
    <x v="2020"/>
    <x v="2019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x v="2021"/>
    <b v="1"/>
    <n v="95"/>
    <b v="1"/>
    <s v="technology/hardware"/>
    <n v="33"/>
    <n v="17.38"/>
    <x v="2"/>
    <s v="hardware"/>
    <x v="2021"/>
    <x v="2020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x v="2022"/>
    <b v="1"/>
    <n v="325"/>
    <b v="1"/>
    <s v="technology/hardware"/>
    <n v="2"/>
    <n v="5.08"/>
    <x v="2"/>
    <s v="hardware"/>
    <x v="2022"/>
    <x v="2021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x v="2023"/>
    <b v="1"/>
    <n v="353"/>
    <b v="1"/>
    <s v="technology/hardware"/>
    <n v="2"/>
    <n v="4.67"/>
    <x v="2"/>
    <s v="hardware"/>
    <x v="2023"/>
    <x v="2022"/>
    <n v="2015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x v="2024"/>
    <b v="1"/>
    <n v="105"/>
    <b v="1"/>
    <s v="technology/hardware"/>
    <n v="41"/>
    <n v="15.58"/>
    <x v="2"/>
    <s v="hardware"/>
    <x v="2024"/>
    <x v="2023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x v="2025"/>
    <b v="1"/>
    <n v="729"/>
    <b v="1"/>
    <s v="technology/hardware"/>
    <n v="2"/>
    <n v="2.2400000000000002"/>
    <x v="2"/>
    <s v="hardware"/>
    <x v="2025"/>
    <x v="2024"/>
    <n v="2015"/>
  </r>
  <r>
    <n v="2026"/>
    <s v="MIDI Sprout - Biodata Sonification Device"/>
    <s v="MIDI Sprout enables plants to play synthesizers in real time."/>
    <n v="25000"/>
    <n v="1626"/>
    <x v="0"/>
    <s v="US"/>
    <s v="USD"/>
    <n v="1398052740"/>
    <x v="2026"/>
    <b v="1"/>
    <n v="454"/>
    <b v="1"/>
    <s v="technology/hardware"/>
    <n v="7"/>
    <n v="3.58"/>
    <x v="2"/>
    <s v="hardware"/>
    <x v="2026"/>
    <x v="2025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x v="2027"/>
    <b v="1"/>
    <n v="539"/>
    <b v="1"/>
    <s v="technology/hardware"/>
    <n v="2"/>
    <n v="3.01"/>
    <x v="2"/>
    <s v="hardware"/>
    <x v="2027"/>
    <x v="2026"/>
    <n v="2015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x v="2028"/>
    <b v="1"/>
    <n v="79"/>
    <b v="1"/>
    <s v="technology/hardware"/>
    <n v="54"/>
    <n v="20.57"/>
    <x v="2"/>
    <s v="hardware"/>
    <x v="2028"/>
    <x v="2027"/>
    <n v="201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x v="2029"/>
    <b v="1"/>
    <n v="94"/>
    <b v="1"/>
    <s v="technology/hardware"/>
    <n v="65"/>
    <n v="17.27"/>
    <x v="2"/>
    <s v="hardware"/>
    <x v="2029"/>
    <x v="2028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x v="2030"/>
    <b v="1"/>
    <n v="625"/>
    <b v="1"/>
    <s v="technology/hardware"/>
    <n v="5"/>
    <n v="2.59"/>
    <x v="2"/>
    <s v="hardware"/>
    <x v="2030"/>
    <x v="2029"/>
    <n v="2012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x v="2031"/>
    <b v="1"/>
    <n v="508"/>
    <b v="1"/>
    <s v="technology/hardware"/>
    <n v="3"/>
    <n v="3.18"/>
    <x v="2"/>
    <s v="hardware"/>
    <x v="2031"/>
    <x v="203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x v="2032"/>
    <b v="1"/>
    <n v="531"/>
    <b v="1"/>
    <s v="technology/hardware"/>
    <n v="6"/>
    <n v="3.04"/>
    <x v="2"/>
    <s v="hardware"/>
    <x v="2032"/>
    <x v="2031"/>
    <n v="2016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x v="2033"/>
    <b v="1"/>
    <n v="158"/>
    <b v="1"/>
    <s v="technology/hardware"/>
    <n v="6"/>
    <n v="10.220000000000001"/>
    <x v="2"/>
    <s v="hardware"/>
    <x v="2033"/>
    <x v="2032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x v="2034"/>
    <b v="1"/>
    <n v="508"/>
    <b v="1"/>
    <s v="technology/hardware"/>
    <n v="2"/>
    <n v="3.17"/>
    <x v="2"/>
    <s v="hardware"/>
    <x v="2034"/>
    <x v="2033"/>
    <n v="2015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x v="2035"/>
    <b v="1"/>
    <n v="644"/>
    <b v="1"/>
    <s v="technology/hardware"/>
    <n v="2"/>
    <n v="2.5"/>
    <x v="2"/>
    <s v="hardware"/>
    <x v="2035"/>
    <x v="2034"/>
    <n v="2015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x v="2036"/>
    <b v="1"/>
    <n v="848"/>
    <b v="1"/>
    <s v="technology/hardware"/>
    <n v="5"/>
    <n v="1.89"/>
    <x v="2"/>
    <s v="hardware"/>
    <x v="2036"/>
    <x v="2035"/>
    <n v="2014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x v="2037"/>
    <b v="1"/>
    <n v="429"/>
    <b v="1"/>
    <s v="technology/hardware"/>
    <n v="16"/>
    <n v="3.74"/>
    <x v="2"/>
    <s v="hardware"/>
    <x v="2037"/>
    <x v="2036"/>
    <n v="201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x v="2038"/>
    <b v="1"/>
    <n v="204"/>
    <b v="1"/>
    <s v="technology/hardware"/>
    <n v="20"/>
    <n v="7.85"/>
    <x v="2"/>
    <s v="hardware"/>
    <x v="2038"/>
    <x v="2037"/>
    <n v="2013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x v="2039"/>
    <b v="1"/>
    <n v="379"/>
    <b v="1"/>
    <s v="technology/hardware"/>
    <n v="1"/>
    <n v="4.21"/>
    <x v="2"/>
    <s v="hardware"/>
    <x v="2039"/>
    <x v="2038"/>
    <n v="2016"/>
  </r>
  <r>
    <n v="2040"/>
    <s v="Programmable Capacitor"/>
    <s v="4.29 Billion+ Capacitor Combinations._x000a_No Coding Required."/>
    <n v="3000"/>
    <n v="1590.29"/>
    <x v="0"/>
    <s v="US"/>
    <s v="USD"/>
    <n v="1384557303"/>
    <x v="2040"/>
    <b v="1"/>
    <n v="271"/>
    <b v="1"/>
    <s v="technology/hardware"/>
    <n v="53"/>
    <n v="5.87"/>
    <x v="2"/>
    <s v="hardware"/>
    <x v="2040"/>
    <x v="2039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x v="2041"/>
    <b v="0"/>
    <n v="120"/>
    <b v="1"/>
    <s v="technology/hardware"/>
    <n v="17"/>
    <n v="13.23"/>
    <x v="2"/>
    <s v="hardware"/>
    <x v="2041"/>
    <x v="2040"/>
    <n v="2016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x v="2042"/>
    <b v="0"/>
    <n v="140"/>
    <b v="1"/>
    <s v="technology/hardware"/>
    <n v="16"/>
    <n v="11.29"/>
    <x v="2"/>
    <s v="hardware"/>
    <x v="2042"/>
    <x v="2041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x v="2043"/>
    <b v="0"/>
    <n v="193"/>
    <b v="1"/>
    <s v="technology/hardware"/>
    <n v="114"/>
    <n v="8.17"/>
    <x v="2"/>
    <s v="hardware"/>
    <x v="2043"/>
    <x v="2042"/>
    <n v="2016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x v="2044"/>
    <b v="0"/>
    <n v="180"/>
    <b v="1"/>
    <s v="technology/hardware"/>
    <n v="11"/>
    <n v="8.76"/>
    <x v="2"/>
    <s v="hardware"/>
    <x v="2044"/>
    <x v="2043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x v="2045"/>
    <b v="0"/>
    <n v="263"/>
    <b v="1"/>
    <s v="technology/hardware"/>
    <n v="32"/>
    <n v="5.99"/>
    <x v="2"/>
    <s v="hardware"/>
    <x v="2045"/>
    <x v="2044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x v="2046"/>
    <b v="0"/>
    <n v="217"/>
    <b v="1"/>
    <s v="technology/hardware"/>
    <n v="16"/>
    <n v="7.26"/>
    <x v="2"/>
    <s v="hardware"/>
    <x v="2046"/>
    <x v="2045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x v="2047"/>
    <b v="0"/>
    <n v="443"/>
    <b v="1"/>
    <s v="technology/hardware"/>
    <n v="2"/>
    <n v="3.56"/>
    <x v="2"/>
    <s v="hardware"/>
    <x v="2047"/>
    <x v="2046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x v="2048"/>
    <b v="0"/>
    <n v="1373"/>
    <b v="1"/>
    <s v="technology/hardware"/>
    <n v="2"/>
    <n v="1.1499999999999999"/>
    <x v="2"/>
    <s v="hardware"/>
    <x v="2048"/>
    <x v="2047"/>
    <n v="2013"/>
  </r>
  <r>
    <n v="2049"/>
    <s v="LOCK8 - the World's First Smart Bike Lock"/>
    <s v="Keyless. Alarm secured. GPS tracking."/>
    <n v="50000"/>
    <n v="1571.55"/>
    <x v="0"/>
    <s v="GB"/>
    <s v="GBP"/>
    <n v="1386025140"/>
    <x v="2049"/>
    <b v="0"/>
    <n v="742"/>
    <b v="1"/>
    <s v="technology/hardware"/>
    <n v="3"/>
    <n v="2.12"/>
    <x v="2"/>
    <s v="hardware"/>
    <x v="2049"/>
    <x v="2048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x v="2050"/>
    <b v="0"/>
    <n v="170"/>
    <b v="1"/>
    <s v="technology/hardware"/>
    <n v="16"/>
    <n v="9.24"/>
    <x v="2"/>
    <s v="hardware"/>
    <x v="2050"/>
    <x v="2049"/>
    <n v="2015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x v="2051"/>
    <b v="0"/>
    <n v="242"/>
    <b v="1"/>
    <s v="technology/hardware"/>
    <n v="20"/>
    <n v="6.49"/>
    <x v="2"/>
    <s v="hardware"/>
    <x v="2051"/>
    <x v="2050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x v="2052"/>
    <b v="0"/>
    <n v="541"/>
    <b v="1"/>
    <s v="technology/hardware"/>
    <n v="3"/>
    <n v="2.9"/>
    <x v="2"/>
    <s v="hardware"/>
    <x v="2052"/>
    <x v="2051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x v="2053"/>
    <b v="0"/>
    <n v="121"/>
    <b v="1"/>
    <s v="technology/hardware"/>
    <n v="31"/>
    <n v="12.98"/>
    <x v="2"/>
    <s v="hardware"/>
    <x v="2053"/>
    <x v="2052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x v="2054"/>
    <b v="0"/>
    <n v="621"/>
    <b v="1"/>
    <s v="technology/hardware"/>
    <n v="4"/>
    <n v="2.52"/>
    <x v="2"/>
    <s v="hardware"/>
    <x v="2054"/>
    <x v="2053"/>
    <n v="2014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x v="2055"/>
    <b v="0"/>
    <n v="101"/>
    <b v="1"/>
    <s v="technology/hardware"/>
    <n v="26"/>
    <n v="15.5"/>
    <x v="2"/>
    <s v="hardware"/>
    <x v="2055"/>
    <x v="2054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x v="2056"/>
    <b v="0"/>
    <n v="554"/>
    <b v="1"/>
    <s v="technology/hardware"/>
    <n v="3"/>
    <n v="2.82"/>
    <x v="2"/>
    <s v="hardware"/>
    <x v="2056"/>
    <x v="2055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x v="2057"/>
    <b v="0"/>
    <n v="666"/>
    <b v="1"/>
    <s v="technology/hardware"/>
    <n v="10"/>
    <n v="2.34"/>
    <x v="2"/>
    <s v="hardware"/>
    <x v="2057"/>
    <x v="2056"/>
    <n v="2016"/>
  </r>
  <r>
    <n v="2058"/>
    <s v="Raspberry Pi Debug Clip"/>
    <s v="Making using the serial terminal on the Raspberry Pi as easy as Pi!"/>
    <n v="2560"/>
    <n v="1560"/>
    <x v="0"/>
    <s v="GB"/>
    <s v="GBP"/>
    <n v="1425326400"/>
    <x v="2058"/>
    <b v="0"/>
    <n v="410"/>
    <b v="1"/>
    <s v="technology/hardware"/>
    <n v="61"/>
    <n v="3.8"/>
    <x v="2"/>
    <s v="hardware"/>
    <x v="2058"/>
    <x v="2057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x v="2059"/>
    <b v="0"/>
    <n v="375"/>
    <b v="1"/>
    <s v="technology/hardware"/>
    <n v="5"/>
    <n v="4.1500000000000004"/>
    <x v="2"/>
    <s v="hardware"/>
    <x v="2059"/>
    <x v="2058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x v="2060"/>
    <b v="0"/>
    <n v="1364"/>
    <b v="1"/>
    <s v="technology/hardware"/>
    <n v="6"/>
    <n v="1.1399999999999999"/>
    <x v="2"/>
    <s v="hardware"/>
    <x v="2060"/>
    <x v="2059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x v="2061"/>
    <b v="0"/>
    <n v="35"/>
    <b v="1"/>
    <s v="technology/hardware"/>
    <n v="31"/>
    <n v="44.43"/>
    <x v="2"/>
    <s v="hardware"/>
    <x v="2061"/>
    <x v="2060"/>
    <n v="2016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x v="2062"/>
    <b v="0"/>
    <n v="203"/>
    <b v="1"/>
    <s v="technology/hardware"/>
    <n v="2"/>
    <n v="7.65"/>
    <x v="2"/>
    <s v="hardware"/>
    <x v="2062"/>
    <x v="2061"/>
    <n v="2016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x v="2063"/>
    <b v="0"/>
    <n v="49"/>
    <b v="1"/>
    <s v="technology/hardware"/>
    <n v="39"/>
    <n v="31.63"/>
    <x v="2"/>
    <s v="hardware"/>
    <x v="2063"/>
    <x v="2062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x v="2064"/>
    <b v="0"/>
    <n v="5812"/>
    <b v="1"/>
    <s v="technology/hardware"/>
    <n v="1"/>
    <n v="0.27"/>
    <x v="2"/>
    <s v="hardware"/>
    <x v="2064"/>
    <x v="2063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x v="2065"/>
    <b v="0"/>
    <n v="1556"/>
    <b v="1"/>
    <s v="technology/hardware"/>
    <n v="4"/>
    <n v="0.99"/>
    <x v="2"/>
    <s v="hardware"/>
    <x v="2065"/>
    <x v="2064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x v="2066"/>
    <b v="0"/>
    <n v="65"/>
    <b v="1"/>
    <s v="technology/hardware"/>
    <n v="77"/>
    <n v="23.75"/>
    <x v="2"/>
    <s v="hardware"/>
    <x v="2066"/>
    <x v="2065"/>
    <n v="2014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x v="2067"/>
    <b v="0"/>
    <n v="10"/>
    <b v="1"/>
    <s v="technology/hardware"/>
    <n v="311"/>
    <n v="153.80000000000001"/>
    <x v="2"/>
    <s v="hardware"/>
    <x v="2067"/>
    <x v="206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x v="2068"/>
    <b v="0"/>
    <n v="76"/>
    <b v="1"/>
    <s v="technology/hardware"/>
    <n v="6"/>
    <n v="20.22"/>
    <x v="2"/>
    <s v="hardware"/>
    <x v="2068"/>
    <x v="2067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x v="2069"/>
    <b v="0"/>
    <n v="263"/>
    <b v="1"/>
    <s v="technology/hardware"/>
    <n v="3"/>
    <n v="5.84"/>
    <x v="2"/>
    <s v="hardware"/>
    <x v="2069"/>
    <x v="2068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x v="2070"/>
    <b v="0"/>
    <n v="1530"/>
    <b v="1"/>
    <s v="technology/hardware"/>
    <n v="1"/>
    <n v="1"/>
    <x v="2"/>
    <s v="hardware"/>
    <x v="2070"/>
    <x v="2069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x v="2071"/>
    <b v="0"/>
    <n v="278"/>
    <b v="1"/>
    <s v="technology/hardware"/>
    <n v="8"/>
    <n v="5.52"/>
    <x v="2"/>
    <s v="hardware"/>
    <x v="2071"/>
    <x v="2070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x v="2072"/>
    <b v="0"/>
    <n v="350"/>
    <b v="1"/>
    <s v="technology/hardware"/>
    <n v="2"/>
    <n v="4.38"/>
    <x v="2"/>
    <s v="hardware"/>
    <x v="2072"/>
    <x v="2071"/>
    <n v="2016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x v="2073"/>
    <b v="0"/>
    <n v="470"/>
    <b v="1"/>
    <s v="technology/hardware"/>
    <n v="2"/>
    <n v="3.26"/>
    <x v="2"/>
    <s v="hardware"/>
    <x v="2073"/>
    <x v="2072"/>
    <n v="2015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x v="2074"/>
    <b v="0"/>
    <n v="3"/>
    <b v="1"/>
    <s v="technology/hardware"/>
    <n v="255"/>
    <n v="510.67"/>
    <x v="2"/>
    <s v="hardware"/>
    <x v="2074"/>
    <x v="2073"/>
    <n v="2016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x v="2075"/>
    <b v="0"/>
    <n v="8200"/>
    <b v="1"/>
    <s v="technology/hardware"/>
    <n v="15"/>
    <n v="0.19"/>
    <x v="2"/>
    <s v="hardware"/>
    <x v="2075"/>
    <x v="2074"/>
    <n v="2013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x v="2076"/>
    <b v="0"/>
    <n v="8359"/>
    <b v="1"/>
    <s v="technology/hardware"/>
    <n v="1"/>
    <n v="0.18"/>
    <x v="2"/>
    <s v="hardware"/>
    <x v="2076"/>
    <x v="2075"/>
    <n v="2014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x v="2077"/>
    <b v="0"/>
    <n v="188"/>
    <b v="1"/>
    <s v="technology/hardware"/>
    <n v="3"/>
    <n v="8.1199999999999992"/>
    <x v="2"/>
    <s v="hardware"/>
    <x v="2077"/>
    <x v="2076"/>
    <n v="2015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x v="2078"/>
    <b v="0"/>
    <n v="48"/>
    <b v="1"/>
    <s v="technology/hardware"/>
    <n v="8"/>
    <n v="31.77"/>
    <x v="2"/>
    <s v="hardware"/>
    <x v="2078"/>
    <x v="207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x v="2079"/>
    <b v="0"/>
    <n v="607"/>
    <b v="1"/>
    <s v="technology/hardware"/>
    <n v="15"/>
    <n v="2.5099999999999998"/>
    <x v="2"/>
    <s v="hardware"/>
    <x v="2079"/>
    <x v="2078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x v="2080"/>
    <b v="0"/>
    <n v="50"/>
    <b v="1"/>
    <s v="technology/hardware"/>
    <n v="152"/>
    <n v="30.42"/>
    <x v="2"/>
    <s v="hardware"/>
    <x v="2080"/>
    <x v="2079"/>
    <n v="2015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x v="2081"/>
    <b v="0"/>
    <n v="55"/>
    <b v="1"/>
    <s v="music/indie rock"/>
    <n v="43"/>
    <n v="27.64"/>
    <x v="4"/>
    <s v="indie rock"/>
    <x v="2081"/>
    <x v="2080"/>
    <n v="2012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x v="2082"/>
    <b v="0"/>
    <n v="38"/>
    <b v="1"/>
    <s v="music/indie rock"/>
    <n v="101"/>
    <n v="39.950000000000003"/>
    <x v="4"/>
    <s v="indie rock"/>
    <x v="2082"/>
    <x v="2081"/>
    <n v="2011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x v="2083"/>
    <b v="0"/>
    <n v="25"/>
    <b v="1"/>
    <s v="music/indie rock"/>
    <n v="202"/>
    <n v="60.6"/>
    <x v="4"/>
    <s v="indie rock"/>
    <x v="2083"/>
    <x v="2082"/>
    <n v="2012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x v="2084"/>
    <b v="0"/>
    <n v="46"/>
    <b v="1"/>
    <s v="music/indie rock"/>
    <n v="50"/>
    <n v="32.85"/>
    <x v="4"/>
    <s v="indie rock"/>
    <x v="2084"/>
    <x v="2083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x v="2085"/>
    <b v="0"/>
    <n v="83"/>
    <b v="1"/>
    <s v="music/indie rock"/>
    <n v="25"/>
    <n v="18.190000000000001"/>
    <x v="4"/>
    <s v="indie rock"/>
    <x v="2085"/>
    <x v="2084"/>
    <n v="2012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x v="2086"/>
    <b v="0"/>
    <n v="35"/>
    <b v="1"/>
    <s v="music/indie rock"/>
    <n v="38"/>
    <n v="43.14"/>
    <x v="4"/>
    <s v="indie rock"/>
    <x v="2086"/>
    <x v="2085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x v="2087"/>
    <b v="0"/>
    <n v="25"/>
    <b v="1"/>
    <s v="music/indie rock"/>
    <n v="101"/>
    <n v="60.4"/>
    <x v="4"/>
    <s v="indie rock"/>
    <x v="2087"/>
    <x v="2086"/>
    <n v="2011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x v="2088"/>
    <b v="0"/>
    <n v="75"/>
    <b v="1"/>
    <s v="music/indie rock"/>
    <n v="50"/>
    <n v="20.13"/>
    <x v="4"/>
    <s v="indie rock"/>
    <x v="2088"/>
    <x v="2087"/>
    <n v="2010"/>
  </r>
  <r>
    <n v="2089"/>
    <s v="Little Moses EP"/>
    <s v="Little Moses is trying to record their first EP, and we can't do it without your help!"/>
    <n v="2500"/>
    <n v="1506"/>
    <x v="0"/>
    <s v="US"/>
    <s v="USD"/>
    <n v="1375408194"/>
    <x v="2089"/>
    <b v="0"/>
    <n v="62"/>
    <b v="1"/>
    <s v="music/indie rock"/>
    <n v="60"/>
    <n v="24.29"/>
    <x v="4"/>
    <s v="indie rock"/>
    <x v="2089"/>
    <x v="2088"/>
    <n v="2013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x v="2090"/>
    <b v="0"/>
    <n v="160"/>
    <b v="1"/>
    <s v="music/indie rock"/>
    <n v="19"/>
    <n v="9.41"/>
    <x v="4"/>
    <s v="indie rock"/>
    <x v="2090"/>
    <x v="2089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x v="2091"/>
    <b v="0"/>
    <n v="246"/>
    <b v="1"/>
    <s v="music/indie rock"/>
    <n v="8"/>
    <n v="6.12"/>
    <x v="4"/>
    <s v="indie rock"/>
    <x v="2091"/>
    <x v="209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x v="2092"/>
    <b v="0"/>
    <n v="55"/>
    <b v="1"/>
    <s v="music/indie rock"/>
    <n v="25"/>
    <n v="27.33"/>
    <x v="4"/>
    <s v="indie rock"/>
    <x v="2092"/>
    <x v="2091"/>
    <n v="2011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x v="2093"/>
    <b v="0"/>
    <n v="23"/>
    <b v="1"/>
    <s v="music/indie rock"/>
    <n v="100"/>
    <n v="65.33"/>
    <x v="4"/>
    <s v="indie rock"/>
    <x v="2093"/>
    <x v="209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x v="2094"/>
    <b v="0"/>
    <n v="72"/>
    <b v="1"/>
    <s v="music/indie rock"/>
    <n v="43"/>
    <n v="20.85"/>
    <x v="4"/>
    <s v="indie rock"/>
    <x v="2094"/>
    <x v="2093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x v="2095"/>
    <b v="0"/>
    <n v="22"/>
    <b v="1"/>
    <s v="music/indie rock"/>
    <n v="60"/>
    <n v="68.22"/>
    <x v="4"/>
    <s v="indie rock"/>
    <x v="2095"/>
    <x v="2094"/>
    <n v="2011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x v="2096"/>
    <b v="0"/>
    <n v="14"/>
    <b v="1"/>
    <s v="music/indie rock"/>
    <n v="250"/>
    <n v="107.16"/>
    <x v="4"/>
    <s v="indie rock"/>
    <x v="2096"/>
    <x v="2095"/>
    <n v="2012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x v="2097"/>
    <b v="0"/>
    <n v="38"/>
    <b v="1"/>
    <s v="music/indie rock"/>
    <n v="50"/>
    <n v="39.47"/>
    <x v="4"/>
    <s v="indie rock"/>
    <x v="2097"/>
    <x v="2096"/>
    <n v="2011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x v="2098"/>
    <b v="0"/>
    <n v="32"/>
    <b v="1"/>
    <s v="music/indie rock"/>
    <n v="25"/>
    <n v="46.88"/>
    <x v="4"/>
    <s v="indie rock"/>
    <x v="2098"/>
    <x v="2097"/>
    <n v="2012"/>
  </r>
  <r>
    <n v="2099"/>
    <s v="Roosevelt Died."/>
    <s v="Our tour van died, we need help!"/>
    <n v="3000"/>
    <n v="1500"/>
    <x v="0"/>
    <s v="US"/>
    <s v="USD"/>
    <n v="1435808400"/>
    <x v="2099"/>
    <b v="0"/>
    <n v="63"/>
    <b v="1"/>
    <s v="music/indie rock"/>
    <n v="50"/>
    <n v="23.81"/>
    <x v="4"/>
    <s v="indie rock"/>
    <x v="2099"/>
    <x v="2098"/>
    <n v="2015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x v="2100"/>
    <b v="0"/>
    <n v="27"/>
    <b v="1"/>
    <s v="music/indie rock"/>
    <n v="250"/>
    <n v="55.56"/>
    <x v="4"/>
    <s v="indie rock"/>
    <x v="2100"/>
    <x v="2099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x v="2101"/>
    <b v="0"/>
    <n v="44"/>
    <b v="1"/>
    <s v="music/indie rock"/>
    <n v="75"/>
    <n v="34.090000000000003"/>
    <x v="4"/>
    <s v="indie rock"/>
    <x v="2101"/>
    <x v="2100"/>
    <n v="2011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x v="2102"/>
    <b v="0"/>
    <n v="38"/>
    <b v="1"/>
    <s v="music/indie rock"/>
    <n v="150"/>
    <n v="39.47"/>
    <x v="4"/>
    <s v="indie rock"/>
    <x v="2102"/>
    <x v="2101"/>
    <n v="2011"/>
  </r>
  <r>
    <n v="2103"/>
    <s v="Matthew Moon's New Album"/>
    <s v="Indie rocker, Matthew Moon, has something to share with you..."/>
    <n v="7777"/>
    <n v="1500"/>
    <x v="0"/>
    <s v="US"/>
    <s v="USD"/>
    <n v="1352488027"/>
    <x v="2103"/>
    <b v="0"/>
    <n v="115"/>
    <b v="1"/>
    <s v="music/indie rock"/>
    <n v="19"/>
    <n v="13.04"/>
    <x v="4"/>
    <s v="indie rock"/>
    <x v="2103"/>
    <x v="2102"/>
    <n v="2012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x v="2104"/>
    <b v="0"/>
    <n v="37"/>
    <b v="1"/>
    <s v="music/indie rock"/>
    <n v="188"/>
    <n v="40.54"/>
    <x v="4"/>
    <s v="indie rock"/>
    <x v="2104"/>
    <x v="2103"/>
    <n v="2013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x v="2105"/>
    <b v="0"/>
    <n v="99"/>
    <b v="1"/>
    <s v="music/indie rock"/>
    <n v="75"/>
    <n v="15.08"/>
    <x v="4"/>
    <s v="indie rock"/>
    <x v="2105"/>
    <x v="2104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x v="2106"/>
    <b v="0"/>
    <n v="44"/>
    <b v="1"/>
    <s v="music/indie rock"/>
    <n v="68"/>
    <n v="33.770000000000003"/>
    <x v="4"/>
    <s v="indie rock"/>
    <x v="2106"/>
    <x v="2105"/>
    <n v="2012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x v="2107"/>
    <b v="0"/>
    <n v="58"/>
    <b v="1"/>
    <s v="music/indie rock"/>
    <n v="74"/>
    <n v="25.6"/>
    <x v="4"/>
    <s v="indie rock"/>
    <x v="2107"/>
    <x v="2106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x v="2108"/>
    <b v="0"/>
    <n v="191"/>
    <b v="1"/>
    <s v="music/indie rock"/>
    <n v="9"/>
    <n v="7.7"/>
    <x v="4"/>
    <s v="indie rock"/>
    <x v="2108"/>
    <x v="2107"/>
    <n v="2012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x v="2109"/>
    <b v="0"/>
    <n v="40"/>
    <b v="1"/>
    <s v="music/indie rock"/>
    <n v="37"/>
    <n v="36.65"/>
    <x v="4"/>
    <s v="indie rock"/>
    <x v="2109"/>
    <x v="2108"/>
    <n v="2015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x v="2110"/>
    <b v="0"/>
    <n v="38"/>
    <b v="1"/>
    <s v="music/indie rock"/>
    <n v="73"/>
    <n v="38.549999999999997"/>
    <x v="4"/>
    <s v="indie rock"/>
    <x v="2110"/>
    <x v="2109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x v="2111"/>
    <b v="0"/>
    <n v="39"/>
    <b v="1"/>
    <s v="music/indie rock"/>
    <n v="73"/>
    <n v="37.56"/>
    <x v="4"/>
    <s v="indie rock"/>
    <x v="2111"/>
    <x v="2110"/>
    <n v="2011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x v="2112"/>
    <b v="0"/>
    <n v="11"/>
    <b v="1"/>
    <s v="music/indie rock"/>
    <n v="488"/>
    <n v="133.18"/>
    <x v="4"/>
    <s v="indie rock"/>
    <x v="2112"/>
    <x v="2111"/>
    <n v="2013"/>
  </r>
  <r>
    <n v="2113"/>
    <s v="Summer Underground // Honeycomb LP"/>
    <s v="Help us fund our second full-length album Honeycomb!"/>
    <n v="7000"/>
    <n v="1461"/>
    <x v="0"/>
    <s v="US"/>
    <s v="USD"/>
    <n v="1411505176"/>
    <x v="2113"/>
    <b v="0"/>
    <n v="107"/>
    <b v="1"/>
    <s v="music/indie rock"/>
    <n v="21"/>
    <n v="13.65"/>
    <x v="4"/>
    <s v="indie rock"/>
    <x v="2113"/>
    <x v="2112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x v="2114"/>
    <b v="0"/>
    <n v="147"/>
    <b v="1"/>
    <s v="music/indie rock"/>
    <n v="29"/>
    <n v="9.93"/>
    <x v="4"/>
    <s v="indie rock"/>
    <x v="2114"/>
    <x v="2113"/>
    <n v="201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x v="2115"/>
    <b v="0"/>
    <n v="36"/>
    <b v="1"/>
    <s v="music/indie rock"/>
    <n v="97"/>
    <n v="40.42"/>
    <x v="4"/>
    <s v="indie rock"/>
    <x v="2115"/>
    <x v="2114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x v="2116"/>
    <b v="0"/>
    <n v="92"/>
    <b v="1"/>
    <s v="music/indie rock"/>
    <n v="3"/>
    <n v="15.82"/>
    <x v="4"/>
    <s v="indie rock"/>
    <x v="2116"/>
    <x v="2115"/>
    <n v="201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x v="2117"/>
    <b v="0"/>
    <n v="35"/>
    <b v="1"/>
    <s v="music/indie rock"/>
    <n v="120"/>
    <n v="41.29"/>
    <x v="4"/>
    <s v="indie rock"/>
    <x v="2117"/>
    <x v="2116"/>
    <n v="2015"/>
  </r>
  <r>
    <n v="2118"/>
    <s v="PORCHES. vs. THE U.S.A."/>
    <s v="PORCHES.  and Documentarians tour from New York to San Francisco and back."/>
    <n v="1000"/>
    <n v="1438"/>
    <x v="0"/>
    <s v="US"/>
    <s v="USD"/>
    <n v="1311538136"/>
    <x v="2118"/>
    <b v="0"/>
    <n v="17"/>
    <b v="1"/>
    <s v="music/indie rock"/>
    <n v="144"/>
    <n v="84.59"/>
    <x v="4"/>
    <s v="indie rock"/>
    <x v="2118"/>
    <x v="2117"/>
    <n v="2011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x v="2119"/>
    <b v="0"/>
    <n v="22"/>
    <b v="1"/>
    <s v="music/indie rock"/>
    <n v="72"/>
    <n v="65.319999999999993"/>
    <x v="4"/>
    <s v="indie rock"/>
    <x v="2119"/>
    <x v="2118"/>
    <n v="2012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x v="2120"/>
    <b v="0"/>
    <n v="69"/>
    <b v="1"/>
    <s v="music/indie rock"/>
    <n v="18"/>
    <n v="20.81"/>
    <x v="4"/>
    <s v="indie rock"/>
    <x v="2120"/>
    <x v="2119"/>
    <n v="2013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x v="2121"/>
    <b v="0"/>
    <n v="10"/>
    <b v="0"/>
    <s v="games/video games"/>
    <n v="3"/>
    <n v="143.4"/>
    <x v="6"/>
    <s v="video games"/>
    <x v="2121"/>
    <x v="2120"/>
    <n v="2016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x v="2122"/>
    <b v="0"/>
    <n v="3"/>
    <b v="0"/>
    <s v="games/video games"/>
    <n v="2"/>
    <n v="477"/>
    <x v="6"/>
    <s v="video games"/>
    <x v="2122"/>
    <x v="2121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x v="2123"/>
    <b v="0"/>
    <n v="5"/>
    <b v="0"/>
    <s v="games/video games"/>
    <n v="286"/>
    <n v="286.01"/>
    <x v="6"/>
    <s v="video games"/>
    <x v="2123"/>
    <x v="2122"/>
    <n v="201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x v="2124"/>
    <b v="0"/>
    <n v="5"/>
    <b v="0"/>
    <s v="games/video games"/>
    <n v="129"/>
    <n v="283.8"/>
    <x v="6"/>
    <s v="video games"/>
    <x v="2124"/>
    <x v="2123"/>
    <n v="201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x v="2125"/>
    <b v="0"/>
    <n v="27"/>
    <b v="0"/>
    <s v="games/video games"/>
    <n v="2"/>
    <n v="52.48"/>
    <x v="6"/>
    <s v="video games"/>
    <x v="2125"/>
    <x v="2124"/>
    <n v="2015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x v="2126"/>
    <b v="0"/>
    <n v="2"/>
    <b v="0"/>
    <s v="games/video games"/>
    <n v="7"/>
    <n v="708"/>
    <x v="6"/>
    <s v="video games"/>
    <x v="2126"/>
    <x v="2125"/>
    <n v="2014"/>
  </r>
  <r>
    <n v="2127"/>
    <s v="Three Monkeys - Part 1: Into the Abyss"/>
    <s v="Three Monkeys is an audio adventure game for PC."/>
    <n v="28000"/>
    <n v="1408"/>
    <x v="2"/>
    <s v="GB"/>
    <s v="GBP"/>
    <n v="1426158463"/>
    <x v="2127"/>
    <b v="0"/>
    <n v="236"/>
    <b v="0"/>
    <s v="games/video games"/>
    <n v="5"/>
    <n v="5.97"/>
    <x v="6"/>
    <s v="video games"/>
    <x v="2127"/>
    <x v="2126"/>
    <n v="2015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x v="2128"/>
    <b v="0"/>
    <n v="1"/>
    <b v="0"/>
    <s v="games/video games"/>
    <n v="9"/>
    <n v="1405"/>
    <x v="6"/>
    <s v="video games"/>
    <x v="2128"/>
    <x v="2127"/>
    <n v="2014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x v="2129"/>
    <b v="0"/>
    <n v="12"/>
    <b v="0"/>
    <s v="games/video games"/>
    <n v="70"/>
    <n v="117.08"/>
    <x v="6"/>
    <s v="video games"/>
    <x v="2129"/>
    <x v="2128"/>
    <n v="2016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x v="2130"/>
    <b v="0"/>
    <n v="4"/>
    <b v="0"/>
    <s v="games/video games"/>
    <n v="3"/>
    <n v="350.5"/>
    <x v="6"/>
    <s v="video games"/>
    <x v="2130"/>
    <x v="2129"/>
    <n v="2014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x v="2131"/>
    <b v="0"/>
    <n v="3"/>
    <b v="0"/>
    <s v="games/video games"/>
    <n v="280"/>
    <n v="466.67"/>
    <x v="6"/>
    <s v="video games"/>
    <x v="2131"/>
    <x v="2130"/>
    <n v="2015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x v="2132"/>
    <b v="0"/>
    <n v="99"/>
    <b v="0"/>
    <s v="games/video games"/>
    <n v="1"/>
    <n v="14.12"/>
    <x v="6"/>
    <s v="video games"/>
    <x v="2132"/>
    <x v="2131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x v="2133"/>
    <b v="0"/>
    <n v="3"/>
    <b v="0"/>
    <s v="games/video games"/>
    <n v="140"/>
    <n v="465"/>
    <x v="6"/>
    <s v="video games"/>
    <x v="2133"/>
    <x v="2132"/>
    <n v="2011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x v="2134"/>
    <b v="0"/>
    <n v="3"/>
    <b v="0"/>
    <s v="games/video games"/>
    <n v="23"/>
    <n v="465"/>
    <x v="6"/>
    <s v="video games"/>
    <x v="2134"/>
    <x v="2133"/>
    <n v="2013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x v="2135"/>
    <b v="0"/>
    <n v="22"/>
    <b v="0"/>
    <s v="games/video games"/>
    <n v="28"/>
    <n v="63.23"/>
    <x v="6"/>
    <s v="video games"/>
    <x v="2135"/>
    <x v="2134"/>
    <n v="2012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x v="2136"/>
    <b v="0"/>
    <n v="4"/>
    <b v="0"/>
    <s v="games/video games"/>
    <n v="2"/>
    <n v="347.5"/>
    <x v="6"/>
    <s v="video games"/>
    <x v="2136"/>
    <x v="2135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x v="2137"/>
    <b v="0"/>
    <n v="534"/>
    <b v="0"/>
    <s v="games/video games"/>
    <n v="3"/>
    <n v="2.6"/>
    <x v="6"/>
    <s v="video games"/>
    <x v="2137"/>
    <x v="2136"/>
    <n v="2014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x v="2138"/>
    <b v="0"/>
    <n v="12"/>
    <b v="0"/>
    <s v="games/video games"/>
    <n v="139"/>
    <n v="115.58"/>
    <x v="6"/>
    <s v="video games"/>
    <x v="2138"/>
    <x v="2137"/>
    <n v="2013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x v="2139"/>
    <b v="0"/>
    <n v="56"/>
    <b v="0"/>
    <s v="games/video games"/>
    <n v="5"/>
    <n v="24.71"/>
    <x v="6"/>
    <s v="video games"/>
    <x v="2139"/>
    <x v="213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x v="2140"/>
    <b v="0"/>
    <n v="11"/>
    <b v="0"/>
    <s v="games/video games"/>
    <n v="0"/>
    <n v="125.64"/>
    <x v="6"/>
    <s v="video games"/>
    <x v="2140"/>
    <x v="2139"/>
    <n v="2012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x v="2141"/>
    <b v="0"/>
    <n v="0"/>
    <b v="0"/>
    <s v="games/video games"/>
    <n v="9"/>
    <s v="N/A"/>
    <x v="6"/>
    <s v="video games"/>
    <x v="2141"/>
    <x v="2140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x v="2142"/>
    <b v="0"/>
    <n v="12"/>
    <b v="0"/>
    <s v="games/video games"/>
    <n v="13"/>
    <n v="114.51"/>
    <x v="6"/>
    <s v="video games"/>
    <x v="2142"/>
    <x v="2141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x v="2143"/>
    <b v="0"/>
    <n v="5"/>
    <b v="0"/>
    <s v="games/video games"/>
    <n v="69"/>
    <n v="274.64999999999998"/>
    <x v="6"/>
    <s v="video games"/>
    <x v="2143"/>
    <x v="2142"/>
    <n v="201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x v="2144"/>
    <b v="0"/>
    <n v="24"/>
    <b v="0"/>
    <s v="games/video games"/>
    <n v="4"/>
    <n v="57.08"/>
    <x v="6"/>
    <s v="video games"/>
    <x v="2144"/>
    <x v="2143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x v="2145"/>
    <b v="0"/>
    <n v="89"/>
    <b v="0"/>
    <s v="games/video games"/>
    <n v="9"/>
    <n v="15.36"/>
    <x v="6"/>
    <s v="video games"/>
    <x v="2145"/>
    <x v="2144"/>
    <n v="2013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x v="2146"/>
    <b v="0"/>
    <n v="1"/>
    <b v="0"/>
    <s v="games/video games"/>
    <n v="27"/>
    <n v="1366"/>
    <x v="6"/>
    <s v="video games"/>
    <x v="2146"/>
    <x v="2145"/>
    <n v="2016"/>
  </r>
  <r>
    <n v="2147"/>
    <s v="Johnny Rocketfingers 3"/>
    <s v="A Point and Click Adventure on Steroids."/>
    <n v="390000"/>
    <n v="1366"/>
    <x v="2"/>
    <s v="US"/>
    <s v="USD"/>
    <n v="1416125148"/>
    <x v="2147"/>
    <b v="0"/>
    <n v="55"/>
    <b v="0"/>
    <s v="games/video games"/>
    <n v="0"/>
    <n v="24.84"/>
    <x v="6"/>
    <s v="video games"/>
    <x v="2147"/>
    <x v="2146"/>
    <n v="2014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x v="2148"/>
    <b v="0"/>
    <n v="2"/>
    <b v="0"/>
    <s v="games/video games"/>
    <n v="1365"/>
    <n v="682.5"/>
    <x v="6"/>
    <s v="video games"/>
    <x v="2148"/>
    <x v="2147"/>
    <n v="201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x v="2149"/>
    <b v="0"/>
    <n v="0"/>
    <b v="0"/>
    <s v="games/video games"/>
    <n v="68"/>
    <s v="N/A"/>
    <x v="6"/>
    <s v="video games"/>
    <x v="2149"/>
    <x v="2148"/>
    <n v="2010"/>
  </r>
  <r>
    <n v="2150"/>
    <s v="The Unknown Door"/>
    <s v="A pixel styled open world detective game."/>
    <n v="50000"/>
    <n v="1362"/>
    <x v="2"/>
    <s v="NO"/>
    <s v="NOK"/>
    <n v="1468392599"/>
    <x v="2150"/>
    <b v="0"/>
    <n v="4"/>
    <b v="0"/>
    <s v="games/video games"/>
    <n v="3"/>
    <n v="340.5"/>
    <x v="6"/>
    <s v="video games"/>
    <x v="2150"/>
    <x v="2149"/>
    <n v="2016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x v="2151"/>
    <b v="0"/>
    <n v="6"/>
    <b v="0"/>
    <s v="games/video games"/>
    <n v="3"/>
    <n v="226.83"/>
    <x v="6"/>
    <s v="video games"/>
    <x v="2151"/>
    <x v="2150"/>
    <n v="2016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x v="2152"/>
    <b v="0"/>
    <n v="4"/>
    <b v="0"/>
    <s v="games/video games"/>
    <n v="5"/>
    <n v="340"/>
    <x v="6"/>
    <s v="video games"/>
    <x v="2152"/>
    <x v="2151"/>
    <n v="2014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x v="2153"/>
    <b v="0"/>
    <n v="4"/>
    <b v="0"/>
    <s v="games/video games"/>
    <n v="0"/>
    <n v="340"/>
    <x v="6"/>
    <s v="video games"/>
    <x v="2153"/>
    <x v="2152"/>
    <n v="2014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x v="2154"/>
    <b v="0"/>
    <n v="2"/>
    <b v="0"/>
    <s v="games/video games"/>
    <n v="540"/>
    <n v="675.5"/>
    <x v="6"/>
    <s v="video games"/>
    <x v="2154"/>
    <x v="2153"/>
    <n v="2014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x v="2155"/>
    <b v="0"/>
    <n v="5"/>
    <b v="0"/>
    <s v="games/video games"/>
    <n v="27"/>
    <n v="270.2"/>
    <x v="6"/>
    <s v="video games"/>
    <x v="2155"/>
    <x v="2154"/>
    <n v="2016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x v="2156"/>
    <b v="0"/>
    <n v="83"/>
    <b v="0"/>
    <s v="games/video games"/>
    <n v="2"/>
    <n v="16.28"/>
    <x v="6"/>
    <s v="video games"/>
    <x v="2156"/>
    <x v="2155"/>
    <n v="2013"/>
  </r>
  <r>
    <n v="2157"/>
    <s v="Nin"/>
    <s v="Gamers and 90's fans unite in this small tale of epic proportions!"/>
    <n v="75000"/>
    <n v="1346.11"/>
    <x v="2"/>
    <s v="US"/>
    <s v="USD"/>
    <n v="1482479940"/>
    <x v="2157"/>
    <b v="0"/>
    <n v="57"/>
    <b v="0"/>
    <s v="games/video games"/>
    <n v="2"/>
    <n v="23.62"/>
    <x v="6"/>
    <s v="video games"/>
    <x v="2157"/>
    <x v="2156"/>
    <n v="2016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x v="2158"/>
    <b v="0"/>
    <n v="311"/>
    <b v="0"/>
    <s v="games/video games"/>
    <n v="0"/>
    <n v="4.32"/>
    <x v="6"/>
    <s v="video games"/>
    <x v="2158"/>
    <x v="2157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x v="2159"/>
    <b v="0"/>
    <n v="2"/>
    <b v="0"/>
    <s v="games/video games"/>
    <n v="37"/>
    <n v="671.01"/>
    <x v="6"/>
    <s v="video games"/>
    <x v="2159"/>
    <x v="2158"/>
    <n v="2011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x v="2160"/>
    <b v="0"/>
    <n v="16"/>
    <b v="0"/>
    <s v="games/video games"/>
    <n v="13"/>
    <n v="83.5"/>
    <x v="6"/>
    <s v="video games"/>
    <x v="2160"/>
    <x v="2159"/>
    <n v="2012"/>
  </r>
  <r>
    <n v="2161"/>
    <s v="CallMeGhost DEBUT ALBUM preorder!"/>
    <s v="We're trying to fund hard copies of our debut album!"/>
    <n v="400"/>
    <n v="1335"/>
    <x v="0"/>
    <s v="US"/>
    <s v="USD"/>
    <n v="1443040059"/>
    <x v="2161"/>
    <b v="0"/>
    <n v="13"/>
    <b v="1"/>
    <s v="music/rock"/>
    <n v="334"/>
    <n v="102.69"/>
    <x v="4"/>
    <s v="rock"/>
    <x v="2161"/>
    <x v="2160"/>
    <n v="2015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x v="2162"/>
    <b v="0"/>
    <n v="58"/>
    <b v="1"/>
    <s v="music/rock"/>
    <n v="30"/>
    <n v="22.98"/>
    <x v="4"/>
    <s v="rock"/>
    <x v="2162"/>
    <x v="2161"/>
    <n v="2014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x v="2163"/>
    <b v="0"/>
    <n v="44"/>
    <b v="1"/>
    <s v="music/rock"/>
    <n v="53"/>
    <n v="30.27"/>
    <x v="4"/>
    <s v="rock"/>
    <x v="2163"/>
    <x v="2162"/>
    <n v="2015"/>
  </r>
  <r>
    <n v="2164"/>
    <s v="Rosaline debut record"/>
    <s v="South Florida roots country/rock outfit's long awaited debut record"/>
    <n v="5500"/>
    <n v="1330"/>
    <x v="0"/>
    <s v="US"/>
    <s v="USD"/>
    <n v="1466827140"/>
    <x v="2164"/>
    <b v="0"/>
    <n v="83"/>
    <b v="1"/>
    <s v="music/rock"/>
    <n v="24"/>
    <n v="16.02"/>
    <x v="4"/>
    <s v="rock"/>
    <x v="2164"/>
    <x v="2163"/>
    <n v="2016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x v="2165"/>
    <b v="0"/>
    <n v="117"/>
    <b v="1"/>
    <s v="music/rock"/>
    <n v="53"/>
    <n v="11.37"/>
    <x v="4"/>
    <s v="rock"/>
    <x v="2165"/>
    <x v="2164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x v="2166"/>
    <b v="0"/>
    <n v="32"/>
    <b v="1"/>
    <s v="music/rock"/>
    <n v="67"/>
    <n v="41.56"/>
    <x v="4"/>
    <s v="rock"/>
    <x v="2166"/>
    <x v="2165"/>
    <n v="2014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x v="2167"/>
    <b v="0"/>
    <n v="8"/>
    <b v="1"/>
    <s v="music/rock"/>
    <n v="885"/>
    <n v="166"/>
    <x v="4"/>
    <s v="rock"/>
    <x v="2167"/>
    <x v="2166"/>
    <n v="2012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x v="2168"/>
    <b v="0"/>
    <n v="340"/>
    <b v="1"/>
    <s v="music/rock"/>
    <n v="7"/>
    <n v="3.9"/>
    <x v="4"/>
    <s v="rock"/>
    <x v="2168"/>
    <x v="2167"/>
    <n v="2017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x v="2169"/>
    <b v="0"/>
    <n v="7"/>
    <b v="1"/>
    <s v="music/rock"/>
    <n v="864"/>
    <n v="188.86"/>
    <x v="4"/>
    <s v="rock"/>
    <x v="2169"/>
    <x v="2168"/>
    <n v="2017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x v="2170"/>
    <b v="0"/>
    <n v="19"/>
    <b v="1"/>
    <s v="music/rock"/>
    <n v="377"/>
    <n v="69.42"/>
    <x v="4"/>
    <s v="rock"/>
    <x v="2170"/>
    <x v="2169"/>
    <n v="2015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x v="2171"/>
    <b v="0"/>
    <n v="47"/>
    <b v="1"/>
    <s v="music/rock"/>
    <n v="33"/>
    <n v="28"/>
    <x v="4"/>
    <s v="rock"/>
    <x v="2171"/>
    <x v="2170"/>
    <n v="2015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x v="2172"/>
    <b v="0"/>
    <n v="13"/>
    <b v="1"/>
    <s v="music/rock"/>
    <n v="132"/>
    <n v="101.15"/>
    <x v="4"/>
    <s v="rock"/>
    <x v="2172"/>
    <x v="2171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x v="2173"/>
    <b v="0"/>
    <n v="90"/>
    <b v="1"/>
    <s v="music/rock"/>
    <n v="31"/>
    <n v="14.58"/>
    <x v="4"/>
    <s v="rock"/>
    <x v="2173"/>
    <x v="2172"/>
    <n v="2013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x v="2174"/>
    <b v="0"/>
    <n v="63"/>
    <b v="1"/>
    <s v="music/rock"/>
    <n v="33"/>
    <n v="20.73"/>
    <x v="4"/>
    <s v="rock"/>
    <x v="2174"/>
    <x v="2173"/>
    <n v="2016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x v="2175"/>
    <b v="0"/>
    <n v="26"/>
    <b v="1"/>
    <s v="music/rock"/>
    <n v="186"/>
    <n v="50.19"/>
    <x v="4"/>
    <s v="rock"/>
    <x v="2175"/>
    <x v="2174"/>
    <n v="201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x v="2176"/>
    <b v="0"/>
    <n v="71"/>
    <b v="1"/>
    <s v="music/rock"/>
    <n v="26"/>
    <n v="18.34"/>
    <x v="4"/>
    <s v="rock"/>
    <x v="2176"/>
    <x v="2175"/>
    <n v="2015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x v="2177"/>
    <b v="0"/>
    <n v="38"/>
    <b v="1"/>
    <s v="music/rock"/>
    <n v="52"/>
    <n v="34.24"/>
    <x v="4"/>
    <s v="rock"/>
    <x v="2177"/>
    <x v="2176"/>
    <n v="2016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x v="2178"/>
    <b v="0"/>
    <n v="859"/>
    <b v="1"/>
    <s v="music/rock"/>
    <n v="5"/>
    <n v="1.51"/>
    <x v="4"/>
    <s v="rock"/>
    <x v="2178"/>
    <x v="2177"/>
    <n v="2016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x v="2179"/>
    <b v="0"/>
    <n v="21"/>
    <b v="1"/>
    <s v="music/rock"/>
    <n v="130"/>
    <n v="61.9"/>
    <x v="4"/>
    <s v="rock"/>
    <x v="2179"/>
    <x v="2178"/>
    <n v="2015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x v="2180"/>
    <b v="0"/>
    <n v="78"/>
    <b v="1"/>
    <s v="music/rock"/>
    <n v="26"/>
    <n v="16.63"/>
    <x v="4"/>
    <s v="rock"/>
    <x v="2180"/>
    <x v="2179"/>
    <n v="2015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x v="2181"/>
    <b v="0"/>
    <n v="53"/>
    <b v="1"/>
    <s v="games/tabletop games"/>
    <n v="65"/>
    <n v="24.45"/>
    <x v="6"/>
    <s v="tabletop games"/>
    <x v="2181"/>
    <x v="2180"/>
    <n v="2017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x v="2182"/>
    <b v="0"/>
    <n v="356"/>
    <b v="1"/>
    <s v="games/tabletop games"/>
    <n v="43"/>
    <n v="3.64"/>
    <x v="6"/>
    <s v="tabletop games"/>
    <x v="2182"/>
    <x v="2181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x v="2183"/>
    <b v="0"/>
    <n v="279"/>
    <b v="1"/>
    <s v="games/tabletop games"/>
    <n v="72"/>
    <n v="4.63"/>
    <x v="6"/>
    <s v="tabletop games"/>
    <x v="2183"/>
    <x v="2182"/>
    <n v="2017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x v="2184"/>
    <b v="1"/>
    <n v="266"/>
    <b v="1"/>
    <s v="games/tabletop games"/>
    <n v="13"/>
    <n v="4.8499999999999996"/>
    <x v="6"/>
    <s v="tabletop games"/>
    <x v="2184"/>
    <x v="2183"/>
    <n v="2016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x v="2185"/>
    <b v="0"/>
    <n v="623"/>
    <b v="1"/>
    <s v="games/tabletop games"/>
    <n v="26"/>
    <n v="2.06"/>
    <x v="6"/>
    <s v="tabletop games"/>
    <x v="2185"/>
    <x v="2184"/>
    <n v="2013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x v="2186"/>
    <b v="0"/>
    <n v="392"/>
    <b v="1"/>
    <s v="games/tabletop games"/>
    <n v="6"/>
    <n v="3.28"/>
    <x v="6"/>
    <s v="tabletop games"/>
    <x v="2186"/>
    <x v="2185"/>
    <n v="2016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x v="2187"/>
    <b v="1"/>
    <n v="3562"/>
    <b v="1"/>
    <s v="games/tabletop games"/>
    <n v="6"/>
    <n v="0.36"/>
    <x v="6"/>
    <s v="tabletop games"/>
    <x v="2187"/>
    <x v="2186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x v="2188"/>
    <b v="0"/>
    <n v="514"/>
    <b v="1"/>
    <s v="games/tabletop games"/>
    <n v="23"/>
    <n v="2.4900000000000002"/>
    <x v="6"/>
    <s v="tabletop games"/>
    <x v="2188"/>
    <x v="2187"/>
    <n v="2016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x v="2189"/>
    <b v="0"/>
    <n v="88"/>
    <b v="1"/>
    <s v="games/tabletop games"/>
    <n v="107"/>
    <n v="14.55"/>
    <x v="6"/>
    <s v="tabletop games"/>
    <x v="2189"/>
    <x v="2188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x v="2190"/>
    <b v="0"/>
    <n v="537"/>
    <b v="1"/>
    <s v="games/tabletop games"/>
    <n v="7"/>
    <n v="2.38"/>
    <x v="6"/>
    <s v="tabletop games"/>
    <x v="2190"/>
    <x v="2189"/>
    <n v="2016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x v="2191"/>
    <b v="0"/>
    <n v="25"/>
    <b v="1"/>
    <s v="games/tabletop games"/>
    <n v="170"/>
    <n v="51"/>
    <x v="6"/>
    <s v="tabletop games"/>
    <x v="2191"/>
    <x v="2190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x v="2192"/>
    <b v="0"/>
    <n v="3238"/>
    <b v="1"/>
    <s v="games/tabletop games"/>
    <n v="11"/>
    <n v="0.39"/>
    <x v="6"/>
    <s v="tabletop games"/>
    <x v="2192"/>
    <x v="2191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x v="2193"/>
    <b v="0"/>
    <n v="897"/>
    <b v="1"/>
    <s v="games/tabletop games"/>
    <n v="8"/>
    <n v="1.42"/>
    <x v="6"/>
    <s v="tabletop games"/>
    <x v="2193"/>
    <x v="2192"/>
    <n v="2016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x v="2194"/>
    <b v="0"/>
    <n v="878"/>
    <b v="1"/>
    <s v="games/tabletop games"/>
    <n v="13"/>
    <n v="1.45"/>
    <x v="6"/>
    <s v="tabletop games"/>
    <x v="2194"/>
    <x v="2193"/>
    <n v="2016"/>
  </r>
  <r>
    <n v="2195"/>
    <s v="Purgatoria: City of Angels"/>
    <s v="A gritty, noir tabletop RPG with a fast-paced combo-based battle system."/>
    <n v="4600"/>
    <n v="1270"/>
    <x v="0"/>
    <s v="US"/>
    <s v="USD"/>
    <n v="1439317900"/>
    <x v="2195"/>
    <b v="0"/>
    <n v="115"/>
    <b v="1"/>
    <s v="games/tabletop games"/>
    <n v="28"/>
    <n v="11.04"/>
    <x v="6"/>
    <s v="tabletop games"/>
    <x v="2195"/>
    <x v="2194"/>
    <n v="2015"/>
  </r>
  <r>
    <n v="2196"/>
    <s v="LACORSA Grand Prix Game (relaunch)"/>
    <s v="Race your friends in style with this classic Grand Prix game."/>
    <n v="14000"/>
    <n v="1261"/>
    <x v="0"/>
    <s v="US"/>
    <s v="USD"/>
    <n v="1480662000"/>
    <x v="2196"/>
    <b v="0"/>
    <n v="234"/>
    <b v="1"/>
    <s v="games/tabletop games"/>
    <n v="9"/>
    <n v="5.39"/>
    <x v="6"/>
    <s v="tabletop games"/>
    <x v="2196"/>
    <x v="2195"/>
    <n v="2016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x v="2197"/>
    <b v="0"/>
    <n v="4330"/>
    <b v="1"/>
    <s v="games/tabletop games"/>
    <n v="4"/>
    <n v="0.28999999999999998"/>
    <x v="6"/>
    <s v="tabletop games"/>
    <x v="2197"/>
    <x v="2196"/>
    <n v="2015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x v="2198"/>
    <b v="0"/>
    <n v="651"/>
    <b v="1"/>
    <s v="games/tabletop games"/>
    <n v="3"/>
    <n v="1.94"/>
    <x v="6"/>
    <s v="tabletop games"/>
    <x v="2198"/>
    <x v="2197"/>
    <n v="2015"/>
  </r>
  <r>
    <n v="2199"/>
    <s v="Decadolo. Flip it!"/>
    <s v="A new strategic board game designed to flip out your opponent."/>
    <n v="9000"/>
    <n v="1259"/>
    <x v="0"/>
    <s v="IE"/>
    <s v="EUR"/>
    <n v="1444903198"/>
    <x v="2199"/>
    <b v="1"/>
    <n v="251"/>
    <b v="1"/>
    <s v="games/tabletop games"/>
    <n v="14"/>
    <n v="5.0199999999999996"/>
    <x v="6"/>
    <s v="tabletop games"/>
    <x v="2199"/>
    <x v="219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x v="2200"/>
    <b v="0"/>
    <n v="263"/>
    <b v="1"/>
    <s v="games/tabletop games"/>
    <n v="63"/>
    <n v="4.78"/>
    <x v="6"/>
    <s v="tabletop games"/>
    <x v="2200"/>
    <x v="2199"/>
    <n v="2015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x v="2201"/>
    <b v="0"/>
    <n v="28"/>
    <b v="1"/>
    <s v="music/electronic music"/>
    <n v="1137"/>
    <n v="44.68"/>
    <x v="4"/>
    <s v="electronic music"/>
    <x v="2201"/>
    <x v="2200"/>
    <n v="2013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x v="2202"/>
    <b v="0"/>
    <n v="721"/>
    <b v="1"/>
    <s v="music/electronic music"/>
    <n v="31"/>
    <n v="1.73"/>
    <x v="4"/>
    <s v="electronic music"/>
    <x v="2202"/>
    <x v="2201"/>
    <n v="2012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x v="2203"/>
    <b v="0"/>
    <n v="50"/>
    <b v="1"/>
    <s v="music/electronic music"/>
    <n v="63"/>
    <n v="25"/>
    <x v="4"/>
    <s v="electronic music"/>
    <x v="2203"/>
    <x v="22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x v="2204"/>
    <b v="0"/>
    <n v="73"/>
    <b v="1"/>
    <s v="music/electronic music"/>
    <n v="83"/>
    <n v="17.12"/>
    <x v="4"/>
    <s v="electronic music"/>
    <x v="2204"/>
    <x v="2203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x v="2205"/>
    <b v="0"/>
    <n v="27"/>
    <b v="1"/>
    <s v="music/electronic music"/>
    <n v="166"/>
    <n v="46.15"/>
    <x v="4"/>
    <s v="electronic music"/>
    <x v="2205"/>
    <x v="2204"/>
    <n v="2012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x v="2206"/>
    <b v="0"/>
    <n v="34"/>
    <b v="1"/>
    <s v="music/electronic music"/>
    <n v="113"/>
    <n v="36.619999999999997"/>
    <x v="4"/>
    <s v="electronic music"/>
    <x v="2206"/>
    <x v="2205"/>
    <n v="2012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x v="2207"/>
    <b v="0"/>
    <n v="7"/>
    <b v="1"/>
    <s v="music/electronic music"/>
    <n v="62"/>
    <n v="177.86"/>
    <x v="4"/>
    <s v="electronic music"/>
    <x v="2207"/>
    <x v="2206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x v="2208"/>
    <b v="0"/>
    <n v="24"/>
    <b v="1"/>
    <s v="music/electronic music"/>
    <n v="124"/>
    <n v="51.71"/>
    <x v="4"/>
    <s v="electronic music"/>
    <x v="2208"/>
    <x v="2207"/>
    <n v="2012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x v="2209"/>
    <b v="0"/>
    <n v="15"/>
    <b v="1"/>
    <s v="music/electronic music"/>
    <n v="247"/>
    <n v="82.33"/>
    <x v="4"/>
    <s v="electronic music"/>
    <x v="2209"/>
    <x v="2208"/>
    <n v="2014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x v="2210"/>
    <b v="0"/>
    <n v="72"/>
    <b v="1"/>
    <s v="music/electronic music"/>
    <n v="31"/>
    <n v="17.010000000000002"/>
    <x v="4"/>
    <s v="electronic music"/>
    <x v="2210"/>
    <x v="2209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x v="2211"/>
    <b v="0"/>
    <n v="120"/>
    <b v="1"/>
    <s v="music/electronic music"/>
    <n v="49"/>
    <n v="10.210000000000001"/>
    <x v="4"/>
    <s v="electronic music"/>
    <x v="2211"/>
    <x v="221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x v="2212"/>
    <b v="0"/>
    <n v="123"/>
    <b v="1"/>
    <s v="music/electronic music"/>
    <n v="20"/>
    <n v="9.9600000000000009"/>
    <x v="4"/>
    <s v="electronic music"/>
    <x v="2212"/>
    <x v="2211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x v="2213"/>
    <b v="0"/>
    <n v="1"/>
    <b v="1"/>
    <s v="music/electronic music"/>
    <n v="24480"/>
    <n v="1224"/>
    <x v="4"/>
    <s v="electronic music"/>
    <x v="2213"/>
    <x v="2212"/>
    <n v="2015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x v="2214"/>
    <b v="0"/>
    <n v="24"/>
    <b v="1"/>
    <s v="music/electronic music"/>
    <n v="203"/>
    <n v="50.83"/>
    <x v="4"/>
    <s v="electronic music"/>
    <x v="2214"/>
    <x v="2213"/>
    <n v="2014"/>
  </r>
  <r>
    <n v="2215"/>
    <s v="&quot;Something to See, Not to Say&quot; - Anemometer's First EP Album"/>
    <s v="Ambient Electro Grind-fest!"/>
    <n v="550"/>
    <n v="1218"/>
    <x v="0"/>
    <s v="US"/>
    <s v="USD"/>
    <n v="1331621940"/>
    <x v="2215"/>
    <b v="0"/>
    <n v="33"/>
    <b v="1"/>
    <s v="music/electronic music"/>
    <n v="221"/>
    <n v="36.909999999999997"/>
    <x v="4"/>
    <s v="electronic music"/>
    <x v="2215"/>
    <x v="2214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x v="2216"/>
    <b v="0"/>
    <n v="14"/>
    <b v="1"/>
    <s v="music/electronic music"/>
    <n v="406"/>
    <n v="87"/>
    <x v="4"/>
    <s v="electronic music"/>
    <x v="2216"/>
    <x v="221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x v="2217"/>
    <b v="0"/>
    <n v="9"/>
    <b v="1"/>
    <s v="music/electronic music"/>
    <n v="290"/>
    <n v="135.22"/>
    <x v="4"/>
    <s v="electronic music"/>
    <x v="2217"/>
    <x v="2216"/>
    <n v="20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x v="2218"/>
    <b v="0"/>
    <n v="76"/>
    <b v="1"/>
    <s v="music/electronic music"/>
    <n v="61"/>
    <n v="16.010000000000002"/>
    <x v="4"/>
    <s v="electronic music"/>
    <x v="2218"/>
    <x v="2217"/>
    <n v="2012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x v="2219"/>
    <b v="0"/>
    <n v="19"/>
    <b v="1"/>
    <s v="music/electronic music"/>
    <n v="122"/>
    <n v="64"/>
    <x v="4"/>
    <s v="electronic music"/>
    <x v="2219"/>
    <x v="2218"/>
    <n v="2015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x v="2220"/>
    <b v="0"/>
    <n v="69"/>
    <b v="1"/>
    <s v="music/electronic music"/>
    <n v="35"/>
    <n v="17.61"/>
    <x v="4"/>
    <s v="electronic music"/>
    <x v="2220"/>
    <x v="2219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x v="2221"/>
    <b v="0"/>
    <n v="218"/>
    <b v="1"/>
    <s v="games/tabletop games"/>
    <n v="16"/>
    <n v="5.51"/>
    <x v="6"/>
    <s v="tabletop games"/>
    <x v="2221"/>
    <x v="2220"/>
    <n v="2016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x v="2222"/>
    <b v="0"/>
    <n v="30"/>
    <b v="1"/>
    <s v="games/tabletop games"/>
    <n v="240"/>
    <n v="40.03"/>
    <x v="6"/>
    <s v="tabletop games"/>
    <x v="2222"/>
    <x v="2221"/>
    <n v="2011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x v="2223"/>
    <b v="0"/>
    <n v="100"/>
    <b v="1"/>
    <s v="games/tabletop games"/>
    <n v="6"/>
    <n v="12"/>
    <x v="6"/>
    <s v="tabletop games"/>
    <x v="2223"/>
    <x v="2222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x v="2224"/>
    <b v="0"/>
    <n v="296"/>
    <b v="1"/>
    <s v="games/tabletop games"/>
    <n v="12"/>
    <n v="4.05"/>
    <x v="6"/>
    <s v="tabletop games"/>
    <x v="2224"/>
    <x v="2223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x v="2225"/>
    <b v="0"/>
    <n v="1204"/>
    <b v="1"/>
    <s v="games/tabletop games"/>
    <n v="6"/>
    <n v="1"/>
    <x v="6"/>
    <s v="tabletop games"/>
    <x v="2225"/>
    <x v="2224"/>
    <n v="2014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x v="2226"/>
    <b v="0"/>
    <n v="321"/>
    <b v="1"/>
    <s v="games/tabletop games"/>
    <n v="7"/>
    <n v="3.74"/>
    <x v="6"/>
    <s v="tabletop games"/>
    <x v="2226"/>
    <x v="2225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x v="2227"/>
    <b v="0"/>
    <n v="301"/>
    <b v="1"/>
    <s v="games/tabletop games"/>
    <n v="9"/>
    <n v="3.99"/>
    <x v="6"/>
    <s v="tabletop games"/>
    <x v="2227"/>
    <x v="2226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x v="2228"/>
    <b v="0"/>
    <n v="144"/>
    <b v="1"/>
    <s v="games/tabletop games"/>
    <n v="120"/>
    <n v="8.33"/>
    <x v="6"/>
    <s v="tabletop games"/>
    <x v="2228"/>
    <x v="2227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x v="2229"/>
    <b v="0"/>
    <n v="539"/>
    <b v="1"/>
    <s v="games/tabletop games"/>
    <n v="15"/>
    <n v="2.23"/>
    <x v="6"/>
    <s v="tabletop games"/>
    <x v="2229"/>
    <x v="2228"/>
    <n v="201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x v="2230"/>
    <b v="0"/>
    <n v="498"/>
    <b v="1"/>
    <s v="games/tabletop games"/>
    <n v="14"/>
    <n v="2.4"/>
    <x v="6"/>
    <s v="tabletop games"/>
    <x v="2230"/>
    <x v="2229"/>
    <n v="2014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x v="2231"/>
    <b v="0"/>
    <n v="1113"/>
    <b v="1"/>
    <s v="games/tabletop games"/>
    <n v="48"/>
    <n v="1.08"/>
    <x v="6"/>
    <s v="tabletop games"/>
    <x v="2231"/>
    <x v="2230"/>
    <n v="2013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x v="2232"/>
    <b v="0"/>
    <n v="988"/>
    <b v="1"/>
    <s v="games/tabletop games"/>
    <n v="24"/>
    <n v="1.2"/>
    <x v="6"/>
    <s v="tabletop games"/>
    <x v="2232"/>
    <x v="2231"/>
    <n v="2014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x v="2233"/>
    <b v="0"/>
    <n v="391"/>
    <b v="1"/>
    <s v="games/tabletop games"/>
    <n v="47"/>
    <n v="3.03"/>
    <x v="6"/>
    <s v="tabletop games"/>
    <x v="2233"/>
    <x v="2232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x v="2234"/>
    <b v="0"/>
    <n v="28"/>
    <b v="1"/>
    <s v="games/tabletop games"/>
    <n v="1185"/>
    <n v="42.32"/>
    <x v="6"/>
    <s v="tabletop games"/>
    <x v="2234"/>
    <x v="2233"/>
    <n v="2016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x v="2235"/>
    <b v="0"/>
    <n v="147"/>
    <b v="1"/>
    <s v="games/tabletop games"/>
    <n v="9"/>
    <n v="8.0500000000000007"/>
    <x v="6"/>
    <s v="tabletop games"/>
    <x v="2235"/>
    <x v="2234"/>
    <n v="2015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x v="2236"/>
    <b v="0"/>
    <n v="680"/>
    <b v="1"/>
    <s v="games/tabletop games"/>
    <n v="42"/>
    <n v="1.74"/>
    <x v="6"/>
    <s v="tabletop games"/>
    <x v="2236"/>
    <x v="2235"/>
    <n v="2016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x v="2237"/>
    <b v="0"/>
    <n v="983"/>
    <b v="1"/>
    <s v="games/tabletop games"/>
    <n v="7"/>
    <n v="1.2"/>
    <x v="6"/>
    <s v="tabletop games"/>
    <x v="2237"/>
    <x v="2236"/>
    <n v="2014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x v="2238"/>
    <b v="0"/>
    <n v="79"/>
    <b v="1"/>
    <s v="games/tabletop games"/>
    <n v="29"/>
    <n v="14.87"/>
    <x v="6"/>
    <s v="tabletop games"/>
    <x v="2238"/>
    <x v="2237"/>
    <n v="2017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x v="2239"/>
    <b v="0"/>
    <n v="426"/>
    <b v="1"/>
    <s v="games/tabletop games"/>
    <n v="5"/>
    <n v="2.76"/>
    <x v="6"/>
    <s v="tabletop games"/>
    <x v="2239"/>
    <x v="2238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x v="2240"/>
    <b v="0"/>
    <n v="96"/>
    <b v="1"/>
    <s v="games/tabletop games"/>
    <n v="23"/>
    <n v="12.19"/>
    <x v="6"/>
    <s v="tabletop games"/>
    <x v="2240"/>
    <x v="2239"/>
    <n v="2016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x v="2241"/>
    <b v="0"/>
    <n v="163"/>
    <b v="1"/>
    <s v="games/tabletop games"/>
    <n v="117"/>
    <n v="7.17"/>
    <x v="6"/>
    <s v="tabletop games"/>
    <x v="2241"/>
    <x v="2240"/>
    <n v="2017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x v="2242"/>
    <b v="0"/>
    <n v="2525"/>
    <b v="1"/>
    <s v="games/tabletop games"/>
    <n v="12"/>
    <n v="0.46"/>
    <x v="6"/>
    <s v="tabletop games"/>
    <x v="2242"/>
    <x v="2241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x v="2243"/>
    <b v="0"/>
    <n v="2035"/>
    <b v="1"/>
    <s v="games/tabletop games"/>
    <n v="116100"/>
    <n v="0.56999999999999995"/>
    <x v="6"/>
    <s v="tabletop games"/>
    <x v="2243"/>
    <x v="2242"/>
    <n v="2017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x v="2244"/>
    <b v="0"/>
    <n v="290"/>
    <b v="1"/>
    <s v="games/tabletop games"/>
    <n v="23"/>
    <n v="3.99"/>
    <x v="6"/>
    <s v="tabletop games"/>
    <x v="2244"/>
    <x v="2243"/>
    <n v="2016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x v="2245"/>
    <b v="0"/>
    <n v="1980"/>
    <b v="1"/>
    <s v="games/tabletop games"/>
    <n v="29"/>
    <n v="0.57999999999999996"/>
    <x v="6"/>
    <s v="tabletop games"/>
    <x v="2245"/>
    <x v="2244"/>
    <n v="2014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x v="2246"/>
    <b v="0"/>
    <n v="57"/>
    <b v="1"/>
    <s v="games/tabletop games"/>
    <n v="46"/>
    <n v="20.18"/>
    <x v="6"/>
    <s v="tabletop games"/>
    <x v="2246"/>
    <x v="2245"/>
    <n v="2015"/>
  </r>
  <r>
    <n v="2247"/>
    <s v="Foragers"/>
    <s v="Take on the role of an ancient forager in this fun strategy game from the designer of Biblios."/>
    <n v="18500"/>
    <n v="1150"/>
    <x v="0"/>
    <s v="US"/>
    <s v="USD"/>
    <n v="1438185565"/>
    <x v="2247"/>
    <b v="0"/>
    <n v="380"/>
    <b v="1"/>
    <s v="games/tabletop games"/>
    <n v="6"/>
    <n v="3.03"/>
    <x v="6"/>
    <s v="tabletop games"/>
    <x v="2247"/>
    <x v="2246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x v="2248"/>
    <b v="0"/>
    <n v="128"/>
    <b v="1"/>
    <s v="games/tabletop games"/>
    <n v="16"/>
    <n v="8.9700000000000006"/>
    <x v="6"/>
    <s v="tabletop games"/>
    <x v="2248"/>
    <x v="2247"/>
    <n v="2016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x v="2249"/>
    <b v="0"/>
    <n v="180"/>
    <b v="1"/>
    <s v="games/tabletop games"/>
    <n v="33"/>
    <n v="6.37"/>
    <x v="6"/>
    <s v="tabletop games"/>
    <x v="2249"/>
    <x v="2248"/>
    <n v="2013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x v="2250"/>
    <b v="0"/>
    <n v="571"/>
    <b v="1"/>
    <s v="games/tabletop games"/>
    <n v="5"/>
    <n v="2.0099999999999998"/>
    <x v="6"/>
    <s v="tabletop games"/>
    <x v="2250"/>
    <x v="2249"/>
    <n v="2016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x v="2251"/>
    <b v="0"/>
    <n v="480"/>
    <b v="1"/>
    <s v="games/tabletop games"/>
    <n v="13"/>
    <n v="2.39"/>
    <x v="6"/>
    <s v="tabletop games"/>
    <x v="2251"/>
    <x v="2250"/>
    <n v="2014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x v="2252"/>
    <b v="0"/>
    <n v="249"/>
    <b v="1"/>
    <s v="games/tabletop games"/>
    <n v="13"/>
    <n v="4.5999999999999996"/>
    <x v="6"/>
    <s v="tabletop games"/>
    <x v="2252"/>
    <x v="2251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x v="2253"/>
    <b v="0"/>
    <n v="84"/>
    <b v="1"/>
    <s v="games/tabletop games"/>
    <n v="14"/>
    <n v="13.63"/>
    <x v="6"/>
    <s v="tabletop games"/>
    <x v="2253"/>
    <x v="2252"/>
    <n v="2015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x v="2254"/>
    <b v="0"/>
    <n v="197"/>
    <b v="1"/>
    <s v="games/tabletop games"/>
    <n v="228"/>
    <n v="5.8"/>
    <x v="6"/>
    <s v="tabletop games"/>
    <x v="2254"/>
    <x v="2253"/>
    <n v="2017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x v="2255"/>
    <b v="0"/>
    <n v="271"/>
    <b v="1"/>
    <s v="games/tabletop games"/>
    <n v="29"/>
    <n v="4.21"/>
    <x v="6"/>
    <s v="tabletop games"/>
    <x v="2255"/>
    <x v="2254"/>
    <n v="2016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x v="2256"/>
    <b v="0"/>
    <n v="50"/>
    <b v="1"/>
    <s v="games/tabletop games"/>
    <n v="238"/>
    <n v="22.8"/>
    <x v="6"/>
    <s v="tabletop games"/>
    <x v="2256"/>
    <x v="2255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x v="2257"/>
    <b v="0"/>
    <n v="169"/>
    <b v="1"/>
    <s v="games/tabletop games"/>
    <n v="45"/>
    <n v="6.72"/>
    <x v="6"/>
    <s v="tabletop games"/>
    <x v="2257"/>
    <x v="2256"/>
    <n v="2016"/>
  </r>
  <r>
    <n v="2258"/>
    <s v="A Sundered World"/>
    <s v="A Dungeon World campaign setting that takes place after the end of the worlds."/>
    <n v="2200"/>
    <n v="1130"/>
    <x v="0"/>
    <s v="US"/>
    <s v="USD"/>
    <n v="1434045687"/>
    <x v="2258"/>
    <b v="0"/>
    <n v="205"/>
    <b v="1"/>
    <s v="games/tabletop games"/>
    <n v="51"/>
    <n v="5.51"/>
    <x v="6"/>
    <s v="tabletop games"/>
    <x v="2258"/>
    <x v="2257"/>
    <n v="2015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x v="2259"/>
    <b v="0"/>
    <n v="206"/>
    <b v="1"/>
    <s v="games/tabletop games"/>
    <n v="113"/>
    <n v="5.49"/>
    <x v="6"/>
    <s v="tabletop games"/>
    <x v="2259"/>
    <x v="2258"/>
    <n v="201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x v="2260"/>
    <b v="0"/>
    <n v="84"/>
    <b v="1"/>
    <s v="games/tabletop games"/>
    <n v="45"/>
    <n v="13.45"/>
    <x v="6"/>
    <s v="tabletop games"/>
    <x v="2260"/>
    <x v="2259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x v="2261"/>
    <b v="0"/>
    <n v="210"/>
    <b v="1"/>
    <s v="games/tabletop games"/>
    <n v="113"/>
    <n v="5.38"/>
    <x v="6"/>
    <s v="tabletop games"/>
    <x v="2261"/>
    <x v="2260"/>
    <n v="2017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x v="2262"/>
    <b v="0"/>
    <n v="181"/>
    <b v="1"/>
    <s v="games/tabletop games"/>
    <n v="34"/>
    <n v="6.22"/>
    <x v="6"/>
    <s v="tabletop games"/>
    <x v="2262"/>
    <x v="2261"/>
    <n v="2014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x v="2263"/>
    <b v="0"/>
    <n v="60"/>
    <b v="1"/>
    <s v="games/tabletop games"/>
    <n v="15"/>
    <n v="18.77"/>
    <x v="6"/>
    <s v="tabletop games"/>
    <x v="2263"/>
    <x v="2262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x v="2264"/>
    <b v="0"/>
    <n v="445"/>
    <b v="1"/>
    <s v="games/tabletop games"/>
    <n v="19"/>
    <n v="2.5299999999999998"/>
    <x v="6"/>
    <s v="tabletop games"/>
    <x v="2264"/>
    <x v="2263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x v="2265"/>
    <b v="0"/>
    <n v="17"/>
    <b v="1"/>
    <s v="games/tabletop games"/>
    <n v="562"/>
    <n v="66.09"/>
    <x v="6"/>
    <s v="tabletop games"/>
    <x v="2265"/>
    <x v="2264"/>
    <n v="2016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x v="2266"/>
    <b v="0"/>
    <n v="194"/>
    <b v="1"/>
    <s v="games/tabletop games"/>
    <n v="75"/>
    <n v="5.77"/>
    <x v="6"/>
    <s v="tabletop games"/>
    <x v="2266"/>
    <x v="2265"/>
    <n v="2016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x v="2267"/>
    <b v="0"/>
    <n v="404"/>
    <b v="1"/>
    <s v="games/tabletop games"/>
    <n v="6"/>
    <n v="2.77"/>
    <x v="6"/>
    <s v="tabletop games"/>
    <x v="2267"/>
    <x v="2266"/>
    <n v="2014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x v="2268"/>
    <b v="0"/>
    <n v="194"/>
    <b v="1"/>
    <s v="games/tabletop games"/>
    <n v="4"/>
    <n v="5.75"/>
    <x v="6"/>
    <s v="tabletop games"/>
    <x v="2268"/>
    <x v="2267"/>
    <n v="2017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x v="2269"/>
    <b v="0"/>
    <n v="902"/>
    <b v="1"/>
    <s v="games/tabletop games"/>
    <n v="45"/>
    <n v="1.24"/>
    <x v="6"/>
    <s v="tabletop games"/>
    <x v="2269"/>
    <x v="2268"/>
    <n v="2017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x v="2270"/>
    <b v="0"/>
    <n v="1670"/>
    <b v="1"/>
    <s v="games/tabletop games"/>
    <n v="4"/>
    <n v="0.67"/>
    <x v="6"/>
    <s v="tabletop games"/>
    <x v="2270"/>
    <x v="2269"/>
    <n v="2016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x v="2271"/>
    <b v="0"/>
    <n v="1328"/>
    <b v="1"/>
    <s v="games/tabletop games"/>
    <n v="6"/>
    <n v="0.84"/>
    <x v="6"/>
    <s v="tabletop games"/>
    <x v="2271"/>
    <x v="2270"/>
    <n v="2016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x v="2272"/>
    <b v="0"/>
    <n v="944"/>
    <b v="1"/>
    <s v="games/tabletop games"/>
    <n v="111"/>
    <n v="1.17"/>
    <x v="6"/>
    <s v="tabletop games"/>
    <x v="2272"/>
    <x v="2271"/>
    <n v="2015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x v="2273"/>
    <b v="0"/>
    <n v="147"/>
    <b v="1"/>
    <s v="games/tabletop games"/>
    <n v="44"/>
    <n v="7.52"/>
    <x v="6"/>
    <s v="tabletop games"/>
    <x v="2273"/>
    <x v="227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x v="2274"/>
    <b v="0"/>
    <n v="99"/>
    <b v="1"/>
    <s v="games/tabletop games"/>
    <n v="44"/>
    <n v="11.16"/>
    <x v="6"/>
    <s v="tabletop games"/>
    <x v="2274"/>
    <x v="2273"/>
    <n v="2014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x v="2275"/>
    <b v="0"/>
    <n v="79"/>
    <b v="1"/>
    <s v="games/tabletop games"/>
    <n v="170"/>
    <n v="13.95"/>
    <x v="6"/>
    <s v="tabletop games"/>
    <x v="2275"/>
    <x v="2274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x v="2276"/>
    <b v="0"/>
    <n v="75"/>
    <b v="1"/>
    <s v="games/tabletop games"/>
    <n v="24"/>
    <n v="14.68"/>
    <x v="6"/>
    <s v="tabletop games"/>
    <x v="2276"/>
    <x v="2275"/>
    <n v="2013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x v="2277"/>
    <b v="0"/>
    <n v="207"/>
    <b v="1"/>
    <s v="games/tabletop games"/>
    <n v="13"/>
    <n v="5.32"/>
    <x v="6"/>
    <s v="tabletop games"/>
    <x v="2277"/>
    <x v="2276"/>
    <n v="2012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x v="2278"/>
    <b v="0"/>
    <n v="102"/>
    <b v="1"/>
    <s v="games/tabletop games"/>
    <n v="55"/>
    <n v="10.78"/>
    <x v="6"/>
    <s v="tabletop games"/>
    <x v="2278"/>
    <x v="2277"/>
    <n v="2015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x v="2279"/>
    <b v="0"/>
    <n v="32"/>
    <b v="1"/>
    <s v="games/tabletop games"/>
    <n v="110"/>
    <n v="34.380000000000003"/>
    <x v="6"/>
    <s v="tabletop games"/>
    <x v="2279"/>
    <x v="2278"/>
    <n v="2015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x v="2280"/>
    <b v="0"/>
    <n v="480"/>
    <b v="1"/>
    <s v="games/tabletop games"/>
    <n v="11"/>
    <n v="2.29"/>
    <x v="6"/>
    <s v="tabletop games"/>
    <x v="2280"/>
    <x v="2279"/>
    <n v="2015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x v="2281"/>
    <b v="0"/>
    <n v="11"/>
    <b v="1"/>
    <s v="music/rock"/>
    <n v="366"/>
    <n v="99.73"/>
    <x v="4"/>
    <s v="rock"/>
    <x v="2281"/>
    <x v="2280"/>
    <n v="2011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x v="2282"/>
    <b v="0"/>
    <n v="12"/>
    <b v="1"/>
    <s v="music/rock"/>
    <n v="146"/>
    <n v="91.33"/>
    <x v="4"/>
    <s v="rock"/>
    <x v="2282"/>
    <x v="2281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x v="2283"/>
    <b v="0"/>
    <n v="48"/>
    <b v="1"/>
    <s v="music/rock"/>
    <n v="36"/>
    <n v="22.73"/>
    <x v="4"/>
    <s v="rock"/>
    <x v="2283"/>
    <x v="2282"/>
    <n v="2012"/>
  </r>
  <r>
    <n v="2284"/>
    <s v="Make a record, write a song, take the Vinyl Skyway. "/>
    <s v="The Vinyl Skyway reunite to make a third album. "/>
    <n v="6000"/>
    <n v="1090"/>
    <x v="0"/>
    <s v="US"/>
    <s v="USD"/>
    <n v="1299902400"/>
    <x v="2284"/>
    <b v="0"/>
    <n v="59"/>
    <b v="1"/>
    <s v="music/rock"/>
    <n v="18"/>
    <n v="18.47"/>
    <x v="4"/>
    <s v="rock"/>
    <x v="2284"/>
    <x v="2283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x v="2285"/>
    <b v="0"/>
    <n v="79"/>
    <b v="1"/>
    <s v="music/rock"/>
    <n v="36"/>
    <n v="13.77"/>
    <x v="4"/>
    <s v="rock"/>
    <x v="2285"/>
    <x v="2284"/>
    <n v="2012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x v="2286"/>
    <b v="0"/>
    <n v="14"/>
    <b v="1"/>
    <s v="music/rock"/>
    <n v="72"/>
    <n v="77.319999999999993"/>
    <x v="4"/>
    <s v="rock"/>
    <x v="2286"/>
    <x v="2285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x v="2287"/>
    <b v="0"/>
    <n v="106"/>
    <b v="1"/>
    <s v="music/rock"/>
    <n v="24"/>
    <n v="10.210000000000001"/>
    <x v="4"/>
    <s v="rock"/>
    <x v="2287"/>
    <x v="2286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x v="2288"/>
    <b v="0"/>
    <n v="25"/>
    <b v="1"/>
    <s v="music/rock"/>
    <n v="108"/>
    <n v="43.28"/>
    <x v="4"/>
    <s v="rock"/>
    <x v="2288"/>
    <x v="2287"/>
    <n v="2012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x v="2289"/>
    <b v="0"/>
    <n v="25"/>
    <b v="1"/>
    <s v="music/rock"/>
    <n v="72"/>
    <n v="43.24"/>
    <x v="4"/>
    <s v="rock"/>
    <x v="2289"/>
    <x v="2288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x v="2290"/>
    <b v="0"/>
    <n v="29"/>
    <b v="1"/>
    <s v="music/rock"/>
    <n v="72"/>
    <n v="37.24"/>
    <x v="4"/>
    <s v="rock"/>
    <x v="2290"/>
    <x v="2289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x v="2291"/>
    <b v="0"/>
    <n v="43"/>
    <b v="1"/>
    <s v="music/rock"/>
    <n v="43"/>
    <n v="25.12"/>
    <x v="4"/>
    <s v="rock"/>
    <x v="2291"/>
    <x v="2290"/>
    <n v="2012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x v="2292"/>
    <b v="0"/>
    <n v="46"/>
    <b v="1"/>
    <s v="music/rock"/>
    <n v="54"/>
    <n v="23.43"/>
    <x v="4"/>
    <s v="rock"/>
    <x v="2292"/>
    <x v="2291"/>
    <n v="2012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x v="2293"/>
    <b v="0"/>
    <n v="27"/>
    <b v="1"/>
    <s v="music/rock"/>
    <n v="126"/>
    <n v="39.74"/>
    <x v="4"/>
    <s v="rock"/>
    <x v="2293"/>
    <x v="2292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x v="2294"/>
    <b v="0"/>
    <n v="112"/>
    <b v="1"/>
    <s v="music/rock"/>
    <n v="21"/>
    <n v="9.57"/>
    <x v="4"/>
    <s v="rock"/>
    <x v="2294"/>
    <x v="2293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x v="2295"/>
    <b v="0"/>
    <n v="34"/>
    <b v="1"/>
    <s v="music/rock"/>
    <n v="89"/>
    <n v="31.44"/>
    <x v="4"/>
    <s v="rock"/>
    <x v="2295"/>
    <x v="2294"/>
    <n v="2012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x v="2296"/>
    <b v="0"/>
    <n v="145"/>
    <b v="1"/>
    <s v="music/rock"/>
    <n v="15"/>
    <n v="7.36"/>
    <x v="4"/>
    <s v="rock"/>
    <x v="2296"/>
    <x v="2295"/>
    <n v="2012"/>
  </r>
  <r>
    <n v="2297"/>
    <s v="Company Company: Debut EP"/>
    <s v="New Jersey Alternative Rock band COCO needs YOUR help self-releasing debut EP!"/>
    <n v="1000"/>
    <n v="1066"/>
    <x v="0"/>
    <s v="US"/>
    <s v="USD"/>
    <n v="1331697540"/>
    <x v="2297"/>
    <b v="0"/>
    <n v="19"/>
    <b v="1"/>
    <s v="music/rock"/>
    <n v="107"/>
    <n v="56.11"/>
    <x v="4"/>
    <s v="rock"/>
    <x v="2297"/>
    <x v="2296"/>
    <n v="2012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x v="2298"/>
    <b v="0"/>
    <n v="288"/>
    <b v="1"/>
    <s v="music/rock"/>
    <n v="4"/>
    <n v="3.7"/>
    <x v="4"/>
    <s v="rock"/>
    <x v="2298"/>
    <x v="2297"/>
    <n v="2014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x v="2299"/>
    <b v="0"/>
    <n v="14"/>
    <b v="1"/>
    <s v="music/rock"/>
    <n v="355"/>
    <n v="76.09"/>
    <x v="4"/>
    <s v="rock"/>
    <x v="2299"/>
    <x v="2298"/>
    <n v="2011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x v="2300"/>
    <b v="0"/>
    <n v="7"/>
    <b v="1"/>
    <s v="music/rock"/>
    <n v="133"/>
    <n v="152.13999999999999"/>
    <x v="4"/>
    <s v="rock"/>
    <x v="2300"/>
    <x v="2299"/>
    <n v="2012"/>
  </r>
  <r>
    <n v="2301"/>
    <s v="Time Crash"/>
    <s v="We are America's first trock band, and we're ready to bring you our first album!"/>
    <n v="5000"/>
    <n v="1064"/>
    <x v="0"/>
    <s v="US"/>
    <s v="USD"/>
    <n v="1371785496"/>
    <x v="2301"/>
    <b v="1"/>
    <n v="211"/>
    <b v="1"/>
    <s v="music/indie rock"/>
    <n v="21"/>
    <n v="5.04"/>
    <x v="4"/>
    <s v="indie rock"/>
    <x v="2301"/>
    <x v="2300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x v="2302"/>
    <b v="1"/>
    <n v="85"/>
    <b v="1"/>
    <s v="music/indie rock"/>
    <n v="46"/>
    <n v="12.51"/>
    <x v="4"/>
    <s v="indie rock"/>
    <x v="2302"/>
    <x v="2301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x v="2303"/>
    <b v="1"/>
    <n v="103"/>
    <b v="1"/>
    <s v="music/indie rock"/>
    <n v="16"/>
    <n v="10.29"/>
    <x v="4"/>
    <s v="indie rock"/>
    <x v="2303"/>
    <x v="2302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x v="2304"/>
    <b v="1"/>
    <n v="113"/>
    <b v="1"/>
    <s v="music/indie rock"/>
    <n v="18"/>
    <n v="9.3800000000000008"/>
    <x v="4"/>
    <s v="indie rock"/>
    <x v="2304"/>
    <x v="1254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x v="2305"/>
    <b v="1"/>
    <n v="167"/>
    <b v="1"/>
    <s v="music/indie rock"/>
    <n v="6"/>
    <n v="6.34"/>
    <x v="4"/>
    <s v="indie rock"/>
    <x v="2305"/>
    <x v="2303"/>
    <n v="2014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x v="2306"/>
    <b v="1"/>
    <n v="73"/>
    <b v="1"/>
    <s v="music/indie rock"/>
    <n v="30"/>
    <n v="14.47"/>
    <x v="4"/>
    <s v="indie rock"/>
    <x v="2306"/>
    <x v="2304"/>
    <n v="2012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x v="2307"/>
    <b v="1"/>
    <n v="75"/>
    <b v="1"/>
    <s v="music/indie rock"/>
    <n v="54"/>
    <n v="14.07"/>
    <x v="4"/>
    <s v="indie rock"/>
    <x v="2307"/>
    <x v="2305"/>
    <n v="2012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x v="2308"/>
    <b v="1"/>
    <n v="614"/>
    <b v="1"/>
    <s v="music/indie rock"/>
    <n v="2"/>
    <n v="1.72"/>
    <x v="4"/>
    <s v="indie rock"/>
    <x v="2308"/>
    <x v="2306"/>
    <n v="2014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x v="2309"/>
    <b v="1"/>
    <n v="107"/>
    <b v="1"/>
    <s v="music/indie rock"/>
    <n v="18"/>
    <n v="9.82"/>
    <x v="4"/>
    <s v="indie rock"/>
    <x v="2309"/>
    <x v="230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x v="2310"/>
    <b v="1"/>
    <n v="1224"/>
    <b v="1"/>
    <s v="music/indie rock"/>
    <n v="6"/>
    <n v="0.86"/>
    <x v="4"/>
    <s v="indie rock"/>
    <x v="2310"/>
    <x v="2308"/>
    <n v="2013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x v="2311"/>
    <b v="1"/>
    <n v="104"/>
    <b v="1"/>
    <s v="music/indie rock"/>
    <n v="12"/>
    <n v="10.1"/>
    <x v="4"/>
    <s v="indie rock"/>
    <x v="2311"/>
    <x v="2309"/>
    <n v="2014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x v="2312"/>
    <b v="1"/>
    <n v="79"/>
    <b v="1"/>
    <s v="music/indie rock"/>
    <n v="35"/>
    <n v="13.29"/>
    <x v="4"/>
    <s v="indie rock"/>
    <x v="2312"/>
    <x v="2310"/>
    <n v="2014"/>
  </r>
  <r>
    <n v="2313"/>
    <s v="A SUNNY DAY IN GLASGOW"/>
    <s v="A Sunny Day in Glasgow are recording a new album and we need your help!"/>
    <n v="5000"/>
    <n v="1048"/>
    <x v="0"/>
    <s v="US"/>
    <s v="USD"/>
    <n v="1336086026"/>
    <x v="2313"/>
    <b v="1"/>
    <n v="157"/>
    <b v="1"/>
    <s v="music/indie rock"/>
    <n v="21"/>
    <n v="6.68"/>
    <x v="4"/>
    <s v="indie rock"/>
    <x v="2313"/>
    <x v="2311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x v="2314"/>
    <b v="1"/>
    <n v="50"/>
    <b v="1"/>
    <s v="music/indie rock"/>
    <n v="87"/>
    <n v="20.94"/>
    <x v="4"/>
    <s v="indie rock"/>
    <x v="2314"/>
    <x v="2312"/>
    <n v="2012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x v="2315"/>
    <b v="1"/>
    <n v="64"/>
    <b v="1"/>
    <s v="music/indie rock"/>
    <n v="42"/>
    <n v="16.34"/>
    <x v="4"/>
    <s v="indie rock"/>
    <x v="2315"/>
    <x v="231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x v="2316"/>
    <b v="1"/>
    <n v="200"/>
    <b v="1"/>
    <s v="music/indie rock"/>
    <n v="7"/>
    <n v="5.22"/>
    <x v="4"/>
    <s v="indie rock"/>
    <x v="2316"/>
    <x v="2314"/>
    <n v="2009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x v="2317"/>
    <b v="1"/>
    <n v="22"/>
    <b v="1"/>
    <s v="music/indie rock"/>
    <n v="260"/>
    <n v="47.33"/>
    <x v="4"/>
    <s v="indie rock"/>
    <x v="2317"/>
    <x v="2315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x v="2318"/>
    <b v="1"/>
    <n v="163"/>
    <b v="1"/>
    <s v="music/indie rock"/>
    <n v="21"/>
    <n v="6.38"/>
    <x v="4"/>
    <s v="indie rock"/>
    <x v="2318"/>
    <x v="2316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x v="2319"/>
    <b v="1"/>
    <n v="77"/>
    <b v="1"/>
    <s v="music/indie rock"/>
    <n v="35"/>
    <n v="13.51"/>
    <x v="4"/>
    <s v="indie rock"/>
    <x v="2319"/>
    <x v="2317"/>
    <n v="2013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x v="2320"/>
    <b v="1"/>
    <n v="89"/>
    <b v="1"/>
    <s v="music/indie rock"/>
    <n v="21"/>
    <n v="11.69"/>
    <x v="4"/>
    <s v="indie rock"/>
    <x v="2320"/>
    <x v="2318"/>
    <n v="2014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x v="2321"/>
    <b v="0"/>
    <n v="64"/>
    <b v="0"/>
    <s v="food/small batch"/>
    <n v="10"/>
    <n v="16.25"/>
    <x v="7"/>
    <s v="small batch"/>
    <x v="2321"/>
    <x v="2319"/>
    <n v="2017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x v="2322"/>
    <b v="0"/>
    <n v="4"/>
    <b v="0"/>
    <s v="food/small batch"/>
    <n v="38"/>
    <n v="259"/>
    <x v="7"/>
    <s v="small batch"/>
    <x v="2322"/>
    <x v="2320"/>
    <n v="2017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x v="2323"/>
    <b v="0"/>
    <n v="4"/>
    <b v="0"/>
    <s v="food/small batch"/>
    <n v="414"/>
    <n v="258.75"/>
    <x v="7"/>
    <s v="small batch"/>
    <x v="2323"/>
    <x v="2321"/>
    <n v="201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x v="2324"/>
    <b v="0"/>
    <n v="61"/>
    <b v="0"/>
    <s v="food/small batch"/>
    <n v="14"/>
    <n v="16.97"/>
    <x v="7"/>
    <s v="small batch"/>
    <x v="2324"/>
    <x v="2322"/>
    <n v="2017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x v="2325"/>
    <b v="0"/>
    <n v="7"/>
    <b v="0"/>
    <s v="food/small batch"/>
    <n v="104"/>
    <n v="147.86000000000001"/>
    <x v="7"/>
    <s v="small batch"/>
    <x v="2325"/>
    <x v="2323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x v="2326"/>
    <b v="0"/>
    <n v="1"/>
    <b v="0"/>
    <s v="food/small batch"/>
    <n v="7"/>
    <n v="1035"/>
    <x v="7"/>
    <s v="small batch"/>
    <x v="2326"/>
    <x v="2324"/>
    <n v="2017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x v="2327"/>
    <b v="1"/>
    <n v="3355"/>
    <b v="1"/>
    <s v="food/small batch"/>
    <n v="3"/>
    <n v="0.31"/>
    <x v="7"/>
    <s v="small batch"/>
    <x v="2327"/>
    <x v="2325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x v="2328"/>
    <b v="1"/>
    <n v="537"/>
    <b v="1"/>
    <s v="food/small batch"/>
    <n v="10"/>
    <n v="1.92"/>
    <x v="7"/>
    <s v="small batch"/>
    <x v="2328"/>
    <x v="2326"/>
    <n v="2015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x v="2329"/>
    <b v="1"/>
    <n v="125"/>
    <b v="1"/>
    <s v="food/small batch"/>
    <n v="4"/>
    <n v="8.24"/>
    <x v="7"/>
    <s v="small batch"/>
    <x v="2329"/>
    <x v="2327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x v="2330"/>
    <b v="1"/>
    <n v="163"/>
    <b v="1"/>
    <s v="food/small batch"/>
    <n v="3"/>
    <n v="6.29"/>
    <x v="7"/>
    <s v="small batch"/>
    <x v="2330"/>
    <x v="2328"/>
    <n v="2015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x v="2331"/>
    <b v="1"/>
    <n v="283"/>
    <b v="1"/>
    <s v="food/small batch"/>
    <n v="13"/>
    <n v="3.63"/>
    <x v="7"/>
    <s v="small batch"/>
    <x v="2331"/>
    <x v="2329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x v="2332"/>
    <b v="1"/>
    <n v="352"/>
    <b v="1"/>
    <s v="food/small batch"/>
    <n v="4"/>
    <n v="2.91"/>
    <x v="7"/>
    <s v="small batch"/>
    <x v="2332"/>
    <x v="2330"/>
    <n v="2015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x v="2333"/>
    <b v="1"/>
    <n v="94"/>
    <b v="1"/>
    <s v="food/small batch"/>
    <n v="171"/>
    <n v="10.9"/>
    <x v="7"/>
    <s v="small batch"/>
    <x v="2333"/>
    <x v="2331"/>
    <n v="2014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x v="2334"/>
    <b v="1"/>
    <n v="67"/>
    <b v="1"/>
    <s v="food/small batch"/>
    <n v="26"/>
    <n v="15.3"/>
    <x v="7"/>
    <s v="small batch"/>
    <x v="2334"/>
    <x v="2332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x v="2335"/>
    <b v="1"/>
    <n v="221"/>
    <b v="1"/>
    <s v="food/small batch"/>
    <n v="4"/>
    <n v="4.6399999999999997"/>
    <x v="7"/>
    <s v="small batch"/>
    <x v="2335"/>
    <x v="2333"/>
    <n v="2014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x v="2336"/>
    <b v="1"/>
    <n v="2165"/>
    <b v="1"/>
    <s v="food/small batch"/>
    <n v="5"/>
    <n v="0.47"/>
    <x v="7"/>
    <s v="small batch"/>
    <x v="2336"/>
    <x v="2334"/>
    <n v="2014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x v="2337"/>
    <b v="1"/>
    <n v="179"/>
    <b v="1"/>
    <s v="food/small batch"/>
    <n v="9"/>
    <n v="5.7"/>
    <x v="7"/>
    <s v="small batch"/>
    <x v="2337"/>
    <x v="2335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x v="2338"/>
    <b v="1"/>
    <n v="123"/>
    <b v="1"/>
    <s v="food/small batch"/>
    <n v="7"/>
    <n v="8.2899999999999991"/>
    <x v="7"/>
    <s v="small batch"/>
    <x v="2338"/>
    <x v="2336"/>
    <n v="201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x v="2339"/>
    <b v="1"/>
    <n v="1104"/>
    <b v="1"/>
    <s v="food/small batch"/>
    <n v="4"/>
    <n v="0.92"/>
    <x v="7"/>
    <s v="small batch"/>
    <x v="2339"/>
    <x v="2337"/>
    <n v="2016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x v="2340"/>
    <b v="1"/>
    <n v="403"/>
    <b v="1"/>
    <s v="food/small batch"/>
    <n v="3"/>
    <n v="2.52"/>
    <x v="7"/>
    <s v="small batch"/>
    <x v="2340"/>
    <x v="2338"/>
    <n v="2016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x v="2341"/>
    <b v="0"/>
    <n v="0"/>
    <b v="0"/>
    <s v="technology/web"/>
    <n v="20"/>
    <s v="N/A"/>
    <x v="2"/>
    <s v="web"/>
    <x v="2341"/>
    <x v="2339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x v="2342"/>
    <b v="0"/>
    <n v="0"/>
    <b v="0"/>
    <s v="technology/web"/>
    <n v="18"/>
    <s v="N/A"/>
    <x v="2"/>
    <s v="web"/>
    <x v="2342"/>
    <x v="2340"/>
    <n v="2014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x v="2343"/>
    <b v="0"/>
    <n v="1"/>
    <b v="0"/>
    <s v="technology/web"/>
    <n v="10"/>
    <n v="1011"/>
    <x v="2"/>
    <s v="web"/>
    <x v="2343"/>
    <x v="2341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x v="2344"/>
    <b v="0"/>
    <n v="1"/>
    <b v="0"/>
    <s v="technology/web"/>
    <n v="101"/>
    <n v="1010"/>
    <x v="2"/>
    <s v="web"/>
    <x v="2344"/>
    <x v="2342"/>
    <n v="2016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x v="2345"/>
    <b v="0"/>
    <n v="0"/>
    <b v="0"/>
    <s v="technology/web"/>
    <n v="34"/>
    <s v="N/A"/>
    <x v="2"/>
    <s v="web"/>
    <x v="2345"/>
    <x v="2343"/>
    <n v="2015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x v="2346"/>
    <b v="0"/>
    <n v="3"/>
    <b v="0"/>
    <s v="technology/web"/>
    <n v="2"/>
    <n v="335.33"/>
    <x v="2"/>
    <s v="web"/>
    <x v="2346"/>
    <x v="2344"/>
    <n v="2016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x v="2347"/>
    <b v="0"/>
    <n v="1"/>
    <b v="0"/>
    <s v="technology/web"/>
    <n v="101"/>
    <n v="1005"/>
    <x v="2"/>
    <s v="web"/>
    <x v="2347"/>
    <x v="2345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x v="2348"/>
    <b v="0"/>
    <n v="5"/>
    <b v="0"/>
    <s v="technology/web"/>
    <n v="1"/>
    <n v="201"/>
    <x v="2"/>
    <s v="web"/>
    <x v="2348"/>
    <x v="2346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x v="2349"/>
    <b v="0"/>
    <n v="0"/>
    <b v="0"/>
    <s v="technology/web"/>
    <n v="0"/>
    <s v="N/A"/>
    <x v="2"/>
    <s v="web"/>
    <x v="2349"/>
    <x v="2347"/>
    <n v="2015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x v="2350"/>
    <b v="0"/>
    <n v="0"/>
    <b v="0"/>
    <s v="technology/web"/>
    <n v="2"/>
    <s v="N/A"/>
    <x v="2"/>
    <s v="web"/>
    <x v="2350"/>
    <x v="2348"/>
    <n v="2016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x v="2351"/>
    <b v="0"/>
    <n v="7"/>
    <b v="0"/>
    <s v="technology/web"/>
    <n v="5"/>
    <n v="143.29"/>
    <x v="2"/>
    <s v="web"/>
    <x v="2351"/>
    <x v="234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x v="2352"/>
    <b v="0"/>
    <n v="0"/>
    <b v="0"/>
    <s v="technology/web"/>
    <n v="50"/>
    <s v="N/A"/>
    <x v="2"/>
    <s v="web"/>
    <x v="2352"/>
    <x v="235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x v="2353"/>
    <b v="0"/>
    <n v="0"/>
    <b v="0"/>
    <s v="technology/web"/>
    <n v="100"/>
    <s v="N/A"/>
    <x v="2"/>
    <s v="web"/>
    <x v="2353"/>
    <x v="2351"/>
    <n v="2015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x v="2354"/>
    <b v="0"/>
    <n v="1"/>
    <b v="0"/>
    <s v="technology/web"/>
    <n v="3"/>
    <n v="1001"/>
    <x v="2"/>
    <s v="web"/>
    <x v="2354"/>
    <x v="2352"/>
    <n v="2014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x v="2355"/>
    <b v="0"/>
    <n v="2"/>
    <b v="0"/>
    <s v="technology/web"/>
    <n v="13"/>
    <n v="500.5"/>
    <x v="2"/>
    <s v="web"/>
    <x v="2355"/>
    <x v="2353"/>
    <n v="2015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x v="2356"/>
    <b v="0"/>
    <n v="0"/>
    <b v="0"/>
    <s v="technology/web"/>
    <n v="10"/>
    <s v="N/A"/>
    <x v="2"/>
    <s v="web"/>
    <x v="2356"/>
    <x v="2354"/>
    <n v="2015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x v="2357"/>
    <b v="0"/>
    <n v="0"/>
    <b v="0"/>
    <s v="technology/web"/>
    <n v="4"/>
    <s v="N/A"/>
    <x v="2"/>
    <s v="web"/>
    <x v="2357"/>
    <x v="2355"/>
    <n v="2015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x v="2358"/>
    <b v="0"/>
    <n v="0"/>
    <b v="0"/>
    <s v="technology/web"/>
    <n v="67"/>
    <s v="N/A"/>
    <x v="2"/>
    <s v="web"/>
    <x v="2358"/>
    <x v="2356"/>
    <n v="2014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x v="2359"/>
    <b v="0"/>
    <n v="3"/>
    <b v="0"/>
    <s v="technology/web"/>
    <n v="13"/>
    <n v="333.66"/>
    <x v="2"/>
    <s v="web"/>
    <x v="2359"/>
    <x v="2357"/>
    <n v="2015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x v="2360"/>
    <b v="0"/>
    <n v="1"/>
    <b v="0"/>
    <s v="technology/web"/>
    <n v="20"/>
    <n v="1000.01"/>
    <x v="2"/>
    <s v="web"/>
    <x v="2360"/>
    <x v="2358"/>
    <n v="2016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x v="2361"/>
    <b v="0"/>
    <n v="0"/>
    <b v="0"/>
    <s v="technology/web"/>
    <n v="500"/>
    <s v="N/A"/>
    <x v="2"/>
    <s v="web"/>
    <x v="2361"/>
    <x v="2359"/>
    <n v="2016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x v="2362"/>
    <b v="0"/>
    <n v="2"/>
    <b v="0"/>
    <s v="technology/web"/>
    <n v="238"/>
    <n v="500"/>
    <x v="2"/>
    <s v="web"/>
    <x v="2362"/>
    <x v="236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x v="2363"/>
    <b v="0"/>
    <n v="0"/>
    <b v="0"/>
    <s v="technology/web"/>
    <n v="1"/>
    <s v="N/A"/>
    <x v="2"/>
    <s v="web"/>
    <x v="2363"/>
    <x v="2361"/>
    <n v="2015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x v="2364"/>
    <b v="0"/>
    <n v="0"/>
    <b v="0"/>
    <s v="technology/web"/>
    <n v="781"/>
    <s v="N/A"/>
    <x v="2"/>
    <s v="web"/>
    <x v="2364"/>
    <x v="2362"/>
    <n v="2015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x v="2365"/>
    <b v="0"/>
    <n v="0"/>
    <b v="0"/>
    <s v="technology/web"/>
    <n v="100"/>
    <s v="N/A"/>
    <x v="2"/>
    <s v="web"/>
    <x v="2365"/>
    <x v="2363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x v="2366"/>
    <b v="0"/>
    <n v="27"/>
    <b v="0"/>
    <s v="technology/web"/>
    <n v="4"/>
    <n v="37.04"/>
    <x v="2"/>
    <s v="web"/>
    <x v="2366"/>
    <x v="2364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x v="2367"/>
    <b v="0"/>
    <n v="14"/>
    <b v="0"/>
    <s v="technology/web"/>
    <n v="2"/>
    <n v="71.430000000000007"/>
    <x v="2"/>
    <s v="web"/>
    <x v="2367"/>
    <x v="2365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x v="2368"/>
    <b v="0"/>
    <n v="2"/>
    <b v="0"/>
    <s v="technology/web"/>
    <n v="3"/>
    <n v="500"/>
    <x v="2"/>
    <s v="web"/>
    <x v="2368"/>
    <x v="2366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x v="2369"/>
    <b v="0"/>
    <n v="0"/>
    <b v="0"/>
    <s v="technology/web"/>
    <n v="4"/>
    <s v="N/A"/>
    <x v="2"/>
    <s v="web"/>
    <x v="2369"/>
    <x v="2367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x v="2370"/>
    <b v="0"/>
    <n v="4"/>
    <b v="0"/>
    <s v="technology/web"/>
    <n v="4"/>
    <n v="250"/>
    <x v="2"/>
    <s v="web"/>
    <x v="2370"/>
    <x v="2368"/>
    <n v="2014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x v="2371"/>
    <b v="0"/>
    <n v="0"/>
    <b v="0"/>
    <s v="technology/web"/>
    <n v="50"/>
    <s v="N/A"/>
    <x v="2"/>
    <s v="web"/>
    <x v="2371"/>
    <x v="2369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x v="2372"/>
    <b v="0"/>
    <n v="6"/>
    <b v="0"/>
    <s v="technology/web"/>
    <n v="18"/>
    <n v="166.67"/>
    <x v="2"/>
    <s v="web"/>
    <x v="2372"/>
    <x v="2370"/>
    <n v="2015"/>
  </r>
  <r>
    <n v="2373"/>
    <s v="Cykelauktion.com (Canceled)"/>
    <s v="We want to create a safe marketplace for buying and selling bicycles."/>
    <n v="850000"/>
    <n v="997"/>
    <x v="1"/>
    <s v="SE"/>
    <s v="SEK"/>
    <n v="1440863624"/>
    <x v="2373"/>
    <b v="0"/>
    <n v="1"/>
    <b v="0"/>
    <s v="technology/web"/>
    <n v="0"/>
    <n v="997"/>
    <x v="2"/>
    <s v="web"/>
    <x v="2373"/>
    <x v="2371"/>
    <n v="2015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x v="2374"/>
    <b v="0"/>
    <n v="1"/>
    <b v="0"/>
    <s v="technology/web"/>
    <n v="5"/>
    <n v="995"/>
    <x v="2"/>
    <s v="web"/>
    <x v="2374"/>
    <x v="2372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x v="2375"/>
    <b v="0"/>
    <n v="0"/>
    <b v="0"/>
    <s v="technology/web"/>
    <n v="10"/>
    <s v="N/A"/>
    <x v="2"/>
    <s v="web"/>
    <x v="2375"/>
    <x v="2373"/>
    <n v="2016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x v="2376"/>
    <b v="0"/>
    <n v="4"/>
    <b v="0"/>
    <s v="technology/web"/>
    <n v="33"/>
    <n v="246.5"/>
    <x v="2"/>
    <s v="web"/>
    <x v="2376"/>
    <x v="2374"/>
    <n v="2015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x v="2377"/>
    <b v="0"/>
    <n v="0"/>
    <b v="0"/>
    <s v="technology/web"/>
    <n v="39"/>
    <s v="N/A"/>
    <x v="2"/>
    <s v="web"/>
    <x v="2377"/>
    <x v="2375"/>
    <n v="2016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x v="2378"/>
    <b v="0"/>
    <n v="0"/>
    <b v="0"/>
    <s v="technology/web"/>
    <n v="1"/>
    <s v="N/A"/>
    <x v="2"/>
    <s v="web"/>
    <x v="2378"/>
    <x v="2376"/>
    <n v="2015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x v="2379"/>
    <b v="0"/>
    <n v="0"/>
    <b v="0"/>
    <s v="technology/web"/>
    <n v="3"/>
    <s v="N/A"/>
    <x v="2"/>
    <s v="web"/>
    <x v="2379"/>
    <x v="2377"/>
    <n v="2015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x v="2380"/>
    <b v="0"/>
    <n v="3"/>
    <b v="0"/>
    <s v="technology/web"/>
    <n v="7"/>
    <n v="325.67"/>
    <x v="2"/>
    <s v="web"/>
    <x v="2380"/>
    <x v="2378"/>
    <n v="2015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x v="2381"/>
    <b v="0"/>
    <n v="7"/>
    <b v="0"/>
    <s v="technology/web"/>
    <n v="1"/>
    <n v="138.71"/>
    <x v="2"/>
    <s v="web"/>
    <x v="2381"/>
    <x v="2379"/>
    <n v="2015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x v="2382"/>
    <b v="0"/>
    <n v="2"/>
    <b v="0"/>
    <s v="technology/web"/>
    <n v="32"/>
    <n v="485"/>
    <x v="2"/>
    <s v="web"/>
    <x v="2382"/>
    <x v="2380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x v="2383"/>
    <b v="0"/>
    <n v="3"/>
    <b v="0"/>
    <s v="technology/web"/>
    <n v="10"/>
    <n v="322"/>
    <x v="2"/>
    <s v="web"/>
    <x v="2383"/>
    <x v="2381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x v="2384"/>
    <b v="0"/>
    <n v="8"/>
    <b v="0"/>
    <s v="technology/web"/>
    <n v="95"/>
    <n v="119.13"/>
    <x v="2"/>
    <s v="web"/>
    <x v="2384"/>
    <x v="2382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x v="2385"/>
    <b v="0"/>
    <n v="7"/>
    <b v="0"/>
    <s v="technology/web"/>
    <n v="1"/>
    <n v="135.71"/>
    <x v="2"/>
    <s v="web"/>
    <x v="2385"/>
    <x v="2383"/>
    <n v="2015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x v="2386"/>
    <b v="0"/>
    <n v="0"/>
    <b v="0"/>
    <s v="technology/web"/>
    <n v="3"/>
    <s v="N/A"/>
    <x v="2"/>
    <s v="web"/>
    <x v="2386"/>
    <x v="238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x v="2387"/>
    <b v="0"/>
    <n v="3"/>
    <b v="0"/>
    <s v="technology/web"/>
    <n v="1"/>
    <n v="308.67"/>
    <x v="2"/>
    <s v="web"/>
    <x v="2387"/>
    <x v="2385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x v="2388"/>
    <b v="0"/>
    <n v="8"/>
    <b v="0"/>
    <s v="technology/web"/>
    <n v="3"/>
    <n v="115.75"/>
    <x v="2"/>
    <s v="web"/>
    <x v="2388"/>
    <x v="2386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x v="2389"/>
    <b v="0"/>
    <n v="1"/>
    <b v="0"/>
    <s v="technology/web"/>
    <n v="6"/>
    <n v="924"/>
    <x v="2"/>
    <s v="web"/>
    <x v="2389"/>
    <x v="2387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x v="2390"/>
    <b v="0"/>
    <n v="0"/>
    <b v="0"/>
    <s v="technology/web"/>
    <n v="0"/>
    <s v="N/A"/>
    <x v="2"/>
    <s v="web"/>
    <x v="2390"/>
    <x v="2388"/>
    <n v="201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x v="2391"/>
    <b v="0"/>
    <n v="1"/>
    <b v="0"/>
    <s v="technology/web"/>
    <n v="5"/>
    <n v="920"/>
    <x v="2"/>
    <s v="web"/>
    <x v="2391"/>
    <x v="2389"/>
    <n v="2015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x v="2392"/>
    <b v="0"/>
    <n v="0"/>
    <b v="0"/>
    <s v="technology/web"/>
    <n v="22"/>
    <s v="N/A"/>
    <x v="2"/>
    <s v="web"/>
    <x v="2392"/>
    <x v="2390"/>
    <n v="2015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x v="2393"/>
    <b v="0"/>
    <n v="1"/>
    <b v="0"/>
    <s v="technology/web"/>
    <n v="1"/>
    <n v="911"/>
    <x v="2"/>
    <s v="web"/>
    <x v="2393"/>
    <x v="2391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x v="2394"/>
    <b v="0"/>
    <n v="2"/>
    <b v="0"/>
    <s v="technology/web"/>
    <n v="18"/>
    <n v="455.5"/>
    <x v="2"/>
    <s v="web"/>
    <x v="2394"/>
    <x v="2392"/>
    <n v="2015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x v="2395"/>
    <b v="0"/>
    <n v="0"/>
    <b v="0"/>
    <s v="technology/web"/>
    <n v="3"/>
    <s v="N/A"/>
    <x v="2"/>
    <s v="web"/>
    <x v="2395"/>
    <x v="2393"/>
    <n v="2016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x v="2396"/>
    <b v="0"/>
    <n v="1"/>
    <b v="0"/>
    <s v="technology/web"/>
    <n v="18"/>
    <n v="909"/>
    <x v="2"/>
    <s v="web"/>
    <x v="2396"/>
    <x v="2394"/>
    <n v="2015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x v="2397"/>
    <b v="0"/>
    <n v="0"/>
    <b v="0"/>
    <s v="technology/web"/>
    <n v="1"/>
    <s v="N/A"/>
    <x v="2"/>
    <s v="web"/>
    <x v="2397"/>
    <x v="2395"/>
    <n v="2014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x v="2398"/>
    <b v="0"/>
    <n v="0"/>
    <b v="0"/>
    <s v="technology/web"/>
    <n v="23"/>
    <s v="N/A"/>
    <x v="2"/>
    <s v="web"/>
    <x v="2398"/>
    <x v="2396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x v="2399"/>
    <b v="0"/>
    <n v="0"/>
    <b v="0"/>
    <s v="technology/web"/>
    <n v="7"/>
    <s v="N/A"/>
    <x v="2"/>
    <s v="web"/>
    <x v="2399"/>
    <x v="2397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x v="2400"/>
    <b v="0"/>
    <n v="0"/>
    <b v="0"/>
    <s v="technology/web"/>
    <n v="2"/>
    <s v="N/A"/>
    <x v="2"/>
    <s v="web"/>
    <x v="2400"/>
    <x v="2398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x v="2401"/>
    <b v="0"/>
    <n v="9"/>
    <b v="0"/>
    <s v="food/food trucks"/>
    <n v="3"/>
    <n v="100.35"/>
    <x v="7"/>
    <s v="food trucks"/>
    <x v="2401"/>
    <x v="2399"/>
    <n v="2016"/>
  </r>
  <r>
    <n v="2402"/>
    <s v="Cupcake Truck Unite"/>
    <s v="Small town, delicious treats, and a mobile truck"/>
    <n v="12000"/>
    <n v="900"/>
    <x v="2"/>
    <s v="US"/>
    <s v="USD"/>
    <n v="1431533931"/>
    <x v="2402"/>
    <b v="0"/>
    <n v="1"/>
    <b v="0"/>
    <s v="food/food trucks"/>
    <n v="8"/>
    <n v="900"/>
    <x v="7"/>
    <s v="food trucks"/>
    <x v="2402"/>
    <x v="240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x v="2403"/>
    <b v="0"/>
    <n v="12"/>
    <b v="0"/>
    <s v="food/food trucks"/>
    <n v="75"/>
    <n v="75"/>
    <x v="7"/>
    <s v="food trucks"/>
    <x v="2403"/>
    <x v="2401"/>
    <n v="2016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x v="2404"/>
    <b v="0"/>
    <n v="0"/>
    <b v="0"/>
    <s v="food/food trucks"/>
    <n v="6"/>
    <s v="N/A"/>
    <x v="7"/>
    <s v="food trucks"/>
    <x v="2404"/>
    <x v="2402"/>
    <n v="2015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x v="2405"/>
    <b v="0"/>
    <n v="20"/>
    <b v="0"/>
    <s v="food/food trucks"/>
    <n v="18"/>
    <n v="44.75"/>
    <x v="7"/>
    <s v="food trucks"/>
    <x v="2405"/>
    <x v="2403"/>
    <n v="2016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x v="2406"/>
    <b v="0"/>
    <n v="16"/>
    <b v="0"/>
    <s v="food/food trucks"/>
    <n v="28"/>
    <n v="55.94"/>
    <x v="7"/>
    <s v="food trucks"/>
    <x v="2406"/>
    <x v="2404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x v="2407"/>
    <b v="0"/>
    <n v="33"/>
    <b v="0"/>
    <s v="food/food trucks"/>
    <n v="4"/>
    <n v="27"/>
    <x v="7"/>
    <s v="food trucks"/>
    <x v="2407"/>
    <x v="2405"/>
    <n v="2015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x v="2408"/>
    <b v="0"/>
    <n v="2"/>
    <b v="0"/>
    <s v="food/food trucks"/>
    <n v="6"/>
    <n v="445"/>
    <x v="7"/>
    <s v="food trucks"/>
    <x v="2408"/>
    <x v="2406"/>
    <n v="2014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x v="2409"/>
    <b v="0"/>
    <n v="6"/>
    <b v="0"/>
    <s v="food/food trucks"/>
    <n v="4"/>
    <n v="148.33000000000001"/>
    <x v="7"/>
    <s v="food trucks"/>
    <x v="2409"/>
    <x v="2407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x v="2410"/>
    <b v="0"/>
    <n v="0"/>
    <b v="0"/>
    <s v="food/food trucks"/>
    <n v="6"/>
    <s v="N/A"/>
    <x v="7"/>
    <s v="food trucks"/>
    <x v="2410"/>
    <x v="2408"/>
    <n v="201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x v="2411"/>
    <b v="0"/>
    <n v="3"/>
    <b v="0"/>
    <s v="food/food trucks"/>
    <n v="4"/>
    <n v="295.33"/>
    <x v="7"/>
    <s v="food trucks"/>
    <x v="2411"/>
    <x v="2409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x v="2412"/>
    <b v="0"/>
    <n v="0"/>
    <b v="0"/>
    <s v="food/food trucks"/>
    <n v="11"/>
    <s v="N/A"/>
    <x v="7"/>
    <s v="food trucks"/>
    <x v="2412"/>
    <x v="2410"/>
    <n v="2016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x v="2413"/>
    <b v="0"/>
    <n v="3"/>
    <b v="0"/>
    <s v="food/food trucks"/>
    <n v="30"/>
    <n v="295"/>
    <x v="7"/>
    <s v="food trucks"/>
    <x v="2413"/>
    <x v="2411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x v="2414"/>
    <b v="0"/>
    <n v="13"/>
    <b v="0"/>
    <s v="food/food trucks"/>
    <n v="6"/>
    <n v="67.77"/>
    <x v="7"/>
    <s v="food trucks"/>
    <x v="2414"/>
    <x v="2412"/>
    <n v="2015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x v="2415"/>
    <b v="0"/>
    <n v="6"/>
    <b v="0"/>
    <s v="food/food trucks"/>
    <n v="1"/>
    <n v="146.83000000000001"/>
    <x v="7"/>
    <s v="food trucks"/>
    <x v="2415"/>
    <x v="2413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x v="2416"/>
    <b v="0"/>
    <n v="1"/>
    <b v="0"/>
    <s v="food/food trucks"/>
    <n v="4"/>
    <n v="881"/>
    <x v="7"/>
    <s v="food trucks"/>
    <x v="2416"/>
    <x v="2414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x v="2417"/>
    <b v="0"/>
    <n v="0"/>
    <b v="0"/>
    <s v="food/food trucks"/>
    <n v="88"/>
    <s v="N/A"/>
    <x v="7"/>
    <s v="food trucks"/>
    <x v="2417"/>
    <x v="2415"/>
    <n v="2014"/>
  </r>
  <r>
    <n v="2418"/>
    <s v="Mexican food truck"/>
    <s v="I want to start my food truck business."/>
    <n v="25000"/>
    <n v="879"/>
    <x v="2"/>
    <s v="US"/>
    <s v="USD"/>
    <n v="1427225644"/>
    <x v="2418"/>
    <b v="0"/>
    <n v="5"/>
    <b v="0"/>
    <s v="food/food trucks"/>
    <n v="4"/>
    <n v="175.8"/>
    <x v="7"/>
    <s v="food trucks"/>
    <x v="2418"/>
    <x v="2416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x v="2419"/>
    <b v="0"/>
    <n v="0"/>
    <b v="0"/>
    <s v="food/food trucks"/>
    <n v="29"/>
    <s v="N/A"/>
    <x v="7"/>
    <s v="food trucks"/>
    <x v="2419"/>
    <x v="2417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x v="2420"/>
    <b v="0"/>
    <n v="36"/>
    <b v="0"/>
    <s v="food/food trucks"/>
    <n v="5"/>
    <n v="24.31"/>
    <x v="7"/>
    <s v="food trucks"/>
    <x v="2420"/>
    <x v="2418"/>
    <n v="2014"/>
  </r>
  <r>
    <n v="2421"/>
    <s v="hot dog cart"/>
    <s v="help me start Merrill's first hot dog cart in this empty lot"/>
    <n v="6000"/>
    <n v="875"/>
    <x v="2"/>
    <s v="US"/>
    <s v="USD"/>
    <n v="1424536196"/>
    <x v="2421"/>
    <b v="0"/>
    <n v="1"/>
    <b v="0"/>
    <s v="food/food trucks"/>
    <n v="15"/>
    <n v="875"/>
    <x v="7"/>
    <s v="food trucks"/>
    <x v="2421"/>
    <x v="2419"/>
    <n v="2015"/>
  </r>
  <r>
    <n v="2422"/>
    <s v="Help starting a family owned food truck"/>
    <s v="Family owned business serving BBQ and seafood to the public"/>
    <n v="500"/>
    <n v="872"/>
    <x v="2"/>
    <s v="US"/>
    <s v="USD"/>
    <n v="1426091036"/>
    <x v="2422"/>
    <b v="0"/>
    <n v="1"/>
    <b v="0"/>
    <s v="food/food trucks"/>
    <n v="174"/>
    <n v="872"/>
    <x v="7"/>
    <s v="food trucks"/>
    <x v="2422"/>
    <x v="2420"/>
    <n v="2015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x v="2423"/>
    <b v="0"/>
    <n v="1"/>
    <b v="0"/>
    <s v="food/food trucks"/>
    <n v="1"/>
    <n v="867"/>
    <x v="7"/>
    <s v="food trucks"/>
    <x v="2423"/>
    <x v="2421"/>
    <n v="2014"/>
  </r>
  <r>
    <n v="2424"/>
    <s v="Lily and Memphs"/>
    <s v="Great and creative food from the heart in the form of a sweet food truck!"/>
    <n v="25000"/>
    <n v="865"/>
    <x v="2"/>
    <s v="US"/>
    <s v="USD"/>
    <n v="1414445108"/>
    <x v="2424"/>
    <b v="0"/>
    <n v="9"/>
    <b v="0"/>
    <s v="food/food trucks"/>
    <n v="3"/>
    <n v="96.11"/>
    <x v="7"/>
    <s v="food trucks"/>
    <x v="2424"/>
    <x v="2422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x v="2425"/>
    <b v="0"/>
    <n v="1"/>
    <b v="0"/>
    <s v="food/food trucks"/>
    <n v="25"/>
    <n v="861"/>
    <x v="7"/>
    <s v="food trucks"/>
    <x v="2425"/>
    <x v="2423"/>
    <n v="2016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x v="2426"/>
    <b v="0"/>
    <n v="0"/>
    <b v="0"/>
    <s v="food/food trucks"/>
    <n v="4"/>
    <s v="N/A"/>
    <x v="7"/>
    <s v="food trucks"/>
    <x v="2426"/>
    <x v="2424"/>
    <n v="2015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x v="2427"/>
    <b v="0"/>
    <n v="1"/>
    <b v="0"/>
    <s v="food/food trucks"/>
    <n v="2"/>
    <n v="860"/>
    <x v="7"/>
    <s v="food trucks"/>
    <x v="2427"/>
    <x v="2425"/>
    <n v="2016"/>
  </r>
  <r>
    <n v="2428"/>
    <s v="Premium Burgers"/>
    <s v="From Moo 2 You! We want to offer premium burgers to a taco flooded environment."/>
    <n v="35000"/>
    <n v="858"/>
    <x v="2"/>
    <s v="US"/>
    <s v="USD"/>
    <n v="1426182551"/>
    <x v="2428"/>
    <b v="0"/>
    <n v="1"/>
    <b v="0"/>
    <s v="food/food trucks"/>
    <n v="2"/>
    <n v="858"/>
    <x v="7"/>
    <s v="food trucks"/>
    <x v="2428"/>
    <x v="2426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x v="2429"/>
    <b v="0"/>
    <n v="4"/>
    <b v="0"/>
    <s v="food/food trucks"/>
    <n v="1"/>
    <n v="213.75"/>
    <x v="7"/>
    <s v="food trucks"/>
    <x v="2429"/>
    <x v="2427"/>
    <n v="2016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x v="2430"/>
    <b v="0"/>
    <n v="2"/>
    <b v="0"/>
    <s v="food/food trucks"/>
    <n v="28"/>
    <n v="426"/>
    <x v="7"/>
    <s v="food trucks"/>
    <x v="2430"/>
    <x v="2428"/>
    <n v="2016"/>
  </r>
  <r>
    <n v="2431"/>
    <s v="Murphy's good eatin'"/>
    <s v="Go to Colorado and run a food truck with homemade food of all kinds."/>
    <n v="100000"/>
    <n v="852"/>
    <x v="2"/>
    <s v="US"/>
    <s v="USD"/>
    <n v="1467080613"/>
    <x v="2431"/>
    <b v="0"/>
    <n v="2"/>
    <b v="0"/>
    <s v="food/food trucks"/>
    <n v="1"/>
    <n v="426"/>
    <x v="7"/>
    <s v="food trucks"/>
    <x v="2431"/>
    <x v="2429"/>
    <n v="2016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x v="2432"/>
    <b v="0"/>
    <n v="2"/>
    <b v="0"/>
    <s v="food/food trucks"/>
    <n v="6"/>
    <n v="425"/>
    <x v="7"/>
    <s v="food trucks"/>
    <x v="2432"/>
    <x v="2430"/>
    <n v="201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x v="2433"/>
    <b v="0"/>
    <n v="0"/>
    <b v="0"/>
    <s v="food/food trucks"/>
    <n v="9"/>
    <s v="N/A"/>
    <x v="7"/>
    <s v="food trucks"/>
    <x v="2433"/>
    <x v="2431"/>
    <n v="2016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x v="2434"/>
    <b v="0"/>
    <n v="2"/>
    <b v="0"/>
    <s v="food/food trucks"/>
    <n v="4"/>
    <n v="425"/>
    <x v="7"/>
    <s v="food trucks"/>
    <x v="2434"/>
    <x v="2432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x v="2435"/>
    <b v="0"/>
    <n v="4"/>
    <b v="0"/>
    <s v="food/food trucks"/>
    <n v="0"/>
    <n v="212.5"/>
    <x v="7"/>
    <s v="food trucks"/>
    <x v="2435"/>
    <x v="2433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x v="2436"/>
    <b v="0"/>
    <n v="2"/>
    <b v="0"/>
    <s v="food/food trucks"/>
    <n v="1"/>
    <n v="425"/>
    <x v="7"/>
    <s v="food trucks"/>
    <x v="2436"/>
    <x v="2434"/>
    <n v="2015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x v="2437"/>
    <b v="0"/>
    <n v="0"/>
    <b v="0"/>
    <s v="food/food trucks"/>
    <n v="11"/>
    <s v="N/A"/>
    <x v="7"/>
    <s v="food trucks"/>
    <x v="2437"/>
    <x v="2435"/>
    <n v="2015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x v="2438"/>
    <b v="0"/>
    <n v="1"/>
    <b v="0"/>
    <s v="food/food trucks"/>
    <n v="6"/>
    <n v="838"/>
    <x v="7"/>
    <s v="food trucks"/>
    <x v="2438"/>
    <x v="2436"/>
    <n v="2015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x v="2439"/>
    <b v="0"/>
    <n v="0"/>
    <b v="0"/>
    <s v="food/food trucks"/>
    <n v="8"/>
    <s v="N/A"/>
    <x v="7"/>
    <s v="food trucks"/>
    <x v="2439"/>
    <x v="2437"/>
    <n v="2015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x v="2440"/>
    <b v="0"/>
    <n v="2"/>
    <b v="0"/>
    <s v="food/food trucks"/>
    <n v="17"/>
    <n v="417.5"/>
    <x v="7"/>
    <s v="food trucks"/>
    <x v="2440"/>
    <x v="2438"/>
    <n v="2016"/>
  </r>
  <r>
    <n v="2441"/>
    <s v="Bring Alchemy Pops to the People!"/>
    <s v="YOU can help Alchemy Pops POP up on a street near you!"/>
    <n v="7500"/>
    <n v="831"/>
    <x v="0"/>
    <s v="US"/>
    <s v="USD"/>
    <n v="1437627540"/>
    <x v="2441"/>
    <b v="0"/>
    <n v="109"/>
    <b v="1"/>
    <s v="food/small batch"/>
    <n v="11"/>
    <n v="7.62"/>
    <x v="7"/>
    <s v="small batch"/>
    <x v="2441"/>
    <x v="2439"/>
    <n v="2015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x v="2442"/>
    <b v="0"/>
    <n v="372"/>
    <b v="1"/>
    <s v="food/small batch"/>
    <n v="3"/>
    <n v="2.2200000000000002"/>
    <x v="7"/>
    <s v="small batch"/>
    <x v="2442"/>
    <x v="2440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x v="2443"/>
    <b v="0"/>
    <n v="311"/>
    <b v="1"/>
    <s v="food/small batch"/>
    <n v="4"/>
    <n v="2.65"/>
    <x v="7"/>
    <s v="small batch"/>
    <x v="2443"/>
    <x v="2441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x v="2444"/>
    <b v="0"/>
    <n v="61"/>
    <b v="1"/>
    <s v="food/small batch"/>
    <n v="27"/>
    <n v="13.51"/>
    <x v="7"/>
    <s v="small batch"/>
    <x v="2444"/>
    <x v="244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x v="2445"/>
    <b v="0"/>
    <n v="115"/>
    <b v="1"/>
    <s v="food/small batch"/>
    <n v="16"/>
    <n v="7.14"/>
    <x v="7"/>
    <s v="small batch"/>
    <x v="2445"/>
    <x v="2443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x v="2446"/>
    <b v="0"/>
    <n v="111"/>
    <b v="1"/>
    <s v="food/small batch"/>
    <n v="16"/>
    <n v="7.4"/>
    <x v="7"/>
    <s v="small batch"/>
    <x v="2446"/>
    <x v="2444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x v="2447"/>
    <b v="0"/>
    <n v="337"/>
    <b v="1"/>
    <s v="food/small batch"/>
    <n v="33"/>
    <n v="2.4300000000000002"/>
    <x v="7"/>
    <s v="small batch"/>
    <x v="2447"/>
    <x v="2445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x v="2448"/>
    <b v="0"/>
    <n v="9"/>
    <b v="1"/>
    <s v="food/small batch"/>
    <n v="204"/>
    <n v="90.56"/>
    <x v="7"/>
    <s v="small batch"/>
    <x v="2448"/>
    <x v="2446"/>
    <n v="201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x v="2449"/>
    <b v="0"/>
    <n v="120"/>
    <b v="1"/>
    <s v="food/small batch"/>
    <n v="8"/>
    <n v="6.78"/>
    <x v="7"/>
    <s v="small batch"/>
    <x v="2449"/>
    <x v="2447"/>
    <n v="2014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x v="2450"/>
    <b v="0"/>
    <n v="102"/>
    <b v="1"/>
    <s v="food/small batch"/>
    <n v="5"/>
    <n v="7.98"/>
    <x v="7"/>
    <s v="small batch"/>
    <x v="2450"/>
    <x v="2448"/>
    <n v="2014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x v="2451"/>
    <b v="0"/>
    <n v="186"/>
    <b v="1"/>
    <s v="food/small batch"/>
    <n v="8"/>
    <n v="4.37"/>
    <x v="7"/>
    <s v="small batch"/>
    <x v="2451"/>
    <x v="2449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x v="2452"/>
    <b v="0"/>
    <n v="15"/>
    <b v="1"/>
    <s v="food/small batch"/>
    <n v="135"/>
    <n v="54.07"/>
    <x v="7"/>
    <s v="small batch"/>
    <x v="2452"/>
    <x v="245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x v="2453"/>
    <b v="0"/>
    <n v="67"/>
    <b v="1"/>
    <s v="food/small batch"/>
    <n v="27"/>
    <n v="12.09"/>
    <x v="7"/>
    <s v="small batch"/>
    <x v="2453"/>
    <x v="2451"/>
    <n v="2017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x v="2454"/>
    <b v="0"/>
    <n v="130"/>
    <b v="1"/>
    <s v="food/small batch"/>
    <n v="2"/>
    <n v="6.23"/>
    <x v="7"/>
    <s v="small batch"/>
    <x v="2454"/>
    <x v="2452"/>
    <n v="2017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x v="2455"/>
    <b v="0"/>
    <n v="16"/>
    <b v="1"/>
    <s v="food/small batch"/>
    <n v="269"/>
    <n v="50.44"/>
    <x v="7"/>
    <s v="small batch"/>
    <x v="2455"/>
    <x v="2453"/>
    <n v="2016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x v="2456"/>
    <b v="0"/>
    <n v="67"/>
    <b v="1"/>
    <s v="food/small batch"/>
    <n v="54"/>
    <n v="12.02"/>
    <x v="7"/>
    <s v="small batch"/>
    <x v="2456"/>
    <x v="2454"/>
    <n v="2017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x v="2457"/>
    <b v="0"/>
    <n v="124"/>
    <b v="1"/>
    <s v="food/small batch"/>
    <n v="4"/>
    <n v="6.49"/>
    <x v="7"/>
    <s v="small batch"/>
    <x v="2457"/>
    <x v="2455"/>
    <n v="201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x v="2458"/>
    <b v="0"/>
    <n v="80"/>
    <b v="1"/>
    <s v="food/small batch"/>
    <n v="16"/>
    <n v="10.06"/>
    <x v="7"/>
    <s v="small batch"/>
    <x v="2458"/>
    <x v="2456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x v="2459"/>
    <b v="0"/>
    <n v="282"/>
    <b v="1"/>
    <s v="food/small batch"/>
    <n v="3"/>
    <n v="2.84"/>
    <x v="7"/>
    <s v="small batch"/>
    <x v="2459"/>
    <x v="2457"/>
    <n v="2016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x v="2460"/>
    <b v="0"/>
    <n v="68"/>
    <b v="1"/>
    <s v="food/small batch"/>
    <n v="9"/>
    <n v="11.78"/>
    <x v="7"/>
    <s v="small batch"/>
    <x v="2460"/>
    <x v="2458"/>
    <n v="2016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x v="2461"/>
    <b v="0"/>
    <n v="86"/>
    <b v="1"/>
    <s v="music/indie rock"/>
    <n v="11"/>
    <n v="9.3000000000000007"/>
    <x v="4"/>
    <s v="indie rock"/>
    <x v="2461"/>
    <x v="1837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x v="2462"/>
    <b v="0"/>
    <n v="115"/>
    <b v="1"/>
    <s v="music/indie rock"/>
    <n v="27"/>
    <n v="6.96"/>
    <x v="4"/>
    <s v="indie rock"/>
    <x v="2462"/>
    <x v="2459"/>
    <n v="2012"/>
  </r>
  <r>
    <n v="2463"/>
    <s v="Emma Ate the Lion &quot;Songs Two Count Too&quot;"/>
    <s v="Emma Ate The Lion's debut full length album"/>
    <n v="2000"/>
    <n v="800"/>
    <x v="0"/>
    <s v="US"/>
    <s v="USD"/>
    <n v="1366138800"/>
    <x v="2463"/>
    <b v="0"/>
    <n v="75"/>
    <b v="1"/>
    <s v="music/indie rock"/>
    <n v="40"/>
    <n v="10.67"/>
    <x v="4"/>
    <s v="indie rock"/>
    <x v="2463"/>
    <x v="2460"/>
    <n v="2013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x v="2464"/>
    <b v="0"/>
    <n v="43"/>
    <b v="1"/>
    <s v="music/indie rock"/>
    <n v="40"/>
    <n v="18.600000000000001"/>
    <x v="4"/>
    <s v="indie rock"/>
    <x v="2464"/>
    <x v="2461"/>
    <n v="2015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x v="2465"/>
    <b v="0"/>
    <n v="48"/>
    <b v="1"/>
    <s v="music/indie rock"/>
    <n v="114"/>
    <n v="16.670000000000002"/>
    <x v="4"/>
    <s v="indie rock"/>
    <x v="2465"/>
    <x v="2462"/>
    <n v="201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x v="2466"/>
    <b v="0"/>
    <n v="52"/>
    <b v="1"/>
    <s v="music/indie rock"/>
    <n v="32"/>
    <n v="15.38"/>
    <x v="4"/>
    <s v="indie rock"/>
    <x v="2466"/>
    <x v="2463"/>
    <n v="201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x v="2467"/>
    <b v="0"/>
    <n v="43"/>
    <b v="1"/>
    <s v="music/indie rock"/>
    <n v="80"/>
    <n v="18.53"/>
    <x v="4"/>
    <s v="indie rock"/>
    <x v="2467"/>
    <x v="2464"/>
    <n v="2012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x v="2468"/>
    <b v="0"/>
    <n v="58"/>
    <b v="1"/>
    <s v="music/indie rock"/>
    <n v="40"/>
    <n v="13.72"/>
    <x v="4"/>
    <s v="indie rock"/>
    <x v="2468"/>
    <x v="246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x v="2469"/>
    <b v="0"/>
    <n v="47"/>
    <b v="1"/>
    <s v="music/indie rock"/>
    <n v="66"/>
    <n v="16.91"/>
    <x v="4"/>
    <s v="indie rock"/>
    <x v="2469"/>
    <x v="2466"/>
    <n v="201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x v="2470"/>
    <b v="0"/>
    <n v="36"/>
    <b v="1"/>
    <s v="music/indie rock"/>
    <n v="80"/>
    <n v="22.08"/>
    <x v="4"/>
    <s v="indie rock"/>
    <x v="2470"/>
    <x v="2467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x v="2471"/>
    <b v="0"/>
    <n v="17"/>
    <b v="1"/>
    <s v="music/indie rock"/>
    <n v="159"/>
    <n v="46.76"/>
    <x v="4"/>
    <s v="indie rock"/>
    <x v="2471"/>
    <x v="2468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x v="2472"/>
    <b v="0"/>
    <n v="104"/>
    <b v="1"/>
    <s v="music/indie rock"/>
    <n v="11"/>
    <n v="7.61"/>
    <x v="4"/>
    <s v="indie rock"/>
    <x v="2472"/>
    <x v="2469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x v="2473"/>
    <b v="0"/>
    <n v="47"/>
    <b v="1"/>
    <s v="music/indie rock"/>
    <n v="39"/>
    <n v="16.77"/>
    <x v="4"/>
    <s v="indie rock"/>
    <x v="2473"/>
    <x v="2470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x v="2474"/>
    <b v="0"/>
    <n v="38"/>
    <b v="1"/>
    <s v="music/indie rock"/>
    <n v="16"/>
    <n v="20.68"/>
    <x v="4"/>
    <s v="indie rock"/>
    <x v="2474"/>
    <x v="2471"/>
    <n v="2010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x v="2475"/>
    <b v="0"/>
    <n v="81"/>
    <b v="1"/>
    <s v="music/indie rock"/>
    <n v="31"/>
    <n v="9.67"/>
    <x v="4"/>
    <s v="indie rock"/>
    <x v="2475"/>
    <x v="2472"/>
    <n v="201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x v="2476"/>
    <b v="0"/>
    <n v="55"/>
    <b v="1"/>
    <s v="music/indie rock"/>
    <n v="24"/>
    <n v="14.18"/>
    <x v="4"/>
    <s v="indie rock"/>
    <x v="2476"/>
    <x v="2473"/>
    <n v="2014"/>
  </r>
  <r>
    <n v="2477"/>
    <s v="Debut Album"/>
    <s v="Releasing my first album in August, and I need your help in order to get it done!"/>
    <n v="750"/>
    <n v="780"/>
    <x v="0"/>
    <s v="US"/>
    <s v="USD"/>
    <n v="1344789345"/>
    <x v="2477"/>
    <b v="0"/>
    <n v="41"/>
    <b v="1"/>
    <s v="music/indie rock"/>
    <n v="104"/>
    <n v="19.02"/>
    <x v="4"/>
    <s v="indie rock"/>
    <x v="2477"/>
    <x v="2474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x v="2478"/>
    <b v="0"/>
    <n v="79"/>
    <b v="1"/>
    <s v="music/indie rock"/>
    <n v="10"/>
    <n v="9.8699999999999992"/>
    <x v="4"/>
    <s v="indie rock"/>
    <x v="2478"/>
    <x v="2475"/>
    <n v="2012"/>
  </r>
  <r>
    <n v="2479"/>
    <s v="FUEL FAKE NATIVES"/>
    <s v="Fake Natives is headed on tour this summer. Help them fill their tank with fossil fuels."/>
    <n v="300"/>
    <n v="775"/>
    <x v="0"/>
    <s v="US"/>
    <s v="USD"/>
    <n v="1343440800"/>
    <x v="2479"/>
    <b v="0"/>
    <n v="16"/>
    <b v="1"/>
    <s v="music/indie rock"/>
    <n v="258"/>
    <n v="48.44"/>
    <x v="4"/>
    <s v="indie rock"/>
    <x v="2479"/>
    <x v="2476"/>
    <n v="2012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x v="2480"/>
    <b v="0"/>
    <n v="8"/>
    <b v="1"/>
    <s v="music/indie rock"/>
    <n v="39"/>
    <n v="96.63"/>
    <x v="4"/>
    <s v="indie rock"/>
    <x v="2480"/>
    <x v="2477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x v="2481"/>
    <b v="0"/>
    <n v="95"/>
    <b v="1"/>
    <s v="music/indie rock"/>
    <n v="19"/>
    <n v="8.06"/>
    <x v="4"/>
    <s v="indie rock"/>
    <x v="2481"/>
    <x v="2478"/>
    <n v="2012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x v="2482"/>
    <b v="0"/>
    <n v="25"/>
    <b v="1"/>
    <s v="music/indie rock"/>
    <n v="76"/>
    <n v="30.56"/>
    <x v="4"/>
    <s v="indie rock"/>
    <x v="2482"/>
    <x v="2479"/>
    <n v="2011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x v="2483"/>
    <b v="0"/>
    <n v="19"/>
    <b v="1"/>
    <s v="music/indie rock"/>
    <n v="69"/>
    <n v="40.159999999999997"/>
    <x v="4"/>
    <s v="indie rock"/>
    <x v="2483"/>
    <x v="2480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x v="2484"/>
    <b v="0"/>
    <n v="90"/>
    <b v="1"/>
    <s v="music/indie rock"/>
    <n v="22"/>
    <n v="8.44"/>
    <x v="4"/>
    <s v="indie rock"/>
    <x v="2484"/>
    <x v="2481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x v="2485"/>
    <b v="0"/>
    <n v="41"/>
    <b v="1"/>
    <s v="music/indie rock"/>
    <n v="38"/>
    <n v="18.54"/>
    <x v="4"/>
    <s v="indie rock"/>
    <x v="2485"/>
    <x v="2482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x v="2486"/>
    <b v="0"/>
    <n v="30"/>
    <b v="1"/>
    <s v="music/indie rock"/>
    <n v="253"/>
    <n v="25.33"/>
    <x v="4"/>
    <s v="indie rock"/>
    <x v="2486"/>
    <x v="2483"/>
    <n v="2012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x v="2487"/>
    <b v="0"/>
    <n v="38"/>
    <b v="1"/>
    <s v="music/indie rock"/>
    <n v="51"/>
    <n v="19.97"/>
    <x v="4"/>
    <s v="indie rock"/>
    <x v="2487"/>
    <x v="2484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x v="2488"/>
    <b v="0"/>
    <n v="65"/>
    <b v="1"/>
    <s v="music/indie rock"/>
    <n v="25"/>
    <n v="11.66"/>
    <x v="4"/>
    <s v="indie rock"/>
    <x v="2488"/>
    <x v="2485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x v="2489"/>
    <b v="0"/>
    <n v="75"/>
    <b v="1"/>
    <s v="music/indie rock"/>
    <n v="22"/>
    <n v="10.050000000000001"/>
    <x v="4"/>
    <s v="indie rock"/>
    <x v="2489"/>
    <x v="2486"/>
    <n v="2013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x v="2490"/>
    <b v="0"/>
    <n v="16"/>
    <b v="1"/>
    <s v="music/indie rock"/>
    <n v="150"/>
    <n v="47"/>
    <x v="4"/>
    <s v="indie rock"/>
    <x v="2490"/>
    <x v="2487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x v="2491"/>
    <b v="0"/>
    <n v="10"/>
    <b v="1"/>
    <s v="music/indie rock"/>
    <n v="150"/>
    <n v="75"/>
    <x v="4"/>
    <s v="indie rock"/>
    <x v="2491"/>
    <x v="2488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n v="2012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x v="2493"/>
    <b v="0"/>
    <n v="259"/>
    <b v="1"/>
    <s v="music/indie rock"/>
    <n v="4"/>
    <n v="2.9"/>
    <x v="4"/>
    <s v="indie rock"/>
    <x v="2493"/>
    <x v="2490"/>
    <n v="2013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x v="2494"/>
    <b v="0"/>
    <n v="39"/>
    <b v="1"/>
    <s v="music/indie rock"/>
    <n v="50"/>
    <n v="19.13"/>
    <x v="4"/>
    <s v="indie rock"/>
    <x v="2494"/>
    <x v="2491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x v="2495"/>
    <b v="0"/>
    <n v="42"/>
    <b v="1"/>
    <s v="music/indie rock"/>
    <n v="50"/>
    <n v="17.739999999999998"/>
    <x v="4"/>
    <s v="indie rock"/>
    <x v="2495"/>
    <x v="2492"/>
    <n v="2012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x v="2496"/>
    <b v="0"/>
    <n v="10"/>
    <b v="1"/>
    <s v="music/indie rock"/>
    <n v="12"/>
    <n v="73.5"/>
    <x v="4"/>
    <s v="indie rock"/>
    <x v="2496"/>
    <x v="2493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x v="2497"/>
    <b v="0"/>
    <n v="56"/>
    <b v="1"/>
    <s v="music/indie rock"/>
    <n v="18"/>
    <n v="13.08"/>
    <x v="4"/>
    <s v="indie rock"/>
    <x v="2497"/>
    <x v="2494"/>
    <n v="2011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x v="2498"/>
    <b v="0"/>
    <n v="20"/>
    <b v="1"/>
    <s v="music/indie rock"/>
    <n v="73"/>
    <n v="36.549999999999997"/>
    <x v="4"/>
    <s v="indie rock"/>
    <x v="2498"/>
    <x v="2495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x v="2499"/>
    <b v="0"/>
    <n v="170"/>
    <b v="1"/>
    <s v="music/indie rock"/>
    <n v="18"/>
    <n v="4.29"/>
    <x v="4"/>
    <s v="indie rock"/>
    <x v="2499"/>
    <x v="2496"/>
    <n v="2012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x v="2500"/>
    <b v="0"/>
    <n v="29"/>
    <b v="1"/>
    <s v="music/indie rock"/>
    <n v="122"/>
    <n v="25.17"/>
    <x v="4"/>
    <s v="indie rock"/>
    <x v="2500"/>
    <x v="2497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x v="2501"/>
    <b v="0"/>
    <n v="7"/>
    <b v="0"/>
    <s v="food/restaurants"/>
    <n v="7"/>
    <n v="104.29"/>
    <x v="7"/>
    <s v="restaurants"/>
    <x v="2501"/>
    <x v="2498"/>
    <n v="2015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x v="2502"/>
    <b v="0"/>
    <n v="5"/>
    <b v="0"/>
    <s v="food/restaurants"/>
    <n v="1"/>
    <n v="145.4"/>
    <x v="7"/>
    <s v="restaurants"/>
    <x v="2502"/>
    <x v="2499"/>
    <n v="2014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x v="2503"/>
    <b v="0"/>
    <n v="0"/>
    <b v="0"/>
    <s v="food/restaurants"/>
    <n v="7"/>
    <s v="N/A"/>
    <x v="7"/>
    <s v="restaurants"/>
    <x v="2503"/>
    <x v="2500"/>
    <n v="2016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x v="2504"/>
    <b v="0"/>
    <n v="0"/>
    <b v="0"/>
    <s v="food/restaurants"/>
    <n v="2"/>
    <s v="N/A"/>
    <x v="7"/>
    <s v="restaurants"/>
    <x v="2504"/>
    <x v="2501"/>
    <n v="20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x v="2505"/>
    <b v="0"/>
    <n v="0"/>
    <b v="0"/>
    <s v="food/restaurants"/>
    <n v="10"/>
    <s v="N/A"/>
    <x v="7"/>
    <s v="restaurants"/>
    <x v="2505"/>
    <x v="2502"/>
    <n v="2015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x v="2506"/>
    <b v="0"/>
    <n v="2"/>
    <b v="0"/>
    <s v="food/restaurants"/>
    <n v="14"/>
    <n v="360.5"/>
    <x v="7"/>
    <s v="restaurants"/>
    <x v="2506"/>
    <x v="2503"/>
    <n v="2015"/>
  </r>
  <r>
    <n v="2507"/>
    <s v="Help Cafe Talavera get a New Kitchen!"/>
    <s v="Unique dishes for a unique city!."/>
    <n v="42850"/>
    <n v="720.01"/>
    <x v="2"/>
    <s v="US"/>
    <s v="USD"/>
    <n v="1431308704"/>
    <x v="2507"/>
    <b v="0"/>
    <n v="0"/>
    <b v="0"/>
    <s v="food/restaurants"/>
    <n v="2"/>
    <s v="N/A"/>
    <x v="7"/>
    <s v="restaurants"/>
    <x v="2507"/>
    <x v="2504"/>
    <n v="2015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x v="2508"/>
    <b v="0"/>
    <n v="0"/>
    <b v="0"/>
    <s v="food/restaurants"/>
    <n v="4"/>
    <s v="N/A"/>
    <x v="7"/>
    <s v="restaurants"/>
    <x v="2508"/>
    <x v="2505"/>
    <n v="201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x v="2509"/>
    <b v="0"/>
    <n v="28"/>
    <b v="0"/>
    <s v="food/restaurants"/>
    <n v="1"/>
    <n v="25.54"/>
    <x v="7"/>
    <s v="restaurants"/>
    <x v="2509"/>
    <x v="2506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x v="2510"/>
    <b v="0"/>
    <n v="2"/>
    <b v="0"/>
    <s v="food/restaurants"/>
    <n v="1"/>
    <n v="357.5"/>
    <x v="7"/>
    <s v="restaurants"/>
    <x v="2510"/>
    <x v="2507"/>
    <n v="2015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x v="2511"/>
    <b v="0"/>
    <n v="0"/>
    <b v="0"/>
    <s v="food/restaurants"/>
    <n v="1"/>
    <s v="N/A"/>
    <x v="7"/>
    <s v="restaurants"/>
    <x v="2511"/>
    <x v="2508"/>
    <n v="2016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x v="2512"/>
    <b v="0"/>
    <n v="0"/>
    <b v="0"/>
    <s v="food/restaurants"/>
    <n v="62"/>
    <s v="N/A"/>
    <x v="7"/>
    <s v="restaurants"/>
    <x v="2512"/>
    <x v="2509"/>
    <n v="2014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x v="2513"/>
    <b v="0"/>
    <n v="0"/>
    <b v="0"/>
    <s v="food/restaurants"/>
    <n v="0"/>
    <s v="N/A"/>
    <x v="7"/>
    <s v="restaurants"/>
    <x v="2513"/>
    <x v="2510"/>
    <n v="2016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x v="2514"/>
    <b v="0"/>
    <n v="4"/>
    <b v="0"/>
    <s v="food/restaurants"/>
    <n v="6"/>
    <n v="178.25"/>
    <x v="7"/>
    <s v="restaurants"/>
    <x v="2514"/>
    <x v="2511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x v="2515"/>
    <b v="0"/>
    <n v="12"/>
    <b v="0"/>
    <s v="food/restaurants"/>
    <n v="14"/>
    <n v="59.33"/>
    <x v="7"/>
    <s v="restaurants"/>
    <x v="2515"/>
    <x v="2512"/>
    <n v="2015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x v="2516"/>
    <b v="0"/>
    <n v="0"/>
    <b v="0"/>
    <s v="food/restaurants"/>
    <n v="3"/>
    <s v="N/A"/>
    <x v="7"/>
    <s v="restaurants"/>
    <x v="2516"/>
    <x v="2513"/>
    <n v="2014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x v="2517"/>
    <b v="0"/>
    <n v="33"/>
    <b v="0"/>
    <s v="food/restaurants"/>
    <n v="4"/>
    <n v="21.36"/>
    <x v="7"/>
    <s v="restaurants"/>
    <x v="2517"/>
    <x v="2514"/>
    <n v="2015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x v="2518"/>
    <b v="0"/>
    <n v="0"/>
    <b v="0"/>
    <s v="food/restaurants"/>
    <n v="14"/>
    <s v="N/A"/>
    <x v="7"/>
    <s v="restaurants"/>
    <x v="2518"/>
    <x v="2515"/>
    <n v="2014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x v="2519"/>
    <b v="0"/>
    <n v="4"/>
    <b v="0"/>
    <s v="food/restaurants"/>
    <n v="0"/>
    <n v="175"/>
    <x v="7"/>
    <s v="restaurants"/>
    <x v="2519"/>
    <x v="2516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x v="2520"/>
    <b v="0"/>
    <n v="0"/>
    <b v="0"/>
    <s v="food/restaurants"/>
    <n v="1"/>
    <s v="N/A"/>
    <x v="7"/>
    <s v="restaurants"/>
    <x v="2520"/>
    <x v="2517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x v="2521"/>
    <b v="0"/>
    <n v="132"/>
    <b v="1"/>
    <s v="music/classical music"/>
    <n v="6"/>
    <n v="5.27"/>
    <x v="4"/>
    <s v="classical music"/>
    <x v="2521"/>
    <x v="2518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x v="2522"/>
    <b v="0"/>
    <n v="27"/>
    <b v="1"/>
    <s v="music/classical music"/>
    <n v="14"/>
    <n v="25.56"/>
    <x v="4"/>
    <s v="classical music"/>
    <x v="2522"/>
    <x v="2519"/>
    <n v="2016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x v="2523"/>
    <b v="0"/>
    <n v="26"/>
    <b v="1"/>
    <s v="music/classical music"/>
    <n v="76"/>
    <n v="26.31"/>
    <x v="4"/>
    <s v="classical music"/>
    <x v="2523"/>
    <x v="2520"/>
    <n v="2014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x v="2524"/>
    <b v="0"/>
    <n v="43"/>
    <b v="1"/>
    <s v="music/classical music"/>
    <n v="9"/>
    <n v="15.91"/>
    <x v="4"/>
    <s v="classical music"/>
    <x v="2524"/>
    <x v="2521"/>
    <n v="2014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x v="2525"/>
    <b v="0"/>
    <n v="80"/>
    <b v="1"/>
    <s v="music/classical music"/>
    <n v="9"/>
    <n v="8.5399999999999991"/>
    <x v="4"/>
    <s v="classical music"/>
    <x v="2525"/>
    <x v="2522"/>
    <n v="2012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x v="2526"/>
    <b v="0"/>
    <n v="33"/>
    <b v="1"/>
    <s v="music/classical music"/>
    <n v="17"/>
    <n v="20.61"/>
    <x v="4"/>
    <s v="classical music"/>
    <x v="2526"/>
    <x v="2523"/>
    <n v="2014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x v="2527"/>
    <b v="0"/>
    <n v="71"/>
    <b v="1"/>
    <s v="music/classical music"/>
    <n v="17"/>
    <n v="9.57"/>
    <x v="4"/>
    <s v="classical music"/>
    <x v="2527"/>
    <x v="2524"/>
    <n v="2013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x v="2528"/>
    <b v="0"/>
    <n v="81"/>
    <b v="1"/>
    <s v="music/classical music"/>
    <n v="17"/>
    <n v="8.3699999999999992"/>
    <x v="4"/>
    <s v="classical music"/>
    <x v="2528"/>
    <x v="2525"/>
    <n v="2015"/>
  </r>
  <r>
    <n v="2529"/>
    <s v="UrbanArias is DC's Contemporary Opera Company"/>
    <s v="Opera. Short. New."/>
    <n v="6000"/>
    <n v="677"/>
    <x v="0"/>
    <s v="US"/>
    <s v="USD"/>
    <n v="1332636975"/>
    <x v="2529"/>
    <b v="0"/>
    <n v="76"/>
    <b v="1"/>
    <s v="music/classical music"/>
    <n v="11"/>
    <n v="8.91"/>
    <x v="4"/>
    <s v="classical music"/>
    <x v="2529"/>
    <x v="2526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x v="2530"/>
    <b v="0"/>
    <n v="48"/>
    <b v="1"/>
    <s v="music/classical music"/>
    <n v="10"/>
    <n v="14.08"/>
    <x v="4"/>
    <s v="classical music"/>
    <x v="2530"/>
    <x v="2527"/>
    <n v="2015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x v="2531"/>
    <b v="0"/>
    <n v="61"/>
    <b v="1"/>
    <s v="music/classical music"/>
    <n v="15"/>
    <n v="11.07"/>
    <x v="4"/>
    <s v="classical music"/>
    <x v="2531"/>
    <x v="2528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x v="2532"/>
    <b v="0"/>
    <n v="60"/>
    <b v="1"/>
    <s v="music/classical music"/>
    <n v="17"/>
    <n v="11.18"/>
    <x v="4"/>
    <s v="classical music"/>
    <x v="2532"/>
    <x v="2529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x v="2533"/>
    <b v="0"/>
    <n v="136"/>
    <b v="1"/>
    <s v="music/classical music"/>
    <n v="9"/>
    <n v="4.93"/>
    <x v="4"/>
    <s v="classical music"/>
    <x v="2533"/>
    <x v="2530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x v="2534"/>
    <b v="0"/>
    <n v="14"/>
    <b v="1"/>
    <s v="music/classical music"/>
    <n v="33"/>
    <n v="47.71"/>
    <x v="4"/>
    <s v="classical music"/>
    <x v="2534"/>
    <x v="2531"/>
    <n v="2009"/>
  </r>
  <r>
    <n v="2535"/>
    <s v="Mark Hayes Requiem Recording"/>
    <s v="Mark Hayes: Requiem Recording"/>
    <n v="20000"/>
    <n v="666"/>
    <x v="0"/>
    <s v="US"/>
    <s v="USD"/>
    <n v="1417463945"/>
    <x v="2535"/>
    <b v="0"/>
    <n v="78"/>
    <b v="1"/>
    <s v="music/classical music"/>
    <n v="3"/>
    <n v="8.5399999999999991"/>
    <x v="4"/>
    <s v="classical music"/>
    <x v="2535"/>
    <x v="2532"/>
    <n v="2014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x v="2536"/>
    <b v="0"/>
    <n v="4"/>
    <b v="1"/>
    <s v="music/classical music"/>
    <n v="2661"/>
    <n v="166.3"/>
    <x v="4"/>
    <s v="classical music"/>
    <x v="2536"/>
    <x v="2533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x v="2537"/>
    <b v="0"/>
    <n v="11"/>
    <b v="1"/>
    <s v="music/classical music"/>
    <n v="66"/>
    <n v="60"/>
    <x v="4"/>
    <s v="classical music"/>
    <x v="2537"/>
    <x v="2534"/>
    <n v="2011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x v="2538"/>
    <b v="0"/>
    <n v="185"/>
    <b v="1"/>
    <s v="music/classical music"/>
    <n v="4"/>
    <n v="3.56"/>
    <x v="4"/>
    <s v="classical music"/>
    <x v="2538"/>
    <x v="2535"/>
    <n v="2013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x v="2539"/>
    <b v="0"/>
    <n v="59"/>
    <b v="1"/>
    <s v="music/classical music"/>
    <n v="7"/>
    <n v="11.14"/>
    <x v="4"/>
    <s v="classical music"/>
    <x v="2539"/>
    <x v="2536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x v="2540"/>
    <b v="0"/>
    <n v="27"/>
    <b v="1"/>
    <s v="music/classical music"/>
    <n v="26"/>
    <n v="24.26"/>
    <x v="4"/>
    <s v="classical music"/>
    <x v="2540"/>
    <x v="2537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x v="2541"/>
    <b v="0"/>
    <n v="63"/>
    <b v="1"/>
    <s v="music/classical music"/>
    <n v="19"/>
    <n v="10.33"/>
    <x v="4"/>
    <s v="classical music"/>
    <x v="2541"/>
    <x v="2538"/>
    <n v="2013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x v="2542"/>
    <b v="0"/>
    <n v="13"/>
    <b v="1"/>
    <s v="music/classical music"/>
    <n v="93"/>
    <n v="50.08"/>
    <x v="4"/>
    <s v="classical music"/>
    <x v="2542"/>
    <x v="2539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x v="2543"/>
    <b v="0"/>
    <n v="13"/>
    <b v="1"/>
    <s v="music/classical music"/>
    <n v="260"/>
    <n v="50"/>
    <x v="4"/>
    <s v="classical music"/>
    <x v="2543"/>
    <x v="2540"/>
    <n v="201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x v="2544"/>
    <b v="0"/>
    <n v="57"/>
    <b v="1"/>
    <s v="music/classical music"/>
    <n v="13"/>
    <n v="11.4"/>
    <x v="4"/>
    <s v="classical music"/>
    <x v="2544"/>
    <x v="2541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x v="2545"/>
    <b v="0"/>
    <n v="61"/>
    <b v="1"/>
    <s v="music/classical music"/>
    <n v="33"/>
    <n v="10.66"/>
    <x v="4"/>
    <s v="classical music"/>
    <x v="2545"/>
    <x v="2542"/>
    <n v="2015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x v="2546"/>
    <b v="0"/>
    <n v="65"/>
    <b v="1"/>
    <s v="music/classical music"/>
    <n v="19"/>
    <n v="10"/>
    <x v="4"/>
    <s v="classical music"/>
    <x v="2546"/>
    <x v="2543"/>
    <n v="2013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x v="2547"/>
    <b v="0"/>
    <n v="134"/>
    <b v="1"/>
    <s v="music/classical music"/>
    <n v="12"/>
    <n v="4.8499999999999996"/>
    <x v="4"/>
    <s v="classical music"/>
    <x v="2547"/>
    <x v="2544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x v="2548"/>
    <b v="0"/>
    <n v="37"/>
    <b v="1"/>
    <s v="music/classical music"/>
    <n v="11"/>
    <n v="17.57"/>
    <x v="4"/>
    <s v="classical music"/>
    <x v="2548"/>
    <x v="2545"/>
    <n v="2016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x v="2549"/>
    <b v="0"/>
    <n v="37"/>
    <b v="1"/>
    <s v="music/classical music"/>
    <n v="41"/>
    <n v="17.43"/>
    <x v="4"/>
    <s v="classical music"/>
    <x v="2549"/>
    <x v="2546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x v="2550"/>
    <b v="0"/>
    <n v="150"/>
    <b v="1"/>
    <s v="music/classical music"/>
    <n v="10"/>
    <n v="4.3"/>
    <x v="4"/>
    <s v="classical music"/>
    <x v="2550"/>
    <x v="2547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x v="2551"/>
    <b v="0"/>
    <n v="56"/>
    <b v="1"/>
    <s v="music/classical music"/>
    <n v="18"/>
    <n v="11.5"/>
    <x v="4"/>
    <s v="classical music"/>
    <x v="2551"/>
    <x v="2548"/>
    <n v="2012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x v="2552"/>
    <b v="0"/>
    <n v="18"/>
    <b v="1"/>
    <s v="music/classical music"/>
    <n v="21"/>
    <n v="35.61"/>
    <x v="4"/>
    <s v="classical music"/>
    <x v="2552"/>
    <x v="2549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x v="2553"/>
    <b v="0"/>
    <n v="60"/>
    <b v="1"/>
    <s v="music/classical music"/>
    <n v="43"/>
    <n v="10.68"/>
    <x v="4"/>
    <s v="classical music"/>
    <x v="2553"/>
    <x v="2550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x v="2554"/>
    <b v="0"/>
    <n v="67"/>
    <b v="1"/>
    <s v="music/classical music"/>
    <n v="21"/>
    <n v="9.57"/>
    <x v="4"/>
    <s v="classical music"/>
    <x v="2554"/>
    <x v="2551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x v="2555"/>
    <b v="0"/>
    <n v="35"/>
    <b v="1"/>
    <s v="music/classical music"/>
    <n v="32"/>
    <n v="18.309999999999999"/>
    <x v="4"/>
    <s v="classical music"/>
    <x v="2555"/>
    <x v="2552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x v="2556"/>
    <b v="0"/>
    <n v="34"/>
    <b v="1"/>
    <s v="music/classical music"/>
    <n v="86"/>
    <n v="18.82"/>
    <x v="4"/>
    <s v="classical music"/>
    <x v="2556"/>
    <x v="2553"/>
    <n v="2012"/>
  </r>
  <r>
    <n v="2557"/>
    <s v="European Tour"/>
    <s v="Raising money for our concert tour of Switzerland and Germany in June/July 2014"/>
    <n v="900"/>
    <n v="640"/>
    <x v="0"/>
    <s v="GB"/>
    <s v="GBP"/>
    <n v="1400176386"/>
    <x v="2557"/>
    <b v="0"/>
    <n v="36"/>
    <b v="1"/>
    <s v="music/classical music"/>
    <n v="71"/>
    <n v="17.78"/>
    <x v="4"/>
    <s v="classical music"/>
    <x v="2557"/>
    <x v="2554"/>
    <n v="2014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x v="2558"/>
    <b v="0"/>
    <n v="18"/>
    <b v="1"/>
    <s v="music/classical music"/>
    <n v="51"/>
    <n v="35.56"/>
    <x v="4"/>
    <s v="classical music"/>
    <x v="2558"/>
    <x v="2555"/>
    <n v="2015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x v="2559"/>
    <b v="0"/>
    <n v="25"/>
    <b v="1"/>
    <s v="music/classical music"/>
    <n v="80"/>
    <n v="25.6"/>
    <x v="4"/>
    <s v="classical music"/>
    <x v="2559"/>
    <x v="2556"/>
    <n v="2011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x v="2560"/>
    <b v="0"/>
    <n v="21"/>
    <b v="1"/>
    <s v="music/classical music"/>
    <n v="21"/>
    <n v="30.43"/>
    <x v="4"/>
    <s v="classical music"/>
    <x v="2560"/>
    <x v="2557"/>
    <n v="201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x v="2561"/>
    <b v="0"/>
    <n v="0"/>
    <b v="0"/>
    <s v="food/food trucks"/>
    <n v="1"/>
    <s v="N/A"/>
    <x v="7"/>
    <s v="food trucks"/>
    <x v="2561"/>
    <x v="2558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x v="2562"/>
    <b v="0"/>
    <n v="3"/>
    <b v="0"/>
    <s v="food/food trucks"/>
    <n v="6"/>
    <n v="212"/>
    <x v="7"/>
    <s v="food trucks"/>
    <x v="2562"/>
    <x v="2559"/>
    <n v="2016"/>
  </r>
  <r>
    <n v="2563"/>
    <s v="Phoenix Pearl Boba Tea Truck (Canceled)"/>
    <s v="Michigan based bubble tea and specialty ice cream food truck"/>
    <n v="20000"/>
    <n v="636"/>
    <x v="1"/>
    <s v="US"/>
    <s v="USD"/>
    <n v="1438226451"/>
    <x v="2563"/>
    <b v="0"/>
    <n v="0"/>
    <b v="0"/>
    <s v="food/food trucks"/>
    <n v="3"/>
    <s v="N/A"/>
    <x v="7"/>
    <s v="food trucks"/>
    <x v="2563"/>
    <x v="2560"/>
    <n v="2015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x v="2564"/>
    <b v="0"/>
    <n v="0"/>
    <b v="0"/>
    <s v="food/food trucks"/>
    <n v="2"/>
    <s v="N/A"/>
    <x v="7"/>
    <s v="food trucks"/>
    <x v="2564"/>
    <x v="2561"/>
    <n v="2014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x v="2565"/>
    <b v="0"/>
    <n v="1"/>
    <b v="0"/>
    <s v="food/food trucks"/>
    <n v="6"/>
    <n v="635"/>
    <x v="7"/>
    <s v="food trucks"/>
    <x v="2565"/>
    <x v="2562"/>
    <n v="2016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x v="2566"/>
    <b v="0"/>
    <n v="0"/>
    <b v="0"/>
    <s v="food/food trucks"/>
    <n v="2"/>
    <s v="N/A"/>
    <x v="7"/>
    <s v="food trucks"/>
    <x v="2566"/>
    <x v="2563"/>
    <n v="2014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x v="2567"/>
    <b v="0"/>
    <n v="2"/>
    <b v="0"/>
    <s v="food/food trucks"/>
    <n v="1"/>
    <n v="316.5"/>
    <x v="7"/>
    <s v="food trucks"/>
    <x v="2567"/>
    <x v="2564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x v="2568"/>
    <b v="0"/>
    <n v="1"/>
    <b v="0"/>
    <s v="food/food trucks"/>
    <n v="6"/>
    <n v="632"/>
    <x v="7"/>
    <s v="food trucks"/>
    <x v="2568"/>
    <x v="2565"/>
    <n v="2016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x v="2569"/>
    <b v="0"/>
    <n v="2"/>
    <b v="0"/>
    <s v="food/food trucks"/>
    <n v="10"/>
    <n v="315.5"/>
    <x v="7"/>
    <s v="food trucks"/>
    <x v="2569"/>
    <x v="2566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x v="2570"/>
    <b v="0"/>
    <n v="2"/>
    <b v="0"/>
    <s v="food/food trucks"/>
    <n v="9"/>
    <n v="315.5"/>
    <x v="7"/>
    <s v="food trucks"/>
    <x v="2570"/>
    <x v="2567"/>
    <n v="2017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x v="2571"/>
    <b v="0"/>
    <n v="4"/>
    <b v="0"/>
    <s v="food/food trucks"/>
    <n v="1"/>
    <n v="157.5"/>
    <x v="7"/>
    <s v="food trucks"/>
    <x v="2571"/>
    <x v="2568"/>
    <n v="2016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x v="2572"/>
    <b v="0"/>
    <n v="0"/>
    <b v="0"/>
    <s v="food/food trucks"/>
    <n v="2"/>
    <s v="N/A"/>
    <x v="7"/>
    <s v="food trucks"/>
    <x v="2572"/>
    <x v="2569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x v="2573"/>
    <b v="0"/>
    <n v="0"/>
    <b v="0"/>
    <s v="food/food trucks"/>
    <n v="8"/>
    <s v="N/A"/>
    <x v="7"/>
    <s v="food trucks"/>
    <x v="2573"/>
    <x v="2570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x v="2574"/>
    <b v="0"/>
    <n v="0"/>
    <b v="0"/>
    <s v="food/food trucks"/>
    <n v="6"/>
    <s v="N/A"/>
    <x v="7"/>
    <s v="food trucks"/>
    <x v="2574"/>
    <x v="2571"/>
    <n v="2016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x v="2575"/>
    <b v="0"/>
    <n v="0"/>
    <b v="0"/>
    <s v="food/food trucks"/>
    <n v="1"/>
    <s v="N/A"/>
    <x v="7"/>
    <s v="food trucks"/>
    <x v="2575"/>
    <x v="2572"/>
    <n v="2014"/>
  </r>
  <r>
    <n v="2576"/>
    <s v="2 Go Fast Food (Canceled)"/>
    <s v="A New Twist with an American and Philippine fast food Mobile Trailer."/>
    <n v="10000"/>
    <n v="621"/>
    <x v="1"/>
    <s v="US"/>
    <s v="USD"/>
    <n v="1428707647"/>
    <x v="2576"/>
    <b v="0"/>
    <n v="0"/>
    <b v="0"/>
    <s v="food/food trucks"/>
    <n v="6"/>
    <s v="N/A"/>
    <x v="7"/>
    <s v="food trucks"/>
    <x v="2576"/>
    <x v="2573"/>
    <n v="2015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x v="2577"/>
    <b v="0"/>
    <n v="0"/>
    <b v="0"/>
    <s v="food/food trucks"/>
    <n v="4"/>
    <s v="N/A"/>
    <x v="7"/>
    <s v="food trucks"/>
    <x v="2577"/>
    <x v="2574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x v="2578"/>
    <b v="0"/>
    <n v="0"/>
    <b v="0"/>
    <s v="food/food trucks"/>
    <n v="10"/>
    <s v="N/A"/>
    <x v="7"/>
    <s v="food trucks"/>
    <x v="2578"/>
    <x v="2575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x v="2579"/>
    <b v="0"/>
    <n v="12"/>
    <b v="0"/>
    <s v="food/food trucks"/>
    <n v="0"/>
    <n v="51.67"/>
    <x v="7"/>
    <s v="food trucks"/>
    <x v="2579"/>
    <x v="2576"/>
    <n v="2014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x v="2580"/>
    <b v="0"/>
    <n v="2"/>
    <b v="0"/>
    <s v="food/food trucks"/>
    <n v="7"/>
    <n v="310"/>
    <x v="7"/>
    <s v="food trucks"/>
    <x v="2580"/>
    <x v="2577"/>
    <n v="2015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x v="2581"/>
    <b v="0"/>
    <n v="11"/>
    <b v="0"/>
    <s v="food/food trucks"/>
    <n v="12"/>
    <n v="56.18"/>
    <x v="7"/>
    <s v="food trucks"/>
    <x v="2581"/>
    <x v="2578"/>
    <n v="2015"/>
  </r>
  <r>
    <n v="2582"/>
    <s v="Drunken Wings"/>
    <s v="The place where chicken meets liquor for the first time!"/>
    <n v="90000"/>
    <n v="615"/>
    <x v="2"/>
    <s v="US"/>
    <s v="USD"/>
    <n v="1477784634"/>
    <x v="2582"/>
    <b v="0"/>
    <n v="1"/>
    <b v="0"/>
    <s v="food/food trucks"/>
    <n v="1"/>
    <n v="615"/>
    <x v="7"/>
    <s v="food trucks"/>
    <x v="2582"/>
    <x v="2579"/>
    <n v="2016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x v="2583"/>
    <b v="0"/>
    <n v="5"/>
    <b v="0"/>
    <s v="food/food trucks"/>
    <n v="61"/>
    <n v="122.2"/>
    <x v="7"/>
    <s v="food trucks"/>
    <x v="2583"/>
    <x v="2580"/>
    <n v="2015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x v="2584"/>
    <b v="0"/>
    <n v="0"/>
    <b v="0"/>
    <s v="food/food trucks"/>
    <n v="6"/>
    <s v="N/A"/>
    <x v="7"/>
    <s v="food trucks"/>
    <x v="2584"/>
    <x v="2581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x v="2585"/>
    <b v="0"/>
    <n v="1"/>
    <b v="0"/>
    <s v="food/food trucks"/>
    <n v="2"/>
    <n v="610"/>
    <x v="7"/>
    <s v="food trucks"/>
    <x v="2585"/>
    <x v="2582"/>
    <n v="2014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x v="2586"/>
    <b v="0"/>
    <n v="1"/>
    <b v="0"/>
    <s v="food/food trucks"/>
    <n v="20"/>
    <n v="610"/>
    <x v="7"/>
    <s v="food trucks"/>
    <x v="2586"/>
    <x v="2583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x v="2587"/>
    <b v="0"/>
    <n v="6"/>
    <b v="0"/>
    <s v="food/food trucks"/>
    <n v="1"/>
    <n v="101.67"/>
    <x v="7"/>
    <s v="food trucks"/>
    <x v="2587"/>
    <x v="2584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x v="2588"/>
    <b v="0"/>
    <n v="8"/>
    <b v="0"/>
    <s v="food/food trucks"/>
    <n v="10"/>
    <n v="75.88"/>
    <x v="7"/>
    <s v="food trucks"/>
    <x v="2588"/>
    <x v="2585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x v="2589"/>
    <b v="0"/>
    <n v="1"/>
    <b v="0"/>
    <s v="food/food trucks"/>
    <n v="1"/>
    <n v="607"/>
    <x v="7"/>
    <s v="food trucks"/>
    <x v="2589"/>
    <x v="2586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x v="2590"/>
    <b v="0"/>
    <n v="0"/>
    <b v="0"/>
    <s v="food/food trucks"/>
    <n v="20"/>
    <s v="N/A"/>
    <x v="7"/>
    <s v="food trucks"/>
    <x v="2590"/>
    <x v="2587"/>
    <n v="2016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x v="2591"/>
    <b v="0"/>
    <n v="2"/>
    <b v="0"/>
    <s v="food/food trucks"/>
    <n v="40"/>
    <n v="302.5"/>
    <x v="7"/>
    <s v="food trucks"/>
    <x v="2591"/>
    <x v="2588"/>
    <n v="2016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x v="2592"/>
    <b v="0"/>
    <n v="1"/>
    <b v="0"/>
    <s v="food/food trucks"/>
    <n v="2"/>
    <n v="605"/>
    <x v="7"/>
    <s v="food trucks"/>
    <x v="2592"/>
    <x v="2589"/>
    <n v="2014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x v="2593"/>
    <b v="0"/>
    <n v="0"/>
    <b v="0"/>
    <s v="food/food trucks"/>
    <n v="6"/>
    <s v="N/A"/>
    <x v="7"/>
    <s v="food trucks"/>
    <x v="2593"/>
    <x v="2590"/>
    <n v="2015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x v="2594"/>
    <b v="0"/>
    <n v="1"/>
    <b v="0"/>
    <s v="food/food trucks"/>
    <n v="1"/>
    <n v="601"/>
    <x v="7"/>
    <s v="food trucks"/>
    <x v="2594"/>
    <x v="2591"/>
    <n v="2014"/>
  </r>
  <r>
    <n v="2595"/>
    <s v="Food Truck for Little Fox Bakery"/>
    <s v="Looking to put the best baked goods in Bowling Green on wheels"/>
    <n v="15000"/>
    <n v="601"/>
    <x v="2"/>
    <s v="US"/>
    <s v="USD"/>
    <n v="1487915500"/>
    <x v="2595"/>
    <b v="0"/>
    <n v="19"/>
    <b v="0"/>
    <s v="food/food trucks"/>
    <n v="4"/>
    <n v="31.63"/>
    <x v="7"/>
    <s v="food trucks"/>
    <x v="2595"/>
    <x v="2592"/>
    <n v="2017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x v="2596"/>
    <b v="0"/>
    <n v="27"/>
    <b v="0"/>
    <s v="food/food trucks"/>
    <n v="2"/>
    <n v="22.22"/>
    <x v="7"/>
    <s v="food trucks"/>
    <x v="2596"/>
    <x v="2593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x v="2597"/>
    <b v="0"/>
    <n v="7"/>
    <b v="0"/>
    <s v="food/food trucks"/>
    <n v="40"/>
    <n v="85.71"/>
    <x v="7"/>
    <s v="food trucks"/>
    <x v="2597"/>
    <x v="2594"/>
    <n v="2016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x v="2598"/>
    <b v="0"/>
    <n v="14"/>
    <b v="0"/>
    <s v="food/food trucks"/>
    <n v="20"/>
    <n v="42.86"/>
    <x v="7"/>
    <s v="food trucks"/>
    <x v="2598"/>
    <x v="2595"/>
    <n v="2015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x v="2599"/>
    <b v="0"/>
    <n v="5"/>
    <b v="0"/>
    <s v="food/food trucks"/>
    <n v="7"/>
    <n v="120"/>
    <x v="7"/>
    <s v="food trucks"/>
    <x v="2599"/>
    <x v="2596"/>
    <n v="2014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x v="2600"/>
    <b v="0"/>
    <n v="30"/>
    <b v="0"/>
    <s v="food/food trucks"/>
    <n v="1"/>
    <n v="19.899999999999999"/>
    <x v="7"/>
    <s v="food trucks"/>
    <x v="2600"/>
    <x v="2597"/>
    <n v="2016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x v="2601"/>
    <b v="1"/>
    <n v="151"/>
    <b v="1"/>
    <s v="technology/space exploration"/>
    <n v="119"/>
    <n v="3.94"/>
    <x v="2"/>
    <s v="space exploration"/>
    <x v="2601"/>
    <x v="2598"/>
    <n v="2012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x v="2602"/>
    <b v="1"/>
    <n v="489"/>
    <b v="1"/>
    <s v="technology/space exploration"/>
    <n v="5"/>
    <n v="1.21"/>
    <x v="2"/>
    <s v="space exploration"/>
    <x v="2602"/>
    <x v="2599"/>
    <n v="2014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x v="2603"/>
    <b v="1"/>
    <n v="50"/>
    <b v="1"/>
    <s v="technology/space exploration"/>
    <n v="34"/>
    <n v="11.84"/>
    <x v="2"/>
    <s v="space exploration"/>
    <x v="2603"/>
    <x v="2600"/>
    <n v="2013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x v="2604"/>
    <b v="1"/>
    <n v="321"/>
    <b v="1"/>
    <s v="technology/space exploration"/>
    <n v="3"/>
    <n v="1.84"/>
    <x v="2"/>
    <s v="space exploration"/>
    <x v="2604"/>
    <x v="2601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x v="2605"/>
    <b v="1"/>
    <n v="1762"/>
    <b v="1"/>
    <s v="technology/space exploration"/>
    <n v="1"/>
    <n v="0.33"/>
    <x v="2"/>
    <s v="space exploration"/>
    <x v="2605"/>
    <x v="2602"/>
    <n v="2016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x v="2606"/>
    <b v="1"/>
    <n v="385"/>
    <b v="1"/>
    <s v="technology/space exploration"/>
    <n v="5"/>
    <n v="1.53"/>
    <x v="2"/>
    <s v="space exploration"/>
    <x v="2606"/>
    <x v="260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x v="2607"/>
    <b v="1"/>
    <n v="398"/>
    <b v="1"/>
    <s v="technology/space exploration"/>
    <n v="7"/>
    <n v="1.47"/>
    <x v="2"/>
    <s v="space exploration"/>
    <x v="2607"/>
    <x v="2604"/>
    <n v="2015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x v="2608"/>
    <b v="1"/>
    <n v="304"/>
    <b v="1"/>
    <s v="technology/space exploration"/>
    <n v="7"/>
    <n v="1.93"/>
    <x v="2"/>
    <s v="space exploration"/>
    <x v="2608"/>
    <x v="2605"/>
    <n v="2017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x v="2609"/>
    <b v="1"/>
    <n v="676"/>
    <b v="1"/>
    <s v="technology/space exploration"/>
    <n v="2"/>
    <n v="0.87"/>
    <x v="2"/>
    <s v="space exploration"/>
    <x v="2609"/>
    <x v="2606"/>
    <n v="2012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x v="2610"/>
    <b v="1"/>
    <n v="577"/>
    <b v="1"/>
    <s v="technology/space exploration"/>
    <n v="3"/>
    <n v="1.01"/>
    <x v="2"/>
    <s v="space exploration"/>
    <x v="2610"/>
    <x v="2607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x v="2611"/>
    <b v="1"/>
    <n v="3663"/>
    <b v="1"/>
    <s v="technology/space exploration"/>
    <n v="5"/>
    <n v="0.16"/>
    <x v="2"/>
    <s v="space exploration"/>
    <x v="2611"/>
    <x v="2608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x v="2612"/>
    <b v="1"/>
    <n v="294"/>
    <b v="1"/>
    <s v="technology/space exploration"/>
    <n v="6"/>
    <n v="1.97"/>
    <x v="2"/>
    <s v="space exploration"/>
    <x v="2612"/>
    <x v="2609"/>
    <n v="2014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x v="2613"/>
    <b v="1"/>
    <n v="28"/>
    <b v="1"/>
    <s v="technology/space exploration"/>
    <n v="8"/>
    <n v="20.57"/>
    <x v="2"/>
    <s v="space exploration"/>
    <x v="2613"/>
    <x v="2610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x v="2614"/>
    <b v="1"/>
    <n v="100"/>
    <b v="1"/>
    <s v="technology/space exploration"/>
    <n v="5"/>
    <n v="5.7"/>
    <x v="2"/>
    <s v="space exploration"/>
    <x v="2614"/>
    <x v="2611"/>
    <n v="2014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x v="2615"/>
    <b v="0"/>
    <n v="72"/>
    <b v="1"/>
    <s v="technology/space exploration"/>
    <n v="28"/>
    <n v="7.92"/>
    <x v="2"/>
    <s v="space exploration"/>
    <x v="2615"/>
    <x v="2612"/>
    <n v="2016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x v="2616"/>
    <b v="1"/>
    <n v="238"/>
    <b v="1"/>
    <s v="technology/space exploration"/>
    <n v="2"/>
    <n v="2.39"/>
    <x v="2"/>
    <s v="space exploration"/>
    <x v="2616"/>
    <x v="2613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x v="2617"/>
    <b v="1"/>
    <n v="159"/>
    <b v="1"/>
    <s v="technology/space exploration"/>
    <n v="114"/>
    <n v="3.58"/>
    <x v="2"/>
    <s v="space exploration"/>
    <x v="2617"/>
    <x v="2614"/>
    <n v="2014"/>
  </r>
  <r>
    <n v="2618"/>
    <s v="SPACE ART FEATURING ASTRONAUTS #WeBelieveInAstronauts"/>
    <s v="LTD ED COLLECTIBLE SPACE ART FEAT. ASTRONAUTS"/>
    <n v="15000"/>
    <n v="570"/>
    <x v="0"/>
    <s v="US"/>
    <s v="USD"/>
    <n v="1449000061"/>
    <x v="2618"/>
    <b v="1"/>
    <n v="77"/>
    <b v="1"/>
    <s v="technology/space exploration"/>
    <n v="4"/>
    <n v="7.4"/>
    <x v="2"/>
    <s v="space exploration"/>
    <x v="2618"/>
    <x v="2615"/>
    <n v="2015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x v="2619"/>
    <b v="1"/>
    <n v="53"/>
    <b v="1"/>
    <s v="technology/space exploration"/>
    <n v="57"/>
    <n v="10.66"/>
    <x v="2"/>
    <s v="space exploration"/>
    <x v="2619"/>
    <x v="2616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x v="2620"/>
    <b v="1"/>
    <n v="1251"/>
    <b v="1"/>
    <s v="technology/space exploration"/>
    <n v="1"/>
    <n v="0.45"/>
    <x v="2"/>
    <s v="space exploration"/>
    <x v="2620"/>
    <x v="2617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x v="2621"/>
    <b v="1"/>
    <n v="465"/>
    <b v="1"/>
    <s v="technology/space exploration"/>
    <n v="4"/>
    <n v="1.21"/>
    <x v="2"/>
    <s v="space exploration"/>
    <x v="2621"/>
    <x v="261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x v="2622"/>
    <b v="0"/>
    <n v="74"/>
    <b v="1"/>
    <s v="technology/space exploration"/>
    <n v="38"/>
    <n v="7.62"/>
    <x v="2"/>
    <s v="space exploration"/>
    <x v="2622"/>
    <x v="2619"/>
    <n v="20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x v="2623"/>
    <b v="0"/>
    <n v="62"/>
    <b v="1"/>
    <s v="technology/space exploration"/>
    <n v="28"/>
    <n v="9.0500000000000007"/>
    <x v="2"/>
    <s v="space exploration"/>
    <x v="2623"/>
    <x v="2620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x v="2624"/>
    <b v="0"/>
    <n v="3468"/>
    <b v="1"/>
    <s v="technology/space exploration"/>
    <n v="7"/>
    <n v="0.16"/>
    <x v="2"/>
    <s v="space exploration"/>
    <x v="2624"/>
    <x v="2621"/>
    <n v="201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x v="2625"/>
    <b v="0"/>
    <n v="52"/>
    <b v="1"/>
    <s v="technology/space exploration"/>
    <n v="373"/>
    <n v="10.77"/>
    <x v="2"/>
    <s v="space exploration"/>
    <x v="2625"/>
    <x v="2622"/>
    <n v="2016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x v="2626"/>
    <b v="0"/>
    <n v="50"/>
    <b v="1"/>
    <s v="technology/space exploration"/>
    <n v="22"/>
    <n v="11.2"/>
    <x v="2"/>
    <s v="space exploration"/>
    <x v="2626"/>
    <x v="2623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x v="2627"/>
    <b v="0"/>
    <n v="45"/>
    <b v="1"/>
    <s v="technology/space exploration"/>
    <n v="373"/>
    <n v="12.42"/>
    <x v="2"/>
    <s v="space exploration"/>
    <x v="2627"/>
    <x v="2624"/>
    <n v="2015"/>
  </r>
  <r>
    <n v="2628"/>
    <s v="Pie In Space!"/>
    <s v="A high school freshman is sending pie into space and you can be a part of it.  GO SCIENCE!!!"/>
    <n v="839"/>
    <n v="558"/>
    <x v="0"/>
    <s v="US"/>
    <s v="USD"/>
    <n v="1417389067"/>
    <x v="2628"/>
    <b v="0"/>
    <n v="21"/>
    <b v="1"/>
    <s v="technology/space exploration"/>
    <n v="67"/>
    <n v="26.57"/>
    <x v="2"/>
    <s v="space exploration"/>
    <x v="2628"/>
    <x v="2625"/>
    <n v="2014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x v="2629"/>
    <b v="0"/>
    <n v="100"/>
    <b v="1"/>
    <s v="technology/space exploration"/>
    <n v="11"/>
    <n v="5.55"/>
    <x v="2"/>
    <s v="space exploration"/>
    <x v="2629"/>
    <x v="2626"/>
    <n v="2015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x v="2630"/>
    <b v="0"/>
    <n v="81"/>
    <b v="1"/>
    <s v="technology/space exploration"/>
    <n v="28"/>
    <n v="6.83"/>
    <x v="2"/>
    <s v="space exploration"/>
    <x v="2630"/>
    <x v="2627"/>
    <n v="2016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x v="2631"/>
    <b v="0"/>
    <n v="286"/>
    <b v="1"/>
    <s v="technology/space exploration"/>
    <n v="3"/>
    <n v="1.93"/>
    <x v="2"/>
    <s v="space exploration"/>
    <x v="2631"/>
    <x v="2628"/>
    <n v="2015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x v="2632"/>
    <b v="0"/>
    <n v="42"/>
    <b v="1"/>
    <s v="technology/space exploration"/>
    <n v="51"/>
    <n v="13.12"/>
    <x v="2"/>
    <s v="space exploration"/>
    <x v="2632"/>
    <x v="2629"/>
    <n v="2016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x v="2633"/>
    <b v="0"/>
    <n v="199"/>
    <b v="1"/>
    <s v="technology/space exploration"/>
    <n v="11"/>
    <n v="2.76"/>
    <x v="2"/>
    <s v="space exploration"/>
    <x v="2633"/>
    <x v="2630"/>
    <n v="2014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x v="2634"/>
    <b v="0"/>
    <n v="25"/>
    <b v="1"/>
    <s v="technology/space exploration"/>
    <n v="59"/>
    <n v="22"/>
    <x v="2"/>
    <s v="space exploration"/>
    <x v="2634"/>
    <x v="263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x v="2635"/>
    <b v="0"/>
    <n v="84"/>
    <b v="1"/>
    <s v="technology/space exploration"/>
    <n v="5"/>
    <n v="6.55"/>
    <x v="2"/>
    <s v="space exploration"/>
    <x v="2635"/>
    <x v="2632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x v="2636"/>
    <b v="0"/>
    <n v="50"/>
    <b v="1"/>
    <s v="technology/space exploration"/>
    <n v="55"/>
    <n v="11"/>
    <x v="2"/>
    <s v="space exploration"/>
    <x v="2636"/>
    <x v="2633"/>
    <n v="2016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x v="2637"/>
    <b v="0"/>
    <n v="26"/>
    <b v="1"/>
    <s v="technology/space exploration"/>
    <n v="110"/>
    <n v="21.15"/>
    <x v="2"/>
    <s v="space exploration"/>
    <x v="2637"/>
    <x v="2634"/>
    <n v="2016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x v="2638"/>
    <b v="0"/>
    <n v="14"/>
    <b v="1"/>
    <s v="technology/space exploration"/>
    <n v="157"/>
    <n v="39"/>
    <x v="2"/>
    <s v="space exploration"/>
    <x v="2638"/>
    <x v="2635"/>
    <n v="2014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x v="2639"/>
    <b v="0"/>
    <n v="49"/>
    <b v="1"/>
    <s v="technology/space exploration"/>
    <n v="182"/>
    <n v="11.12"/>
    <x v="2"/>
    <s v="space exploration"/>
    <x v="2639"/>
    <x v="2636"/>
    <n v="2015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x v="2640"/>
    <b v="0"/>
    <n v="69"/>
    <b v="1"/>
    <s v="technology/space exploration"/>
    <n v="18"/>
    <n v="7.9"/>
    <x v="2"/>
    <s v="space exploration"/>
    <x v="2640"/>
    <x v="2637"/>
    <n v="2015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x v="2641"/>
    <b v="0"/>
    <n v="1"/>
    <b v="0"/>
    <s v="technology/space exploration"/>
    <n v="36"/>
    <n v="545"/>
    <x v="2"/>
    <s v="space exploration"/>
    <x v="2641"/>
    <x v="2638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x v="2642"/>
    <b v="0"/>
    <n v="0"/>
    <b v="0"/>
    <s v="technology/space exploration"/>
    <n v="0"/>
    <s v="N/A"/>
    <x v="2"/>
    <s v="space exploration"/>
    <x v="2642"/>
    <x v="2639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x v="2643"/>
    <b v="1"/>
    <n v="1501"/>
    <b v="0"/>
    <s v="technology/space exploration"/>
    <n v="0"/>
    <n v="0.36"/>
    <x v="2"/>
    <s v="space exploration"/>
    <x v="2643"/>
    <x v="323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x v="2644"/>
    <b v="1"/>
    <n v="52"/>
    <b v="0"/>
    <s v="technology/space exploration"/>
    <n v="1"/>
    <n v="10.38"/>
    <x v="2"/>
    <s v="space exploration"/>
    <x v="2644"/>
    <x v="2640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x v="2645"/>
    <b v="1"/>
    <n v="23"/>
    <b v="0"/>
    <s v="technology/space exploration"/>
    <n v="3"/>
    <n v="23.48"/>
    <x v="2"/>
    <s v="space exploration"/>
    <x v="2645"/>
    <x v="2641"/>
    <n v="2014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x v="2646"/>
    <b v="1"/>
    <n v="535"/>
    <b v="0"/>
    <s v="technology/space exploration"/>
    <n v="0"/>
    <n v="1"/>
    <x v="2"/>
    <s v="space exploration"/>
    <x v="2646"/>
    <x v="2642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x v="2647"/>
    <b v="0"/>
    <n v="3"/>
    <b v="0"/>
    <s v="technology/space exploration"/>
    <n v="21"/>
    <n v="176.7"/>
    <x v="2"/>
    <s v="space exploration"/>
    <x v="2647"/>
    <x v="2643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x v="2648"/>
    <b v="0"/>
    <n v="6"/>
    <b v="0"/>
    <s v="technology/space exploration"/>
    <n v="4"/>
    <n v="88.33"/>
    <x v="2"/>
    <s v="space exploration"/>
    <x v="2648"/>
    <x v="2644"/>
    <n v="2016"/>
  </r>
  <r>
    <n v="2649"/>
    <s v="The Mission - Please Check Back Soon (Canceled)"/>
    <s v="They have launched a Kickstarter."/>
    <n v="125000"/>
    <n v="530"/>
    <x v="1"/>
    <s v="US"/>
    <s v="USD"/>
    <n v="1454370941"/>
    <x v="2649"/>
    <b v="0"/>
    <n v="3"/>
    <b v="0"/>
    <s v="technology/space exploration"/>
    <n v="0"/>
    <n v="176.67"/>
    <x v="2"/>
    <s v="space exploration"/>
    <x v="2649"/>
    <x v="2645"/>
    <n v="2015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x v="2650"/>
    <b v="0"/>
    <n v="5"/>
    <b v="0"/>
    <s v="technology/space exploration"/>
    <n v="1"/>
    <n v="106"/>
    <x v="2"/>
    <s v="space exploration"/>
    <x v="2650"/>
    <x v="2646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x v="2651"/>
    <b v="0"/>
    <n v="17"/>
    <b v="0"/>
    <s v="technology/space exploration"/>
    <n v="0"/>
    <n v="31.03"/>
    <x v="2"/>
    <s v="space exploration"/>
    <x v="2651"/>
    <x v="2647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x v="2652"/>
    <b v="0"/>
    <n v="11"/>
    <b v="0"/>
    <s v="technology/space exploration"/>
    <n v="1"/>
    <n v="47.91"/>
    <x v="2"/>
    <s v="space exploration"/>
    <x v="2652"/>
    <x v="2648"/>
    <n v="2014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x v="2653"/>
    <b v="0"/>
    <n v="70"/>
    <b v="0"/>
    <s v="technology/space exploration"/>
    <n v="1"/>
    <n v="7.5"/>
    <x v="2"/>
    <s v="space exploration"/>
    <x v="2653"/>
    <x v="2649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x v="2654"/>
    <b v="0"/>
    <n v="6"/>
    <b v="0"/>
    <s v="technology/space exploration"/>
    <n v="1"/>
    <n v="87.5"/>
    <x v="2"/>
    <s v="space exploration"/>
    <x v="2654"/>
    <x v="2650"/>
    <n v="2015"/>
  </r>
  <r>
    <n v="2655"/>
    <s v="Balloons (Canceled)"/>
    <s v="Thank you for your support!"/>
    <n v="15000"/>
    <n v="525"/>
    <x v="1"/>
    <s v="US"/>
    <s v="USD"/>
    <n v="1455048000"/>
    <x v="2655"/>
    <b v="0"/>
    <n v="43"/>
    <b v="0"/>
    <s v="technology/space exploration"/>
    <n v="4"/>
    <n v="12.21"/>
    <x v="2"/>
    <s v="space exploration"/>
    <x v="2655"/>
    <x v="2651"/>
    <n v="2016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x v="2656"/>
    <b v="0"/>
    <n v="152"/>
    <b v="0"/>
    <s v="technology/space exploration"/>
    <n v="0"/>
    <n v="3.43"/>
    <x v="2"/>
    <s v="space exploration"/>
    <x v="2656"/>
    <x v="2652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x v="2657"/>
    <b v="0"/>
    <n v="59"/>
    <b v="0"/>
    <s v="technology/space exploration"/>
    <n v="2"/>
    <n v="8.81"/>
    <x v="2"/>
    <s v="space exploration"/>
    <x v="2657"/>
    <x v="2653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x v="2658"/>
    <b v="0"/>
    <n v="4"/>
    <b v="0"/>
    <s v="technology/space exploration"/>
    <n v="1"/>
    <n v="130"/>
    <x v="2"/>
    <s v="space exploration"/>
    <x v="2658"/>
    <x v="2654"/>
    <n v="2016"/>
  </r>
  <r>
    <n v="2659"/>
    <s v="test (Canceled)"/>
    <s v="test"/>
    <n v="49000"/>
    <n v="520"/>
    <x v="1"/>
    <s v="US"/>
    <s v="USD"/>
    <n v="1429321210"/>
    <x v="2659"/>
    <b v="0"/>
    <n v="10"/>
    <b v="0"/>
    <s v="technology/space exploration"/>
    <n v="1"/>
    <n v="52"/>
    <x v="2"/>
    <s v="space exploration"/>
    <x v="2659"/>
    <x v="2655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x v="2660"/>
    <b v="0"/>
    <n v="5"/>
    <b v="0"/>
    <s v="technology/space exploration"/>
    <n v="3"/>
    <n v="104"/>
    <x v="2"/>
    <s v="space exploration"/>
    <x v="2660"/>
    <x v="2656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x v="2661"/>
    <b v="0"/>
    <n v="60"/>
    <b v="1"/>
    <s v="technology/makerspaces"/>
    <n v="10"/>
    <n v="8.67"/>
    <x v="2"/>
    <s v="makerspaces"/>
    <x v="2661"/>
    <x v="2657"/>
    <n v="2013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x v="2662"/>
    <b v="0"/>
    <n v="80"/>
    <b v="1"/>
    <s v="technology/makerspaces"/>
    <n v="3"/>
    <n v="6.49"/>
    <x v="2"/>
    <s v="makerspaces"/>
    <x v="2662"/>
    <x v="2658"/>
    <n v="2015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x v="2663"/>
    <b v="0"/>
    <n v="56"/>
    <b v="1"/>
    <s v="technology/makerspaces"/>
    <n v="3"/>
    <n v="9.2100000000000009"/>
    <x v="2"/>
    <s v="makerspaces"/>
    <x v="2663"/>
    <x v="2659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x v="2664"/>
    <b v="0"/>
    <n v="104"/>
    <b v="1"/>
    <s v="technology/makerspaces"/>
    <n v="3"/>
    <n v="4.8899999999999997"/>
    <x v="2"/>
    <s v="makerspaces"/>
    <x v="2664"/>
    <x v="266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x v="2665"/>
    <b v="0"/>
    <n v="46"/>
    <b v="1"/>
    <s v="technology/makerspaces"/>
    <n v="15"/>
    <n v="11.07"/>
    <x v="2"/>
    <s v="makerspaces"/>
    <x v="2665"/>
    <x v="2661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x v="2666"/>
    <b v="0"/>
    <n v="206"/>
    <b v="1"/>
    <s v="technology/makerspaces"/>
    <n v="5"/>
    <n v="2.46"/>
    <x v="2"/>
    <s v="makerspaces"/>
    <x v="2666"/>
    <x v="2662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x v="2667"/>
    <b v="0"/>
    <n v="18"/>
    <b v="1"/>
    <s v="technology/makerspaces"/>
    <n v="34"/>
    <n v="28.06"/>
    <x v="2"/>
    <s v="makerspaces"/>
    <x v="2667"/>
    <x v="2663"/>
    <n v="2016"/>
  </r>
  <r>
    <n v="2668"/>
    <s v="UOttawa Makermobile"/>
    <s v="Creativity on the go! |_x000a_CrÃ©ativitÃ© en mouvement !"/>
    <n v="1000"/>
    <n v="504"/>
    <x v="0"/>
    <s v="CA"/>
    <s v="CAD"/>
    <n v="1447079520"/>
    <x v="2668"/>
    <b v="0"/>
    <n v="28"/>
    <b v="1"/>
    <s v="technology/makerspaces"/>
    <n v="50"/>
    <n v="18"/>
    <x v="2"/>
    <s v="makerspaces"/>
    <x v="2668"/>
    <x v="2664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x v="2669"/>
    <b v="0"/>
    <n v="11"/>
    <b v="1"/>
    <s v="technology/makerspaces"/>
    <n v="63"/>
    <n v="45.82"/>
    <x v="2"/>
    <s v="makerspaces"/>
    <x v="2669"/>
    <x v="2665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x v="2670"/>
    <b v="1"/>
    <n v="60"/>
    <b v="0"/>
    <s v="technology/makerspaces"/>
    <n v="1"/>
    <n v="8.39"/>
    <x v="2"/>
    <s v="makerspaces"/>
    <x v="2670"/>
    <x v="2666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x v="2671"/>
    <b v="1"/>
    <n v="84"/>
    <b v="0"/>
    <s v="technology/makerspaces"/>
    <n v="2"/>
    <n v="5.99"/>
    <x v="2"/>
    <s v="makerspaces"/>
    <x v="2671"/>
    <x v="2667"/>
    <n v="2014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x v="2672"/>
    <b v="1"/>
    <n v="47"/>
    <b v="0"/>
    <s v="technology/makerspaces"/>
    <n v="5"/>
    <n v="10.68"/>
    <x v="2"/>
    <s v="makerspaces"/>
    <x v="2672"/>
    <x v="2668"/>
    <n v="2015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x v="2673"/>
    <b v="1"/>
    <n v="66"/>
    <b v="0"/>
    <s v="technology/makerspaces"/>
    <n v="1"/>
    <n v="7.59"/>
    <x v="2"/>
    <s v="makerspaces"/>
    <x v="2673"/>
    <x v="2669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x v="2674"/>
    <b v="1"/>
    <n v="171"/>
    <b v="0"/>
    <s v="technology/makerspaces"/>
    <n v="1"/>
    <n v="2.92"/>
    <x v="2"/>
    <s v="makerspaces"/>
    <x v="2674"/>
    <x v="267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x v="2675"/>
    <b v="1"/>
    <n v="29"/>
    <b v="0"/>
    <s v="technology/makerspaces"/>
    <n v="2"/>
    <n v="17.239999999999998"/>
    <x v="2"/>
    <s v="makerspaces"/>
    <x v="2675"/>
    <x v="2671"/>
    <n v="2014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x v="2676"/>
    <b v="0"/>
    <n v="9"/>
    <b v="0"/>
    <s v="technology/makerspaces"/>
    <n v="24"/>
    <n v="55.56"/>
    <x v="2"/>
    <s v="makerspaces"/>
    <x v="2676"/>
    <x v="2672"/>
    <n v="2016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x v="2677"/>
    <b v="0"/>
    <n v="27"/>
    <b v="0"/>
    <s v="technology/makerspaces"/>
    <n v="3"/>
    <n v="18.52"/>
    <x v="2"/>
    <s v="makerspaces"/>
    <x v="2677"/>
    <x v="267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x v="2678"/>
    <b v="0"/>
    <n v="2"/>
    <b v="0"/>
    <s v="technology/makerspaces"/>
    <n v="0"/>
    <n v="250"/>
    <x v="2"/>
    <s v="makerspaces"/>
    <x v="2678"/>
    <x v="2674"/>
    <n v="201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x v="2679"/>
    <b v="0"/>
    <n v="3"/>
    <b v="0"/>
    <s v="technology/makerspaces"/>
    <n v="1"/>
    <n v="166.67"/>
    <x v="2"/>
    <s v="makerspaces"/>
    <x v="2679"/>
    <x v="2675"/>
    <n v="2015"/>
  </r>
  <r>
    <n v="2680"/>
    <s v="iHeart Pillow"/>
    <s v="iHeartPillow, Connecting loved ones"/>
    <n v="32000"/>
    <n v="500"/>
    <x v="2"/>
    <s v="ES"/>
    <s v="EUR"/>
    <n v="1459915491"/>
    <x v="2680"/>
    <b v="0"/>
    <n v="4"/>
    <b v="0"/>
    <s v="technology/makerspaces"/>
    <n v="2"/>
    <n v="125"/>
    <x v="2"/>
    <s v="makerspaces"/>
    <x v="2680"/>
    <x v="2676"/>
    <n v="2016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x v="2681"/>
    <b v="0"/>
    <n v="2"/>
    <b v="0"/>
    <s v="food/food trucks"/>
    <n v="6"/>
    <n v="250"/>
    <x v="7"/>
    <s v="food trucks"/>
    <x v="2681"/>
    <x v="2677"/>
    <n v="2014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x v="2682"/>
    <b v="0"/>
    <n v="20"/>
    <b v="0"/>
    <s v="food/food trucks"/>
    <n v="8"/>
    <n v="25"/>
    <x v="7"/>
    <s v="food trucks"/>
    <x v="2682"/>
    <x v="2678"/>
    <n v="2014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x v="2683"/>
    <b v="0"/>
    <n v="3"/>
    <b v="0"/>
    <s v="food/food trucks"/>
    <n v="3"/>
    <n v="166.67"/>
    <x v="7"/>
    <s v="food trucks"/>
    <x v="2683"/>
    <x v="2679"/>
    <n v="2015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x v="2684"/>
    <b v="0"/>
    <n v="4"/>
    <b v="0"/>
    <s v="food/food trucks"/>
    <n v="1"/>
    <n v="125"/>
    <x v="7"/>
    <s v="food trucks"/>
    <x v="2684"/>
    <x v="2680"/>
    <n v="2014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x v="2685"/>
    <b v="0"/>
    <n v="1"/>
    <b v="0"/>
    <s v="food/food trucks"/>
    <n v="1"/>
    <n v="500"/>
    <x v="7"/>
    <s v="food trucks"/>
    <x v="2685"/>
    <x v="2681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x v="2686"/>
    <b v="0"/>
    <n v="0"/>
    <b v="0"/>
    <s v="food/food trucks"/>
    <n v="2"/>
    <s v="N/A"/>
    <x v="7"/>
    <s v="food trucks"/>
    <x v="2686"/>
    <x v="2682"/>
    <n v="2014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x v="2687"/>
    <b v="0"/>
    <n v="0"/>
    <b v="0"/>
    <s v="food/food trucks"/>
    <n v="3"/>
    <s v="N/A"/>
    <x v="7"/>
    <s v="food trucks"/>
    <x v="2687"/>
    <x v="2683"/>
    <n v="2015"/>
  </r>
  <r>
    <n v="2688"/>
    <s v="Mac N Cheez Food Truck"/>
    <s v="The amazing gourmet Mac N Cheez Food Truck Campaigne!"/>
    <n v="50000"/>
    <n v="490"/>
    <x v="2"/>
    <s v="US"/>
    <s v="USD"/>
    <n v="1424746800"/>
    <x v="2688"/>
    <b v="0"/>
    <n v="14"/>
    <b v="0"/>
    <s v="food/food trucks"/>
    <n v="1"/>
    <n v="35"/>
    <x v="7"/>
    <s v="food trucks"/>
    <x v="2688"/>
    <x v="2684"/>
    <n v="201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x v="2689"/>
    <b v="0"/>
    <n v="1"/>
    <b v="0"/>
    <s v="food/food trucks"/>
    <n v="1"/>
    <n v="488"/>
    <x v="7"/>
    <s v="food trucks"/>
    <x v="2689"/>
    <x v="2685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x v="2690"/>
    <b v="0"/>
    <n v="118"/>
    <b v="0"/>
    <s v="food/food trucks"/>
    <n v="1"/>
    <n v="4.13"/>
    <x v="7"/>
    <s v="food trucks"/>
    <x v="2690"/>
    <x v="2686"/>
    <n v="2015"/>
  </r>
  <r>
    <n v="2691"/>
    <s v="Cook"/>
    <s v="A Great New local Food Truck serving up ethnic fusion inspired eats in Ottawa."/>
    <n v="65000"/>
    <n v="486"/>
    <x v="2"/>
    <s v="CA"/>
    <s v="CAD"/>
    <n v="1431278557"/>
    <x v="2691"/>
    <b v="0"/>
    <n v="2"/>
    <b v="0"/>
    <s v="food/food trucks"/>
    <n v="1"/>
    <n v="243"/>
    <x v="7"/>
    <s v="food trucks"/>
    <x v="2691"/>
    <x v="268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x v="2692"/>
    <b v="0"/>
    <n v="1"/>
    <b v="0"/>
    <s v="food/food trucks"/>
    <n v="14"/>
    <n v="485"/>
    <x v="7"/>
    <s v="food trucks"/>
    <x v="2692"/>
    <x v="2688"/>
    <n v="2015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x v="2693"/>
    <b v="0"/>
    <n v="3"/>
    <b v="0"/>
    <s v="food/food trucks"/>
    <n v="10"/>
    <n v="160.5"/>
    <x v="7"/>
    <s v="food trucks"/>
    <x v="2693"/>
    <x v="2689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x v="2694"/>
    <b v="0"/>
    <n v="1"/>
    <b v="0"/>
    <s v="food/food trucks"/>
    <n v="2"/>
    <n v="481"/>
    <x v="7"/>
    <s v="food trucks"/>
    <x v="2694"/>
    <x v="2690"/>
    <n v="2014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x v="2695"/>
    <b v="0"/>
    <n v="3"/>
    <b v="0"/>
    <s v="food/food trucks"/>
    <n v="3"/>
    <n v="160.33000000000001"/>
    <x v="7"/>
    <s v="food trucks"/>
    <x v="2695"/>
    <x v="2691"/>
    <n v="2015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x v="2696"/>
    <b v="0"/>
    <n v="38"/>
    <b v="0"/>
    <s v="food/food trucks"/>
    <n v="1"/>
    <n v="12.63"/>
    <x v="7"/>
    <s v="food trucks"/>
    <x v="2696"/>
    <x v="2692"/>
    <n v="2014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x v="2697"/>
    <b v="0"/>
    <n v="52"/>
    <b v="0"/>
    <s v="food/food trucks"/>
    <n v="2"/>
    <n v="9.23"/>
    <x v="7"/>
    <s v="food trucks"/>
    <x v="2697"/>
    <x v="2693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x v="2698"/>
    <b v="0"/>
    <n v="2"/>
    <b v="0"/>
    <s v="food/food trucks"/>
    <n v="6"/>
    <n v="239"/>
    <x v="7"/>
    <s v="food trucks"/>
    <x v="2698"/>
    <x v="2694"/>
    <n v="2014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x v="2699"/>
    <b v="0"/>
    <n v="0"/>
    <b v="0"/>
    <s v="food/food trucks"/>
    <n v="23500"/>
    <s v="N/A"/>
    <x v="7"/>
    <s v="food trucks"/>
    <x v="2699"/>
    <x v="2695"/>
    <n v="2014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x v="2700"/>
    <b v="0"/>
    <n v="4"/>
    <b v="0"/>
    <s v="food/food trucks"/>
    <n v="5"/>
    <n v="117.25"/>
    <x v="7"/>
    <s v="food trucks"/>
    <x v="2700"/>
    <x v="2696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x v="2701"/>
    <b v="0"/>
    <n v="46"/>
    <b v="0"/>
    <s v="theater/spaces"/>
    <n v="14"/>
    <n v="10.15"/>
    <x v="1"/>
    <s v="spaces"/>
    <x v="2701"/>
    <x v="2697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x v="2702"/>
    <b v="1"/>
    <n v="26"/>
    <b v="0"/>
    <s v="theater/spaces"/>
    <n v="5"/>
    <n v="17.96"/>
    <x v="1"/>
    <s v="spaces"/>
    <x v="2702"/>
    <x v="2698"/>
    <n v="201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x v="2703"/>
    <b v="0"/>
    <n v="45"/>
    <b v="0"/>
    <s v="theater/spaces"/>
    <n v="1"/>
    <n v="10.29"/>
    <x v="1"/>
    <s v="spaces"/>
    <x v="2703"/>
    <x v="2699"/>
    <n v="2017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x v="2704"/>
    <b v="0"/>
    <n v="7"/>
    <b v="0"/>
    <s v="theater/spaces"/>
    <n v="2"/>
    <n v="66.14"/>
    <x v="1"/>
    <s v="spaces"/>
    <x v="2704"/>
    <x v="2700"/>
    <n v="2017"/>
  </r>
  <r>
    <n v="2705"/>
    <s v="Fischer Theatre Marquee"/>
    <s v="Help light the lights at the historic Fischer Theatre in Danville, IL."/>
    <n v="16500"/>
    <n v="460"/>
    <x v="3"/>
    <s v="US"/>
    <s v="USD"/>
    <n v="1490389158"/>
    <x v="2705"/>
    <b v="0"/>
    <n v="8"/>
    <b v="0"/>
    <s v="theater/spaces"/>
    <n v="3"/>
    <n v="57.5"/>
    <x v="1"/>
    <s v="spaces"/>
    <x v="2705"/>
    <x v="2701"/>
    <n v="2017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x v="2706"/>
    <b v="1"/>
    <n v="263"/>
    <b v="1"/>
    <s v="theater/spaces"/>
    <n v="1"/>
    <n v="1.75"/>
    <x v="1"/>
    <s v="spaces"/>
    <x v="2706"/>
    <x v="2702"/>
    <n v="2014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x v="2707"/>
    <b v="1"/>
    <n v="394"/>
    <b v="1"/>
    <s v="theater/spaces"/>
    <n v="6"/>
    <n v="1.17"/>
    <x v="1"/>
    <s v="spaces"/>
    <x v="2707"/>
    <x v="2703"/>
    <n v="2013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x v="2708"/>
    <b v="1"/>
    <n v="1049"/>
    <b v="1"/>
    <s v="theater/spaces"/>
    <n v="2"/>
    <n v="0.44"/>
    <x v="1"/>
    <s v="spaces"/>
    <x v="2708"/>
    <x v="2704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x v="2709"/>
    <b v="1"/>
    <n v="308"/>
    <b v="1"/>
    <s v="theater/spaces"/>
    <n v="1"/>
    <n v="1.49"/>
    <x v="1"/>
    <s v="spaces"/>
    <x v="2709"/>
    <x v="2705"/>
    <n v="2016"/>
  </r>
  <r>
    <n v="2710"/>
    <s v="House of Yes"/>
    <s v="Building Brooklyn's own creative venue for circus, theater and events of all types."/>
    <n v="60000"/>
    <n v="460"/>
    <x v="0"/>
    <s v="US"/>
    <s v="USD"/>
    <n v="1407549600"/>
    <x v="2710"/>
    <b v="1"/>
    <n v="1088"/>
    <b v="1"/>
    <s v="theater/spaces"/>
    <n v="1"/>
    <n v="0.42"/>
    <x v="1"/>
    <s v="spaces"/>
    <x v="2710"/>
    <x v="2706"/>
    <n v="2014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x v="2711"/>
    <b v="1"/>
    <n v="73"/>
    <b v="1"/>
    <s v="theater/spaces"/>
    <n v="12"/>
    <n v="6.23"/>
    <x v="1"/>
    <s v="spaces"/>
    <x v="2711"/>
    <x v="2707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x v="2712"/>
    <b v="1"/>
    <n v="143"/>
    <b v="1"/>
    <s v="theater/spaces"/>
    <n v="8"/>
    <n v="3.17"/>
    <x v="1"/>
    <s v="spaces"/>
    <x v="2712"/>
    <x v="2708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x v="2713"/>
    <b v="1"/>
    <n v="1420"/>
    <b v="1"/>
    <s v="theater/spaces"/>
    <n v="0"/>
    <n v="0.32"/>
    <x v="1"/>
    <s v="spaces"/>
    <x v="2713"/>
    <x v="2709"/>
    <n v="2015"/>
  </r>
  <r>
    <n v="2714"/>
    <s v="The Crane Theater"/>
    <s v="The Crane will be the new home for independent theater in Northeast Minneapolis"/>
    <n v="25000"/>
    <n v="452"/>
    <x v="0"/>
    <s v="US"/>
    <s v="USD"/>
    <n v="1476486000"/>
    <x v="2714"/>
    <b v="1"/>
    <n v="305"/>
    <b v="1"/>
    <s v="theater/spaces"/>
    <n v="2"/>
    <n v="1.48"/>
    <x v="1"/>
    <s v="spaces"/>
    <x v="2714"/>
    <x v="271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x v="2715"/>
    <b v="1"/>
    <n v="551"/>
    <b v="1"/>
    <s v="theater/spaces"/>
    <n v="4"/>
    <n v="0.82"/>
    <x v="1"/>
    <s v="spaces"/>
    <x v="2715"/>
    <x v="2711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x v="2716"/>
    <b v="1"/>
    <n v="187"/>
    <b v="1"/>
    <s v="theater/spaces"/>
    <n v="5"/>
    <n v="2.41"/>
    <x v="1"/>
    <s v="spaces"/>
    <x v="2716"/>
    <x v="2712"/>
    <n v="2015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x v="2717"/>
    <b v="1"/>
    <n v="325"/>
    <b v="1"/>
    <s v="theater/spaces"/>
    <n v="2"/>
    <n v="1.38"/>
    <x v="1"/>
    <s v="spaces"/>
    <x v="2717"/>
    <x v="2713"/>
    <n v="2014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x v="2718"/>
    <b v="1"/>
    <n v="148"/>
    <b v="1"/>
    <s v="theater/spaces"/>
    <n v="2"/>
    <n v="3.01"/>
    <x v="1"/>
    <s v="spaces"/>
    <x v="2718"/>
    <x v="2714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x v="2719"/>
    <b v="0"/>
    <n v="69"/>
    <b v="1"/>
    <s v="theater/spaces"/>
    <n v="7"/>
    <n v="6.45"/>
    <x v="1"/>
    <s v="spaces"/>
    <x v="2719"/>
    <x v="2715"/>
    <n v="2016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x v="2720"/>
    <b v="0"/>
    <n v="173"/>
    <b v="1"/>
    <s v="theater/spaces"/>
    <n v="2"/>
    <n v="2.54"/>
    <x v="1"/>
    <s v="spaces"/>
    <x v="2720"/>
    <x v="2716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x v="2721"/>
    <b v="0"/>
    <n v="269"/>
    <b v="1"/>
    <s v="technology/hardware"/>
    <n v="59"/>
    <n v="1.64"/>
    <x v="2"/>
    <s v="hardware"/>
    <x v="2721"/>
    <x v="2717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x v="2722"/>
    <b v="0"/>
    <n v="185"/>
    <b v="1"/>
    <s v="technology/hardware"/>
    <n v="9"/>
    <n v="2.36"/>
    <x v="2"/>
    <s v="hardware"/>
    <x v="2722"/>
    <x v="2718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x v="2723"/>
    <b v="0"/>
    <n v="176"/>
    <b v="1"/>
    <s v="technology/hardware"/>
    <n v="4"/>
    <n v="2.4700000000000002"/>
    <x v="2"/>
    <s v="hardware"/>
    <x v="2723"/>
    <x v="2719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x v="2724"/>
    <b v="0"/>
    <n v="1019"/>
    <b v="1"/>
    <s v="technology/hardware"/>
    <n v="18"/>
    <n v="0.43"/>
    <x v="2"/>
    <s v="hardware"/>
    <x v="2724"/>
    <x v="2720"/>
    <n v="2015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x v="2725"/>
    <b v="0"/>
    <n v="113"/>
    <b v="1"/>
    <s v="technology/hardware"/>
    <n v="1"/>
    <n v="3.85"/>
    <x v="2"/>
    <s v="hardware"/>
    <x v="2725"/>
    <x v="2721"/>
    <n v="2017"/>
  </r>
  <r>
    <n v="2726"/>
    <s v="Krimston TWO - Dual SIM case for iPhone"/>
    <s v="Krimston TWO: iPhone Dual SIM Case"/>
    <n v="100000"/>
    <n v="433"/>
    <x v="0"/>
    <s v="US"/>
    <s v="USD"/>
    <n v="1461333311"/>
    <x v="2726"/>
    <b v="0"/>
    <n v="404"/>
    <b v="1"/>
    <s v="technology/hardware"/>
    <n v="0"/>
    <n v="1.07"/>
    <x v="2"/>
    <s v="hardware"/>
    <x v="2726"/>
    <x v="272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x v="2727"/>
    <b v="0"/>
    <n v="707"/>
    <b v="1"/>
    <s v="technology/hardware"/>
    <n v="4"/>
    <n v="0.61"/>
    <x v="2"/>
    <s v="hardware"/>
    <x v="2727"/>
    <x v="2723"/>
    <n v="2015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x v="2728"/>
    <b v="0"/>
    <n v="392"/>
    <b v="1"/>
    <s v="technology/hardware"/>
    <n v="3"/>
    <n v="1.1000000000000001"/>
    <x v="2"/>
    <s v="hardware"/>
    <x v="2728"/>
    <x v="2724"/>
    <n v="2015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x v="2729"/>
    <b v="0"/>
    <n v="23"/>
    <b v="1"/>
    <s v="technology/hardware"/>
    <n v="6"/>
    <n v="18.7"/>
    <x v="2"/>
    <s v="hardware"/>
    <x v="2729"/>
    <x v="2725"/>
    <n v="2015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x v="2730"/>
    <b v="0"/>
    <n v="682"/>
    <b v="1"/>
    <s v="technology/hardware"/>
    <n v="2"/>
    <n v="0.63"/>
    <x v="2"/>
    <s v="hardware"/>
    <x v="2730"/>
    <x v="2726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x v="2731"/>
    <b v="0"/>
    <n v="37"/>
    <b v="1"/>
    <s v="technology/hardware"/>
    <n v="1"/>
    <n v="11.62"/>
    <x v="2"/>
    <s v="hardware"/>
    <x v="2731"/>
    <x v="2727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x v="2732"/>
    <b v="0"/>
    <n v="146"/>
    <b v="1"/>
    <s v="technology/hardware"/>
    <n v="4"/>
    <n v="2.95"/>
    <x v="2"/>
    <s v="hardware"/>
    <x v="2732"/>
    <x v="2728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x v="2733"/>
    <b v="0"/>
    <n v="119"/>
    <b v="1"/>
    <s v="technology/hardware"/>
    <n v="1"/>
    <n v="3.59"/>
    <x v="2"/>
    <s v="hardware"/>
    <x v="2733"/>
    <x v="2729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x v="2734"/>
    <b v="0"/>
    <n v="163"/>
    <b v="1"/>
    <s v="technology/hardware"/>
    <n v="42600"/>
    <n v="2.61"/>
    <x v="2"/>
    <s v="hardware"/>
    <x v="2734"/>
    <x v="273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x v="2735"/>
    <b v="0"/>
    <n v="339"/>
    <b v="1"/>
    <s v="technology/hardware"/>
    <n v="57"/>
    <n v="1.26"/>
    <x v="2"/>
    <s v="hardware"/>
    <x v="2735"/>
    <x v="2731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x v="2736"/>
    <b v="0"/>
    <n v="58"/>
    <b v="1"/>
    <s v="technology/hardware"/>
    <n v="5"/>
    <n v="7.33"/>
    <x v="2"/>
    <s v="hardware"/>
    <x v="2736"/>
    <x v="2732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x v="2737"/>
    <b v="0"/>
    <n v="456"/>
    <b v="1"/>
    <s v="technology/hardware"/>
    <n v="1"/>
    <n v="0.93"/>
    <x v="2"/>
    <s v="hardware"/>
    <x v="2737"/>
    <x v="2733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x v="2738"/>
    <b v="0"/>
    <n v="15"/>
    <b v="1"/>
    <s v="technology/hardware"/>
    <n v="9"/>
    <n v="28.33"/>
    <x v="2"/>
    <s v="hardware"/>
    <x v="2738"/>
    <x v="273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x v="2739"/>
    <b v="0"/>
    <n v="191"/>
    <b v="1"/>
    <s v="technology/hardware"/>
    <n v="39"/>
    <n v="2.23"/>
    <x v="2"/>
    <s v="hardware"/>
    <x v="2739"/>
    <x v="2735"/>
    <n v="2014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x v="2740"/>
    <b v="0"/>
    <n v="17"/>
    <b v="1"/>
    <s v="technology/hardware"/>
    <n v="142"/>
    <n v="25"/>
    <x v="2"/>
    <s v="hardware"/>
    <x v="2740"/>
    <x v="2736"/>
    <n v="2015"/>
  </r>
  <r>
    <n v="2741"/>
    <s v="Mrs. Brown and Her Lost Puppy."/>
    <s v="Help me publish my 1st children's book as an aspiring author!"/>
    <n v="8000"/>
    <n v="420.99"/>
    <x v="2"/>
    <s v="US"/>
    <s v="USD"/>
    <n v="1413770820"/>
    <x v="2741"/>
    <b v="0"/>
    <n v="4"/>
    <b v="0"/>
    <s v="publishing/children's books"/>
    <n v="5"/>
    <n v="105.25"/>
    <x v="3"/>
    <s v="children's books"/>
    <x v="2741"/>
    <x v="2737"/>
    <n v="2014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x v="2742"/>
    <b v="0"/>
    <n v="18"/>
    <b v="0"/>
    <s v="publishing/children's books"/>
    <n v="17"/>
    <n v="23.33"/>
    <x v="3"/>
    <s v="children's books"/>
    <x v="2742"/>
    <x v="2738"/>
    <n v="2012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x v="2743"/>
    <b v="0"/>
    <n v="0"/>
    <b v="0"/>
    <s v="publishing/children's books"/>
    <n v="7"/>
    <s v="N/A"/>
    <x v="3"/>
    <s v="children's books"/>
    <x v="2743"/>
    <x v="2739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x v="2744"/>
    <b v="0"/>
    <n v="22"/>
    <b v="0"/>
    <s v="publishing/children's books"/>
    <n v="3"/>
    <n v="18.95"/>
    <x v="3"/>
    <s v="children's books"/>
    <x v="2744"/>
    <x v="2740"/>
    <n v="2012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x v="2745"/>
    <b v="0"/>
    <n v="49"/>
    <b v="0"/>
    <s v="publishing/children's books"/>
    <n v="5"/>
    <n v="8.49"/>
    <x v="3"/>
    <s v="children's books"/>
    <x v="2745"/>
    <x v="2741"/>
    <n v="2012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x v="2746"/>
    <b v="0"/>
    <n v="19"/>
    <b v="0"/>
    <s v="publishing/children's books"/>
    <n v="14"/>
    <n v="21.84"/>
    <x v="3"/>
    <s v="children's books"/>
    <x v="2746"/>
    <x v="2742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x v="2747"/>
    <b v="0"/>
    <n v="4"/>
    <b v="0"/>
    <s v="publishing/children's books"/>
    <n v="83"/>
    <n v="103.25"/>
    <x v="3"/>
    <s v="children's books"/>
    <x v="2747"/>
    <x v="2743"/>
    <n v="2012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x v="2748"/>
    <b v="0"/>
    <n v="4"/>
    <b v="0"/>
    <s v="publishing/children's books"/>
    <n v="8"/>
    <n v="102.75"/>
    <x v="3"/>
    <s v="children's books"/>
    <x v="2748"/>
    <x v="2744"/>
    <n v="2016"/>
  </r>
  <r>
    <n v="2749"/>
    <s v="A Tree is a Tree, no matter what you see.  CHILDREN'S BOOK"/>
    <s v="Self-publishing my children's book."/>
    <n v="10000"/>
    <n v="410"/>
    <x v="2"/>
    <s v="US"/>
    <s v="USD"/>
    <n v="1428171037"/>
    <x v="2749"/>
    <b v="0"/>
    <n v="2"/>
    <b v="0"/>
    <s v="publishing/children's books"/>
    <n v="4"/>
    <n v="205"/>
    <x v="3"/>
    <s v="children's books"/>
    <x v="2749"/>
    <x v="2745"/>
    <n v="2015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x v="2750"/>
    <b v="0"/>
    <n v="0"/>
    <b v="0"/>
    <s v="publishing/children's books"/>
    <n v="21"/>
    <s v="N/A"/>
    <x v="3"/>
    <s v="children's books"/>
    <x v="2750"/>
    <x v="2746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x v="2751"/>
    <b v="0"/>
    <n v="0"/>
    <b v="0"/>
    <s v="publishing/children's books"/>
    <n v="13"/>
    <s v="N/A"/>
    <x v="3"/>
    <s v="children's books"/>
    <x v="2751"/>
    <x v="2747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x v="2752"/>
    <b v="0"/>
    <n v="14"/>
    <b v="0"/>
    <s v="publishing/children's books"/>
    <n v="9"/>
    <n v="29.22"/>
    <x v="3"/>
    <s v="children's books"/>
    <x v="2752"/>
    <x v="2748"/>
    <n v="2011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x v="2753"/>
    <b v="0"/>
    <n v="8"/>
    <b v="0"/>
    <s v="publishing/children's books"/>
    <n v="20"/>
    <n v="51"/>
    <x v="3"/>
    <s v="children's books"/>
    <x v="2753"/>
    <x v="2749"/>
    <n v="2012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x v="2754"/>
    <b v="0"/>
    <n v="0"/>
    <b v="0"/>
    <s v="publishing/children's books"/>
    <n v="4"/>
    <s v="N/A"/>
    <x v="3"/>
    <s v="children's books"/>
    <x v="2754"/>
    <x v="2750"/>
    <n v="2014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x v="2755"/>
    <b v="0"/>
    <n v="15"/>
    <b v="0"/>
    <s v="publishing/children's books"/>
    <n v="81"/>
    <n v="26.87"/>
    <x v="3"/>
    <s v="children's books"/>
    <x v="2755"/>
    <x v="2751"/>
    <n v="2015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x v="2756"/>
    <b v="0"/>
    <n v="33"/>
    <b v="0"/>
    <s v="publishing/children's books"/>
    <n v="4"/>
    <n v="12.21"/>
    <x v="3"/>
    <s v="children's books"/>
    <x v="2756"/>
    <x v="2752"/>
    <n v="2013"/>
  </r>
  <r>
    <n v="2757"/>
    <s v="C is for Crooked"/>
    <s v="A children's letter book that Lampoons Hillary Clinton"/>
    <n v="1500"/>
    <n v="403"/>
    <x v="2"/>
    <s v="US"/>
    <s v="USD"/>
    <n v="1470498332"/>
    <x v="2757"/>
    <b v="0"/>
    <n v="2"/>
    <b v="0"/>
    <s v="publishing/children's books"/>
    <n v="27"/>
    <n v="201.5"/>
    <x v="3"/>
    <s v="children's books"/>
    <x v="2757"/>
    <x v="2753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x v="2758"/>
    <b v="0"/>
    <n v="6"/>
    <b v="0"/>
    <s v="publishing/children's books"/>
    <n v="20"/>
    <n v="67"/>
    <x v="3"/>
    <s v="children's books"/>
    <x v="2758"/>
    <x v="2754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x v="2759"/>
    <b v="0"/>
    <n v="2"/>
    <b v="0"/>
    <s v="publishing/children's books"/>
    <n v="40"/>
    <n v="200.5"/>
    <x v="3"/>
    <s v="children's books"/>
    <x v="2759"/>
    <x v="2755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x v="2760"/>
    <b v="0"/>
    <n v="0"/>
    <b v="0"/>
    <s v="publishing/children's books"/>
    <n v="8"/>
    <s v="N/A"/>
    <x v="3"/>
    <s v="children's books"/>
    <x v="2760"/>
    <x v="2756"/>
    <n v="2013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x v="2761"/>
    <b v="0"/>
    <n v="4"/>
    <b v="0"/>
    <s v="publishing/children's books"/>
    <n v="8"/>
    <n v="100.08"/>
    <x v="3"/>
    <s v="children's books"/>
    <x v="2761"/>
    <x v="2757"/>
    <n v="2012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x v="2762"/>
    <b v="0"/>
    <n v="1"/>
    <b v="0"/>
    <s v="publishing/children's books"/>
    <n v="12"/>
    <n v="400"/>
    <x v="3"/>
    <s v="children's books"/>
    <x v="2762"/>
    <x v="2758"/>
    <n v="2012"/>
  </r>
  <r>
    <n v="2763"/>
    <s v="My Christmas Star"/>
    <s v="How Santa finds childrens homes without getting lost by following certain stars."/>
    <n v="39400"/>
    <n v="400"/>
    <x v="2"/>
    <s v="US"/>
    <s v="USD"/>
    <n v="1369403684"/>
    <x v="2763"/>
    <b v="0"/>
    <n v="3"/>
    <b v="0"/>
    <s v="publishing/children's books"/>
    <n v="1"/>
    <n v="133.33000000000001"/>
    <x v="3"/>
    <s v="children's books"/>
    <x v="2763"/>
    <x v="2759"/>
    <n v="2013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x v="2764"/>
    <b v="0"/>
    <n v="4"/>
    <b v="0"/>
    <s v="publishing/children's books"/>
    <n v="10"/>
    <n v="100"/>
    <x v="3"/>
    <s v="children's books"/>
    <x v="2764"/>
    <x v="2760"/>
    <n v="2012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x v="2765"/>
    <b v="0"/>
    <n v="0"/>
    <b v="0"/>
    <s v="publishing/children's books"/>
    <n v="10"/>
    <s v="N/A"/>
    <x v="3"/>
    <s v="children's books"/>
    <x v="2765"/>
    <x v="2761"/>
    <n v="2012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x v="2766"/>
    <b v="0"/>
    <n v="4"/>
    <b v="0"/>
    <s v="publishing/children's books"/>
    <n v="8"/>
    <n v="100"/>
    <x v="3"/>
    <s v="children's books"/>
    <x v="2766"/>
    <x v="2762"/>
    <n v="2011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x v="2767"/>
    <b v="0"/>
    <n v="3"/>
    <b v="0"/>
    <s v="publishing/children's books"/>
    <n v="10"/>
    <n v="132.33000000000001"/>
    <x v="3"/>
    <s v="children's books"/>
    <x v="2767"/>
    <x v="2763"/>
    <n v="2015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x v="2768"/>
    <b v="0"/>
    <n v="34"/>
    <b v="0"/>
    <s v="publishing/children's books"/>
    <n v="6"/>
    <n v="11.65"/>
    <x v="3"/>
    <s v="children's books"/>
    <x v="2768"/>
    <x v="2764"/>
    <n v="2012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x v="2769"/>
    <b v="0"/>
    <n v="2"/>
    <b v="0"/>
    <s v="publishing/children's books"/>
    <n v="49"/>
    <n v="195.5"/>
    <x v="3"/>
    <s v="children's books"/>
    <x v="2769"/>
    <x v="2765"/>
    <n v="2014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x v="2770"/>
    <b v="0"/>
    <n v="33"/>
    <b v="0"/>
    <s v="publishing/children's books"/>
    <n v="2"/>
    <n v="11.67"/>
    <x v="3"/>
    <s v="children's books"/>
    <x v="2770"/>
    <x v="2766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x v="2771"/>
    <b v="0"/>
    <n v="0"/>
    <b v="0"/>
    <s v="publishing/children's books"/>
    <n v="2"/>
    <s v="N/A"/>
    <x v="3"/>
    <s v="children's books"/>
    <x v="2771"/>
    <x v="2767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x v="2772"/>
    <b v="0"/>
    <n v="0"/>
    <b v="0"/>
    <s v="publishing/children's books"/>
    <n v="5"/>
    <s v="N/A"/>
    <x v="3"/>
    <s v="children's books"/>
    <x v="2772"/>
    <x v="2768"/>
    <n v="2013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x v="2773"/>
    <b v="0"/>
    <n v="1"/>
    <b v="0"/>
    <s v="publishing/children's books"/>
    <n v="72"/>
    <n v="381"/>
    <x v="3"/>
    <s v="children's books"/>
    <x v="2773"/>
    <x v="2769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x v="2774"/>
    <b v="0"/>
    <n v="13"/>
    <b v="0"/>
    <s v="publishing/children's books"/>
    <n v="10"/>
    <n v="29.23"/>
    <x v="3"/>
    <s v="children's books"/>
    <x v="2774"/>
    <x v="2770"/>
    <n v="2013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x v="2775"/>
    <b v="0"/>
    <n v="2"/>
    <b v="0"/>
    <s v="publishing/children's books"/>
    <n v="8"/>
    <n v="190"/>
    <x v="3"/>
    <s v="children's books"/>
    <x v="2775"/>
    <x v="2771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x v="2776"/>
    <b v="0"/>
    <n v="36"/>
    <b v="0"/>
    <s v="publishing/children's books"/>
    <n v="2"/>
    <n v="10.56"/>
    <x v="3"/>
    <s v="children's books"/>
    <x v="2776"/>
    <x v="2772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x v="2777"/>
    <b v="0"/>
    <n v="1"/>
    <b v="0"/>
    <s v="publishing/children's books"/>
    <n v="13"/>
    <n v="377"/>
    <x v="3"/>
    <s v="children's books"/>
    <x v="2777"/>
    <x v="2773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x v="2778"/>
    <b v="0"/>
    <n v="15"/>
    <b v="0"/>
    <s v="publishing/children's books"/>
    <n v="7"/>
    <n v="25.07"/>
    <x v="3"/>
    <s v="children's books"/>
    <x v="2778"/>
    <x v="2774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x v="2779"/>
    <b v="0"/>
    <n v="1"/>
    <b v="0"/>
    <s v="publishing/children's books"/>
    <n v="15"/>
    <n v="376"/>
    <x v="3"/>
    <s v="children's books"/>
    <x v="2779"/>
    <x v="2775"/>
    <n v="2015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x v="2780"/>
    <b v="0"/>
    <n v="0"/>
    <b v="0"/>
    <s v="publishing/children's books"/>
    <n v="0"/>
    <s v="N/A"/>
    <x v="3"/>
    <s v="children's books"/>
    <x v="2780"/>
    <x v="2776"/>
    <n v="2017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x v="2781"/>
    <b v="0"/>
    <n v="28"/>
    <b v="1"/>
    <s v="theater/plays"/>
    <n v="30"/>
    <n v="13.39"/>
    <x v="1"/>
    <s v="plays"/>
    <x v="2781"/>
    <x v="2777"/>
    <n v="2015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x v="2782"/>
    <b v="0"/>
    <n v="18"/>
    <b v="1"/>
    <s v="theater/plays"/>
    <n v="38"/>
    <n v="20.83"/>
    <x v="1"/>
    <s v="plays"/>
    <x v="2782"/>
    <x v="2778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x v="2783"/>
    <b v="0"/>
    <n v="61"/>
    <b v="1"/>
    <s v="theater/plays"/>
    <n v="38"/>
    <n v="6.15"/>
    <x v="1"/>
    <s v="plays"/>
    <x v="2783"/>
    <x v="2779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x v="2784"/>
    <b v="0"/>
    <n v="108"/>
    <b v="1"/>
    <s v="theater/plays"/>
    <n v="6"/>
    <n v="3.44"/>
    <x v="1"/>
    <s v="plays"/>
    <x v="2784"/>
    <x v="2780"/>
    <n v="2014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x v="2785"/>
    <b v="0"/>
    <n v="142"/>
    <b v="1"/>
    <s v="theater/plays"/>
    <n v="7"/>
    <n v="2.6"/>
    <x v="1"/>
    <s v="plays"/>
    <x v="2785"/>
    <x v="2781"/>
    <n v="2016"/>
  </r>
  <r>
    <n v="2786"/>
    <s v="Fierce"/>
    <s v="A heart-melting farce about sex, art and the lovelorn lay-abouts of London-town."/>
    <n v="2500"/>
    <n v="367"/>
    <x v="0"/>
    <s v="GB"/>
    <s v="GBP"/>
    <n v="1404913180"/>
    <x v="2786"/>
    <b v="0"/>
    <n v="74"/>
    <b v="1"/>
    <s v="theater/plays"/>
    <n v="15"/>
    <n v="4.96"/>
    <x v="1"/>
    <s v="plays"/>
    <x v="2786"/>
    <x v="2782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x v="2787"/>
    <b v="0"/>
    <n v="38"/>
    <b v="1"/>
    <s v="theater/plays"/>
    <n v="36"/>
    <n v="9.5299999999999994"/>
    <x v="1"/>
    <s v="plays"/>
    <x v="2787"/>
    <x v="2783"/>
    <n v="2014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x v="2788"/>
    <b v="0"/>
    <n v="20"/>
    <b v="1"/>
    <s v="theater/plays"/>
    <n v="18"/>
    <n v="18.05"/>
    <x v="1"/>
    <s v="plays"/>
    <x v="2788"/>
    <x v="2784"/>
    <n v="2016"/>
  </r>
  <r>
    <n v="2789"/>
    <s v="The Adventurers Club"/>
    <s v="BNT's Biggest Adventure So Far: Our 2015 full length production!"/>
    <n v="3000"/>
    <n v="360"/>
    <x v="0"/>
    <s v="US"/>
    <s v="USD"/>
    <n v="1426132800"/>
    <x v="2789"/>
    <b v="0"/>
    <n v="24"/>
    <b v="1"/>
    <s v="theater/plays"/>
    <n v="12"/>
    <n v="15"/>
    <x v="1"/>
    <s v="plays"/>
    <x v="2789"/>
    <x v="2785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x v="2790"/>
    <b v="0"/>
    <n v="66"/>
    <b v="1"/>
    <s v="theater/plays"/>
    <n v="12"/>
    <n v="5.45"/>
    <x v="1"/>
    <s v="plays"/>
    <x v="2790"/>
    <x v="2786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x v="2791"/>
    <b v="0"/>
    <n v="28"/>
    <b v="1"/>
    <s v="theater/plays"/>
    <n v="18"/>
    <n v="12.86"/>
    <x v="1"/>
    <s v="plays"/>
    <x v="2791"/>
    <x v="2787"/>
    <n v="2016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x v="2792"/>
    <b v="0"/>
    <n v="24"/>
    <b v="1"/>
    <s v="theater/plays"/>
    <n v="18"/>
    <n v="14.96"/>
    <x v="1"/>
    <s v="plays"/>
    <x v="2792"/>
    <x v="2788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x v="2793"/>
    <b v="0"/>
    <n v="73"/>
    <b v="1"/>
    <s v="theater/plays"/>
    <n v="4"/>
    <n v="4.9000000000000004"/>
    <x v="1"/>
    <s v="plays"/>
    <x v="2793"/>
    <x v="2789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x v="2794"/>
    <b v="0"/>
    <n v="3"/>
    <b v="1"/>
    <s v="theater/plays"/>
    <n v="716"/>
    <n v="119.33"/>
    <x v="1"/>
    <s v="plays"/>
    <x v="2794"/>
    <x v="2790"/>
    <n v="2016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x v="2795"/>
    <b v="0"/>
    <n v="20"/>
    <b v="1"/>
    <s v="theater/plays"/>
    <n v="51"/>
    <n v="17.75"/>
    <x v="1"/>
    <s v="plays"/>
    <x v="2795"/>
    <x v="2791"/>
    <n v="2014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x v="2796"/>
    <b v="0"/>
    <n v="21"/>
    <b v="1"/>
    <s v="theater/plays"/>
    <n v="44"/>
    <n v="16.809999999999999"/>
    <x v="1"/>
    <s v="plays"/>
    <x v="2796"/>
    <x v="2792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x v="2797"/>
    <b v="0"/>
    <n v="94"/>
    <b v="1"/>
    <s v="theater/plays"/>
    <n v="4"/>
    <n v="3.73"/>
    <x v="1"/>
    <s v="plays"/>
    <x v="2797"/>
    <x v="279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x v="2798"/>
    <b v="0"/>
    <n v="139"/>
    <b v="1"/>
    <s v="theater/plays"/>
    <n v="7"/>
    <n v="2.5299999999999998"/>
    <x v="1"/>
    <s v="plays"/>
    <x v="2798"/>
    <x v="2794"/>
    <n v="2015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x v="2799"/>
    <b v="0"/>
    <n v="130"/>
    <b v="1"/>
    <s v="theater/plays"/>
    <n v="7"/>
    <n v="2.69"/>
    <x v="1"/>
    <s v="plays"/>
    <x v="2799"/>
    <x v="2795"/>
    <n v="201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x v="2800"/>
    <b v="0"/>
    <n v="31"/>
    <b v="1"/>
    <s v="theater/plays"/>
    <n v="35"/>
    <n v="11.29"/>
    <x v="1"/>
    <s v="plays"/>
    <x v="2800"/>
    <x v="2796"/>
    <n v="2014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x v="2801"/>
    <b v="0"/>
    <n v="13"/>
    <b v="1"/>
    <s v="theater/plays"/>
    <n v="70"/>
    <n v="26.92"/>
    <x v="1"/>
    <s v="plays"/>
    <x v="2801"/>
    <x v="2797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x v="2802"/>
    <b v="0"/>
    <n v="90"/>
    <b v="1"/>
    <s v="theater/plays"/>
    <n v="12"/>
    <n v="3.89"/>
    <x v="1"/>
    <s v="plays"/>
    <x v="2802"/>
    <x v="2798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x v="2803"/>
    <b v="0"/>
    <n v="141"/>
    <b v="1"/>
    <s v="theater/plays"/>
    <n v="3"/>
    <n v="2.4500000000000002"/>
    <x v="1"/>
    <s v="plays"/>
    <x v="2803"/>
    <x v="2799"/>
    <n v="2015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x v="2804"/>
    <b v="0"/>
    <n v="23"/>
    <b v="1"/>
    <s v="theater/plays"/>
    <n v="35"/>
    <n v="15"/>
    <x v="1"/>
    <s v="plays"/>
    <x v="2804"/>
    <x v="280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x v="2805"/>
    <b v="0"/>
    <n v="18"/>
    <b v="1"/>
    <s v="theater/plays"/>
    <n v="86"/>
    <n v="19.170000000000002"/>
    <x v="1"/>
    <s v="plays"/>
    <x v="2805"/>
    <x v="2801"/>
    <n v="2015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x v="2806"/>
    <b v="0"/>
    <n v="76"/>
    <b v="1"/>
    <s v="theater/plays"/>
    <n v="11"/>
    <n v="4.49"/>
    <x v="1"/>
    <s v="plays"/>
    <x v="2806"/>
    <x v="2802"/>
    <n v="2015"/>
  </r>
  <r>
    <n v="2807"/>
    <s v="The Commission Theatre Co."/>
    <s v="Bringing Shakespeare back to the Playwrights"/>
    <n v="5000"/>
    <n v="340"/>
    <x v="0"/>
    <s v="US"/>
    <s v="USD"/>
    <n v="1435611438"/>
    <x v="2807"/>
    <b v="0"/>
    <n v="93"/>
    <b v="1"/>
    <s v="theater/plays"/>
    <n v="7"/>
    <n v="3.66"/>
    <x v="1"/>
    <s v="plays"/>
    <x v="2807"/>
    <x v="2803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x v="2808"/>
    <b v="0"/>
    <n v="69"/>
    <b v="1"/>
    <s v="theater/plays"/>
    <n v="8"/>
    <n v="4.9000000000000004"/>
    <x v="1"/>
    <s v="plays"/>
    <x v="2808"/>
    <x v="2804"/>
    <n v="201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x v="2809"/>
    <b v="0"/>
    <n v="21"/>
    <b v="1"/>
    <s v="theater/plays"/>
    <n v="13"/>
    <n v="15.95"/>
    <x v="1"/>
    <s v="plays"/>
    <x v="2809"/>
    <x v="2805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x v="2810"/>
    <b v="0"/>
    <n v="57"/>
    <b v="1"/>
    <s v="theater/plays"/>
    <n v="13"/>
    <n v="5.88"/>
    <x v="1"/>
    <s v="plays"/>
    <x v="2810"/>
    <x v="2806"/>
    <n v="2014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x v="2811"/>
    <b v="0"/>
    <n v="108"/>
    <b v="1"/>
    <s v="theater/plays"/>
    <n v="3"/>
    <n v="3.1"/>
    <x v="1"/>
    <s v="plays"/>
    <x v="2811"/>
    <x v="2807"/>
    <n v="2015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x v="2812"/>
    <b v="0"/>
    <n v="83"/>
    <b v="1"/>
    <s v="theater/plays"/>
    <n v="7"/>
    <n v="4.04"/>
    <x v="1"/>
    <s v="plays"/>
    <x v="2812"/>
    <x v="2808"/>
    <n v="2015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x v="2813"/>
    <b v="0"/>
    <n v="96"/>
    <b v="1"/>
    <s v="theater/plays"/>
    <n v="12"/>
    <n v="3.48"/>
    <x v="1"/>
    <s v="plays"/>
    <x v="2813"/>
    <x v="2809"/>
    <n v="2016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x v="2814"/>
    <b v="0"/>
    <n v="64"/>
    <b v="1"/>
    <s v="theater/plays"/>
    <n v="22"/>
    <n v="5.16"/>
    <x v="1"/>
    <s v="plays"/>
    <x v="2814"/>
    <x v="2810"/>
    <n v="20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x v="2815"/>
    <b v="0"/>
    <n v="14"/>
    <b v="1"/>
    <s v="theater/plays"/>
    <n v="131"/>
    <n v="23.36"/>
    <x v="1"/>
    <s v="plays"/>
    <x v="2815"/>
    <x v="2811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x v="2816"/>
    <b v="0"/>
    <n v="169"/>
    <b v="1"/>
    <s v="theater/plays"/>
    <n v="11"/>
    <n v="1.93"/>
    <x v="1"/>
    <s v="plays"/>
    <x v="2816"/>
    <x v="2812"/>
    <n v="2015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x v="2817"/>
    <b v="0"/>
    <n v="33"/>
    <b v="1"/>
    <s v="theater/plays"/>
    <n v="54"/>
    <n v="9.85"/>
    <x v="1"/>
    <s v="plays"/>
    <x v="2817"/>
    <x v="2813"/>
    <n v="2015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x v="2818"/>
    <b v="0"/>
    <n v="102"/>
    <b v="1"/>
    <s v="theater/plays"/>
    <n v="3"/>
    <n v="3.19"/>
    <x v="1"/>
    <s v="plays"/>
    <x v="2818"/>
    <x v="2814"/>
    <n v="2015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x v="2819"/>
    <b v="0"/>
    <n v="104"/>
    <b v="1"/>
    <s v="theater/plays"/>
    <n v="7"/>
    <n v="3.13"/>
    <x v="1"/>
    <s v="plays"/>
    <x v="2819"/>
    <x v="2815"/>
    <n v="2015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x v="2820"/>
    <b v="0"/>
    <n v="20"/>
    <b v="1"/>
    <s v="theater/plays"/>
    <n v="163"/>
    <n v="16.25"/>
    <x v="1"/>
    <s v="plays"/>
    <x v="2820"/>
    <x v="2816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x v="2821"/>
    <b v="0"/>
    <n v="35"/>
    <b v="1"/>
    <s v="theater/plays"/>
    <n v="32"/>
    <n v="9.14"/>
    <x v="1"/>
    <s v="plays"/>
    <x v="2821"/>
    <x v="2817"/>
    <n v="2014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x v="2822"/>
    <b v="0"/>
    <n v="94"/>
    <b v="1"/>
    <s v="theater/plays"/>
    <n v="5"/>
    <n v="3.4"/>
    <x v="1"/>
    <s v="plays"/>
    <x v="2822"/>
    <x v="2818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x v="2823"/>
    <b v="0"/>
    <n v="14"/>
    <b v="1"/>
    <s v="theater/plays"/>
    <n v="320"/>
    <n v="22.86"/>
    <x v="1"/>
    <s v="plays"/>
    <x v="2823"/>
    <x v="2819"/>
    <n v="2015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x v="2824"/>
    <b v="0"/>
    <n v="15"/>
    <b v="1"/>
    <s v="theater/plays"/>
    <n v="49"/>
    <n v="21.13"/>
    <x v="1"/>
    <s v="plays"/>
    <x v="2824"/>
    <x v="2820"/>
    <n v="2015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x v="2825"/>
    <b v="0"/>
    <n v="51"/>
    <b v="1"/>
    <s v="theater/plays"/>
    <n v="11"/>
    <n v="6.2"/>
    <x v="1"/>
    <s v="plays"/>
    <x v="2825"/>
    <x v="2821"/>
    <n v="2015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x v="2826"/>
    <b v="0"/>
    <n v="19"/>
    <b v="1"/>
    <s v="theater/plays"/>
    <n v="16"/>
    <n v="16.420000000000002"/>
    <x v="1"/>
    <s v="plays"/>
    <x v="2826"/>
    <x v="2822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x v="2827"/>
    <b v="0"/>
    <n v="23"/>
    <b v="1"/>
    <s v="theater/plays"/>
    <n v="16"/>
    <n v="13.52"/>
    <x v="1"/>
    <s v="plays"/>
    <x v="2827"/>
    <x v="2823"/>
    <n v="2016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x v="2828"/>
    <b v="0"/>
    <n v="97"/>
    <b v="1"/>
    <s v="theater/plays"/>
    <n v="3"/>
    <n v="3.2"/>
    <x v="1"/>
    <s v="plays"/>
    <x v="2828"/>
    <x v="2824"/>
    <n v="2015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x v="2829"/>
    <b v="0"/>
    <n v="76"/>
    <b v="1"/>
    <s v="theater/plays"/>
    <n v="12"/>
    <n v="4.08"/>
    <x v="1"/>
    <s v="plays"/>
    <x v="2829"/>
    <x v="2825"/>
    <n v="2016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x v="2830"/>
    <b v="0"/>
    <n v="11"/>
    <b v="1"/>
    <s v="theater/plays"/>
    <n v="10"/>
    <n v="28.18"/>
    <x v="1"/>
    <s v="plays"/>
    <x v="2830"/>
    <x v="2826"/>
    <n v="2014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x v="2831"/>
    <b v="0"/>
    <n v="52"/>
    <b v="1"/>
    <s v="theater/plays"/>
    <n v="10"/>
    <n v="5.96"/>
    <x v="1"/>
    <s v="plays"/>
    <x v="2831"/>
    <x v="2827"/>
    <n v="2015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x v="2832"/>
    <b v="0"/>
    <n v="95"/>
    <b v="1"/>
    <s v="theater/plays"/>
    <n v="12"/>
    <n v="3.21"/>
    <x v="1"/>
    <s v="plays"/>
    <x v="2832"/>
    <x v="2828"/>
    <n v="2014"/>
  </r>
  <r>
    <n v="2833"/>
    <s v="Star Man Rocket Man"/>
    <s v="A new play about exploring outer space"/>
    <n v="2700"/>
    <n v="302"/>
    <x v="0"/>
    <s v="US"/>
    <s v="USD"/>
    <n v="1444528800"/>
    <x v="2833"/>
    <b v="0"/>
    <n v="35"/>
    <b v="1"/>
    <s v="theater/plays"/>
    <n v="11"/>
    <n v="8.6300000000000008"/>
    <x v="1"/>
    <s v="plays"/>
    <x v="2833"/>
    <x v="2829"/>
    <n v="2015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x v="2834"/>
    <b v="0"/>
    <n v="21"/>
    <b v="1"/>
    <s v="theater/plays"/>
    <n v="38"/>
    <n v="14.33"/>
    <x v="1"/>
    <s v="plays"/>
    <x v="2834"/>
    <x v="2830"/>
    <n v="2015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x v="2835"/>
    <b v="0"/>
    <n v="93"/>
    <b v="1"/>
    <s v="theater/plays"/>
    <n v="30"/>
    <n v="3.24"/>
    <x v="1"/>
    <s v="plays"/>
    <x v="2835"/>
    <x v="2831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x v="2836"/>
    <b v="0"/>
    <n v="11"/>
    <b v="1"/>
    <s v="theater/plays"/>
    <n v="67"/>
    <n v="27.36"/>
    <x v="1"/>
    <s v="plays"/>
    <x v="2836"/>
    <x v="2832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x v="2837"/>
    <b v="0"/>
    <n v="21"/>
    <b v="1"/>
    <s v="theater/plays"/>
    <n v="35"/>
    <n v="14.33"/>
    <x v="1"/>
    <s v="plays"/>
    <x v="2837"/>
    <x v="2833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x v="2838"/>
    <b v="0"/>
    <n v="54"/>
    <b v="1"/>
    <s v="theater/plays"/>
    <n v="15"/>
    <n v="5.57"/>
    <x v="1"/>
    <s v="plays"/>
    <x v="2838"/>
    <x v="2834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x v="2839"/>
    <b v="0"/>
    <n v="31"/>
    <b v="1"/>
    <s v="theater/plays"/>
    <n v="9"/>
    <n v="9.68"/>
    <x v="1"/>
    <s v="plays"/>
    <x v="2839"/>
    <x v="2835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x v="2840"/>
    <b v="0"/>
    <n v="132"/>
    <b v="1"/>
    <s v="theater/plays"/>
    <n v="12"/>
    <n v="2.27"/>
    <x v="1"/>
    <s v="plays"/>
    <x v="2840"/>
    <x v="2836"/>
    <n v="2015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x v="2841"/>
    <b v="0"/>
    <n v="1"/>
    <b v="0"/>
    <s v="theater/plays"/>
    <n v="30"/>
    <n v="300"/>
    <x v="1"/>
    <s v="plays"/>
    <x v="2841"/>
    <x v="2837"/>
    <n v="2015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x v="2842"/>
    <b v="0"/>
    <n v="0"/>
    <b v="0"/>
    <s v="theater/plays"/>
    <n v="20"/>
    <s v="N/A"/>
    <x v="1"/>
    <s v="plays"/>
    <x v="2842"/>
    <x v="2838"/>
    <n v="2014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x v="2843"/>
    <b v="0"/>
    <n v="0"/>
    <b v="0"/>
    <s v="theater/plays"/>
    <n v="25"/>
    <s v="N/A"/>
    <x v="1"/>
    <s v="plays"/>
    <x v="2843"/>
    <x v="2839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x v="2844"/>
    <b v="0"/>
    <n v="1"/>
    <b v="0"/>
    <s v="theater/plays"/>
    <n v="55"/>
    <n v="300"/>
    <x v="1"/>
    <s v="plays"/>
    <x v="2844"/>
    <x v="284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x v="2845"/>
    <b v="0"/>
    <n v="39"/>
    <b v="0"/>
    <s v="theater/plays"/>
    <n v="4"/>
    <n v="7.69"/>
    <x v="1"/>
    <s v="plays"/>
    <x v="2845"/>
    <x v="2841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x v="2846"/>
    <b v="0"/>
    <n v="0"/>
    <b v="0"/>
    <s v="theater/plays"/>
    <n v="4"/>
    <s v="N/A"/>
    <x v="1"/>
    <s v="plays"/>
    <x v="2846"/>
    <x v="2842"/>
    <n v="2015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x v="2847"/>
    <b v="0"/>
    <n v="0"/>
    <b v="0"/>
    <s v="theater/plays"/>
    <n v="15"/>
    <s v="N/A"/>
    <x v="1"/>
    <s v="plays"/>
    <x v="2847"/>
    <x v="2843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x v="2848"/>
    <b v="0"/>
    <n v="3"/>
    <b v="0"/>
    <s v="theater/plays"/>
    <n v="1"/>
    <n v="100"/>
    <x v="1"/>
    <s v="plays"/>
    <x v="2848"/>
    <x v="2844"/>
    <n v="2015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x v="2849"/>
    <b v="0"/>
    <n v="1"/>
    <b v="0"/>
    <s v="theater/plays"/>
    <n v="60"/>
    <n v="300"/>
    <x v="1"/>
    <s v="plays"/>
    <x v="2849"/>
    <x v="2845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x v="2850"/>
    <b v="0"/>
    <n v="13"/>
    <b v="0"/>
    <s v="theater/plays"/>
    <n v="4"/>
    <n v="22.92"/>
    <x v="1"/>
    <s v="plays"/>
    <x v="2850"/>
    <x v="2846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x v="2851"/>
    <b v="0"/>
    <n v="0"/>
    <b v="0"/>
    <s v="theater/plays"/>
    <n v="7"/>
    <s v="N/A"/>
    <x v="1"/>
    <s v="plays"/>
    <x v="2851"/>
    <x v="2847"/>
    <n v="2016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x v="2852"/>
    <b v="0"/>
    <n v="6"/>
    <b v="0"/>
    <s v="theater/plays"/>
    <n v="6"/>
    <n v="48.67"/>
    <x v="1"/>
    <s v="plays"/>
    <x v="2852"/>
    <x v="2848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x v="2853"/>
    <b v="0"/>
    <n v="0"/>
    <b v="0"/>
    <s v="theater/plays"/>
    <n v="3"/>
    <s v="N/A"/>
    <x v="1"/>
    <s v="plays"/>
    <x v="2853"/>
    <x v="2849"/>
    <n v="2014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x v="2854"/>
    <b v="0"/>
    <n v="14"/>
    <b v="0"/>
    <s v="theater/plays"/>
    <n v="29"/>
    <n v="20.64"/>
    <x v="1"/>
    <s v="plays"/>
    <x v="2854"/>
    <x v="2850"/>
    <n v="2015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x v="2855"/>
    <b v="0"/>
    <n v="5"/>
    <b v="0"/>
    <s v="theater/plays"/>
    <n v="48"/>
    <n v="57.8"/>
    <x v="1"/>
    <s v="plays"/>
    <x v="2855"/>
    <x v="2851"/>
    <n v="2016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x v="2856"/>
    <b v="0"/>
    <n v="6"/>
    <b v="0"/>
    <s v="theater/plays"/>
    <n v="10"/>
    <n v="48.17"/>
    <x v="1"/>
    <s v="plays"/>
    <x v="2856"/>
    <x v="2852"/>
    <n v="2015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x v="2857"/>
    <b v="0"/>
    <n v="15"/>
    <b v="0"/>
    <s v="theater/plays"/>
    <n v="1"/>
    <n v="19.07"/>
    <x v="1"/>
    <s v="plays"/>
    <x v="2857"/>
    <x v="2853"/>
    <n v="2016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x v="2858"/>
    <b v="0"/>
    <n v="0"/>
    <b v="0"/>
    <s v="theater/plays"/>
    <n v="29"/>
    <s v="N/A"/>
    <x v="1"/>
    <s v="plays"/>
    <x v="2858"/>
    <x v="2854"/>
    <n v="2014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x v="2859"/>
    <b v="0"/>
    <n v="1"/>
    <b v="0"/>
    <s v="theater/plays"/>
    <n v="14"/>
    <n v="285"/>
    <x v="1"/>
    <s v="plays"/>
    <x v="2859"/>
    <x v="2855"/>
    <n v="201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x v="2860"/>
    <b v="0"/>
    <n v="9"/>
    <b v="0"/>
    <s v="theater/plays"/>
    <n v="7"/>
    <n v="31.56"/>
    <x v="1"/>
    <s v="plays"/>
    <x v="2860"/>
    <x v="2856"/>
    <n v="201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x v="2861"/>
    <b v="0"/>
    <n v="3"/>
    <b v="0"/>
    <s v="theater/plays"/>
    <n v="112"/>
    <n v="93.67"/>
    <x v="1"/>
    <s v="plays"/>
    <x v="2861"/>
    <x v="2857"/>
    <n v="2015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x v="2862"/>
    <b v="0"/>
    <n v="3"/>
    <b v="0"/>
    <s v="theater/plays"/>
    <n v="2"/>
    <n v="93.33"/>
    <x v="1"/>
    <s v="plays"/>
    <x v="2862"/>
    <x v="2858"/>
    <n v="2014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x v="2863"/>
    <b v="0"/>
    <n v="1"/>
    <b v="0"/>
    <s v="theater/plays"/>
    <n v="1"/>
    <n v="280"/>
    <x v="1"/>
    <s v="plays"/>
    <x v="2863"/>
    <x v="2859"/>
    <n v="2014"/>
  </r>
  <r>
    <n v="2864"/>
    <s v="'Haunting Julia' by Alan Ayckbourn"/>
    <s v="Accessible, original theatre for all!"/>
    <n v="2500"/>
    <n v="280"/>
    <x v="2"/>
    <s v="GB"/>
    <s v="GBP"/>
    <n v="1437139080"/>
    <x v="2864"/>
    <b v="0"/>
    <n v="3"/>
    <b v="0"/>
    <s v="theater/plays"/>
    <n v="11"/>
    <n v="93.33"/>
    <x v="1"/>
    <s v="plays"/>
    <x v="2864"/>
    <x v="2860"/>
    <n v="2015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x v="2865"/>
    <b v="0"/>
    <n v="0"/>
    <b v="0"/>
    <s v="theater/plays"/>
    <n v="10"/>
    <s v="N/A"/>
    <x v="1"/>
    <s v="plays"/>
    <x v="2865"/>
    <x v="2861"/>
    <n v="2014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x v="2866"/>
    <b v="0"/>
    <n v="2"/>
    <b v="0"/>
    <s v="theater/plays"/>
    <n v="6"/>
    <n v="140"/>
    <x v="1"/>
    <s v="plays"/>
    <x v="2866"/>
    <x v="2862"/>
    <n v="2016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x v="2867"/>
    <b v="0"/>
    <n v="10"/>
    <b v="0"/>
    <s v="theater/plays"/>
    <n v="11"/>
    <n v="28"/>
    <x v="1"/>
    <s v="plays"/>
    <x v="2867"/>
    <x v="2863"/>
    <n v="201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x v="2868"/>
    <b v="0"/>
    <n v="60"/>
    <b v="0"/>
    <s v="theater/plays"/>
    <n v="2"/>
    <n v="4.6500000000000004"/>
    <x v="1"/>
    <s v="plays"/>
    <x v="2868"/>
    <x v="286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x v="2869"/>
    <b v="0"/>
    <n v="5"/>
    <b v="0"/>
    <s v="theater/plays"/>
    <n v="1"/>
    <n v="55.6"/>
    <x v="1"/>
    <s v="plays"/>
    <x v="2869"/>
    <x v="2865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x v="2870"/>
    <b v="0"/>
    <n v="9"/>
    <b v="0"/>
    <s v="theater/plays"/>
    <n v="6"/>
    <n v="30.78"/>
    <x v="1"/>
    <s v="plays"/>
    <x v="2870"/>
    <x v="2866"/>
    <n v="2014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x v="2871"/>
    <b v="0"/>
    <n v="13"/>
    <b v="0"/>
    <s v="theater/plays"/>
    <n v="3"/>
    <n v="21.31"/>
    <x v="1"/>
    <s v="plays"/>
    <x v="2871"/>
    <x v="2867"/>
    <n v="2014"/>
  </r>
  <r>
    <n v="2872"/>
    <s v="Loud Arts"/>
    <s v="Local Theatre group in Loudoun County, Virginia. Looking for funds to start producing shows!"/>
    <n v="3000"/>
    <n v="276"/>
    <x v="2"/>
    <s v="US"/>
    <s v="USD"/>
    <n v="1434768438"/>
    <x v="2872"/>
    <b v="0"/>
    <n v="0"/>
    <b v="0"/>
    <s v="theater/plays"/>
    <n v="9"/>
    <s v="N/A"/>
    <x v="1"/>
    <s v="plays"/>
    <x v="2872"/>
    <x v="286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x v="2873"/>
    <b v="0"/>
    <n v="8"/>
    <b v="0"/>
    <s v="theater/plays"/>
    <n v="11"/>
    <n v="34.130000000000003"/>
    <x v="1"/>
    <s v="plays"/>
    <x v="2873"/>
    <x v="2869"/>
    <n v="2014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x v="2874"/>
    <b v="0"/>
    <n v="3"/>
    <b v="0"/>
    <s v="theater/plays"/>
    <n v="5"/>
    <n v="91"/>
    <x v="1"/>
    <s v="plays"/>
    <x v="2874"/>
    <x v="2870"/>
    <n v="201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x v="2875"/>
    <b v="0"/>
    <n v="3"/>
    <b v="0"/>
    <s v="theater/plays"/>
    <n v="1"/>
    <n v="91"/>
    <x v="1"/>
    <s v="plays"/>
    <x v="2875"/>
    <x v="2871"/>
    <n v="201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x v="2876"/>
    <b v="0"/>
    <n v="0"/>
    <b v="0"/>
    <s v="theater/plays"/>
    <n v="0"/>
    <s v="N/A"/>
    <x v="1"/>
    <s v="plays"/>
    <x v="2876"/>
    <x v="2872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x v="2877"/>
    <b v="0"/>
    <n v="6"/>
    <b v="0"/>
    <s v="theater/plays"/>
    <n v="5"/>
    <n v="45.17"/>
    <x v="1"/>
    <s v="plays"/>
    <x v="2877"/>
    <x v="2873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x v="2878"/>
    <b v="0"/>
    <n v="4"/>
    <b v="0"/>
    <s v="theater/plays"/>
    <n v="9"/>
    <n v="67.5"/>
    <x v="1"/>
    <s v="plays"/>
    <x v="2878"/>
    <x v="2874"/>
    <n v="201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x v="2879"/>
    <b v="0"/>
    <n v="1"/>
    <b v="0"/>
    <s v="theater/plays"/>
    <n v="2"/>
    <n v="270"/>
    <x v="1"/>
    <s v="plays"/>
    <x v="2879"/>
    <x v="2875"/>
    <n v="2015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x v="2880"/>
    <b v="0"/>
    <n v="29"/>
    <b v="0"/>
    <s v="theater/plays"/>
    <n v="2"/>
    <n v="9.31"/>
    <x v="1"/>
    <s v="plays"/>
    <x v="2880"/>
    <x v="2876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x v="2881"/>
    <b v="0"/>
    <n v="0"/>
    <b v="0"/>
    <s v="theater/plays"/>
    <n v="5"/>
    <s v="N/A"/>
    <x v="1"/>
    <s v="plays"/>
    <x v="2881"/>
    <x v="2877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x v="2882"/>
    <b v="0"/>
    <n v="4"/>
    <b v="0"/>
    <s v="theater/plays"/>
    <n v="35"/>
    <n v="66.5"/>
    <x v="1"/>
    <s v="plays"/>
    <x v="2882"/>
    <x v="287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x v="2883"/>
    <b v="0"/>
    <n v="5"/>
    <b v="0"/>
    <s v="theater/plays"/>
    <n v="3"/>
    <n v="53.2"/>
    <x v="1"/>
    <s v="plays"/>
    <x v="2883"/>
    <x v="2879"/>
    <n v="2016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x v="2884"/>
    <b v="0"/>
    <n v="4"/>
    <b v="0"/>
    <s v="theater/plays"/>
    <n v="1"/>
    <n v="66"/>
    <x v="1"/>
    <s v="plays"/>
    <x v="2884"/>
    <x v="2880"/>
    <n v="2014"/>
  </r>
  <r>
    <n v="2885"/>
    <s v="The Wedding"/>
    <s v="An historic and proud work of Polish nationalistic literature performed on stage."/>
    <n v="400"/>
    <n v="262"/>
    <x v="2"/>
    <s v="US"/>
    <s v="USD"/>
    <n v="1426294201"/>
    <x v="2885"/>
    <b v="0"/>
    <n v="5"/>
    <b v="0"/>
    <s v="theater/plays"/>
    <n v="66"/>
    <n v="52.4"/>
    <x v="1"/>
    <s v="plays"/>
    <x v="2885"/>
    <x v="288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x v="2886"/>
    <b v="0"/>
    <n v="1"/>
    <b v="0"/>
    <s v="theater/plays"/>
    <n v="131"/>
    <n v="261"/>
    <x v="1"/>
    <s v="plays"/>
    <x v="2886"/>
    <x v="2882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x v="2887"/>
    <b v="0"/>
    <n v="1"/>
    <b v="0"/>
    <s v="theater/plays"/>
    <n v="9"/>
    <n v="260"/>
    <x v="1"/>
    <s v="plays"/>
    <x v="2887"/>
    <x v="2883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x v="2888"/>
    <b v="0"/>
    <n v="0"/>
    <b v="0"/>
    <s v="theater/plays"/>
    <n v="1"/>
    <s v="N/A"/>
    <x v="1"/>
    <s v="plays"/>
    <x v="2888"/>
    <x v="2884"/>
    <n v="2014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x v="2889"/>
    <b v="0"/>
    <n v="14"/>
    <b v="0"/>
    <s v="theater/plays"/>
    <n v="9"/>
    <n v="18.57"/>
    <x v="1"/>
    <s v="plays"/>
    <x v="2889"/>
    <x v="2885"/>
    <n v="2014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x v="2890"/>
    <b v="0"/>
    <n v="3"/>
    <b v="0"/>
    <s v="theater/plays"/>
    <n v="13"/>
    <n v="86.67"/>
    <x v="1"/>
    <s v="plays"/>
    <x v="2890"/>
    <x v="2886"/>
    <n v="2014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x v="2891"/>
    <b v="0"/>
    <n v="10"/>
    <b v="0"/>
    <s v="theater/plays"/>
    <n v="3"/>
    <n v="26"/>
    <x v="1"/>
    <s v="plays"/>
    <x v="2891"/>
    <x v="2887"/>
    <n v="2016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x v="2892"/>
    <b v="0"/>
    <n v="17"/>
    <b v="0"/>
    <s v="theater/plays"/>
    <n v="5"/>
    <n v="15.29"/>
    <x v="1"/>
    <s v="plays"/>
    <x v="2892"/>
    <x v="2888"/>
    <n v="2014"/>
  </r>
  <r>
    <n v="2893"/>
    <s v="REDISCOVERING KIA THE PLAY"/>
    <s v="Fundraising for REDISCOVERING KIA THE PLAY"/>
    <n v="5000"/>
    <n v="260"/>
    <x v="2"/>
    <s v="US"/>
    <s v="USD"/>
    <n v="1420768800"/>
    <x v="2893"/>
    <b v="0"/>
    <n v="2"/>
    <b v="0"/>
    <s v="theater/plays"/>
    <n v="5"/>
    <n v="130"/>
    <x v="1"/>
    <s v="plays"/>
    <x v="2893"/>
    <x v="2889"/>
    <n v="2014"/>
  </r>
  <r>
    <n v="2894"/>
    <s v="How Could You Do This To Me (The Stage Play)"/>
    <s v="This Is A Story About A Woman A Man And A Woman"/>
    <n v="50000"/>
    <n v="259"/>
    <x v="2"/>
    <s v="US"/>
    <s v="USD"/>
    <n v="1428100815"/>
    <x v="2894"/>
    <b v="0"/>
    <n v="0"/>
    <b v="0"/>
    <s v="theater/plays"/>
    <n v="1"/>
    <s v="N/A"/>
    <x v="1"/>
    <s v="plays"/>
    <x v="2894"/>
    <x v="289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x v="2895"/>
    <b v="0"/>
    <n v="4"/>
    <b v="0"/>
    <s v="theater/plays"/>
    <n v="52"/>
    <n v="64.5"/>
    <x v="1"/>
    <s v="plays"/>
    <x v="2895"/>
    <x v="2891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x v="2896"/>
    <b v="0"/>
    <n v="12"/>
    <b v="0"/>
    <s v="theater/plays"/>
    <n v="9"/>
    <n v="21.25"/>
    <x v="1"/>
    <s v="plays"/>
    <x v="2896"/>
    <x v="2892"/>
    <n v="2016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x v="2897"/>
    <b v="0"/>
    <n v="3"/>
    <b v="0"/>
    <s v="theater/plays"/>
    <n v="2"/>
    <n v="84"/>
    <x v="1"/>
    <s v="plays"/>
    <x v="2897"/>
    <x v="2893"/>
    <n v="201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x v="2898"/>
    <b v="0"/>
    <n v="12"/>
    <b v="0"/>
    <s v="theater/plays"/>
    <n v="3"/>
    <n v="21"/>
    <x v="1"/>
    <s v="plays"/>
    <x v="2898"/>
    <x v="2894"/>
    <n v="2015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x v="2899"/>
    <b v="0"/>
    <n v="0"/>
    <b v="0"/>
    <s v="theater/plays"/>
    <n v="3"/>
    <s v="N/A"/>
    <x v="1"/>
    <s v="plays"/>
    <x v="2899"/>
    <x v="2895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x v="2900"/>
    <b v="0"/>
    <n v="7"/>
    <b v="0"/>
    <s v="theater/plays"/>
    <n v="5"/>
    <n v="35.86"/>
    <x v="1"/>
    <s v="plays"/>
    <x v="2900"/>
    <x v="2896"/>
    <n v="2014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x v="2901"/>
    <b v="0"/>
    <n v="2"/>
    <b v="0"/>
    <s v="theater/plays"/>
    <n v="33"/>
    <n v="125"/>
    <x v="1"/>
    <s v="plays"/>
    <x v="2901"/>
    <x v="2897"/>
    <n v="2014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x v="2902"/>
    <b v="0"/>
    <n v="1"/>
    <b v="0"/>
    <s v="theater/plays"/>
    <n v="0"/>
    <n v="250"/>
    <x v="1"/>
    <s v="plays"/>
    <x v="2902"/>
    <x v="2898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x v="2903"/>
    <b v="0"/>
    <n v="4"/>
    <b v="0"/>
    <s v="theater/plays"/>
    <n v="5"/>
    <n v="62.5"/>
    <x v="1"/>
    <s v="plays"/>
    <x v="2903"/>
    <x v="2899"/>
    <n v="2015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x v="2904"/>
    <b v="0"/>
    <n v="4"/>
    <b v="0"/>
    <s v="theater/plays"/>
    <n v="17"/>
    <n v="62.5"/>
    <x v="1"/>
    <s v="plays"/>
    <x v="2904"/>
    <x v="2900"/>
    <n v="2014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x v="2905"/>
    <b v="0"/>
    <n v="17"/>
    <b v="0"/>
    <s v="theater/plays"/>
    <n v="7"/>
    <n v="14.71"/>
    <x v="1"/>
    <s v="plays"/>
    <x v="2905"/>
    <x v="2901"/>
    <n v="201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x v="2906"/>
    <b v="0"/>
    <n v="7"/>
    <b v="0"/>
    <s v="theater/plays"/>
    <n v="4"/>
    <n v="35.71"/>
    <x v="1"/>
    <s v="plays"/>
    <x v="2906"/>
    <x v="2902"/>
    <n v="2015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x v="2907"/>
    <b v="0"/>
    <n v="2"/>
    <b v="0"/>
    <s v="theater/plays"/>
    <n v="10"/>
    <n v="125"/>
    <x v="1"/>
    <s v="plays"/>
    <x v="2907"/>
    <x v="2903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x v="2908"/>
    <b v="0"/>
    <n v="5"/>
    <b v="0"/>
    <s v="theater/plays"/>
    <n v="3"/>
    <n v="50"/>
    <x v="1"/>
    <s v="plays"/>
    <x v="2908"/>
    <x v="2904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x v="2909"/>
    <b v="0"/>
    <n v="1"/>
    <b v="0"/>
    <s v="theater/plays"/>
    <n v="0"/>
    <n v="250"/>
    <x v="1"/>
    <s v="plays"/>
    <x v="2909"/>
    <x v="2905"/>
    <n v="2014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x v="2910"/>
    <b v="0"/>
    <n v="1"/>
    <b v="0"/>
    <s v="theater/plays"/>
    <n v="1"/>
    <n v="250"/>
    <x v="1"/>
    <s v="plays"/>
    <x v="2910"/>
    <x v="2906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x v="2911"/>
    <b v="0"/>
    <n v="14"/>
    <b v="0"/>
    <s v="theater/plays"/>
    <n v="14"/>
    <n v="17.86"/>
    <x v="1"/>
    <s v="plays"/>
    <x v="2911"/>
    <x v="2907"/>
    <n v="2015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x v="2912"/>
    <b v="0"/>
    <n v="26"/>
    <b v="0"/>
    <s v="theater/plays"/>
    <n v="2"/>
    <n v="9.6199999999999992"/>
    <x v="1"/>
    <s v="plays"/>
    <x v="2912"/>
    <x v="2908"/>
    <n v="2015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x v="2913"/>
    <b v="0"/>
    <n v="2"/>
    <b v="0"/>
    <s v="theater/plays"/>
    <n v="3"/>
    <n v="125"/>
    <x v="1"/>
    <s v="plays"/>
    <x v="2913"/>
    <x v="2909"/>
    <n v="2014"/>
  </r>
  <r>
    <n v="2914"/>
    <s v="Hercules the Panto"/>
    <s v="Hercules must complete four challenges in order to meet the father he never knew"/>
    <n v="25000"/>
    <n v="250"/>
    <x v="2"/>
    <s v="GB"/>
    <s v="GBP"/>
    <n v="1426365994"/>
    <x v="2914"/>
    <b v="0"/>
    <n v="1"/>
    <b v="0"/>
    <s v="theater/plays"/>
    <n v="1"/>
    <n v="250"/>
    <x v="1"/>
    <s v="plays"/>
    <x v="2914"/>
    <x v="2910"/>
    <n v="2015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x v="2915"/>
    <b v="0"/>
    <n v="3"/>
    <b v="0"/>
    <s v="theater/plays"/>
    <n v="25"/>
    <n v="81.67"/>
    <x v="1"/>
    <s v="plays"/>
    <x v="2915"/>
    <x v="2911"/>
    <n v="2016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x v="2916"/>
    <b v="0"/>
    <n v="7"/>
    <b v="0"/>
    <s v="theater/plays"/>
    <n v="13"/>
    <n v="34.71"/>
    <x v="1"/>
    <s v="plays"/>
    <x v="2916"/>
    <x v="2912"/>
    <n v="2014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x v="2917"/>
    <b v="0"/>
    <n v="9"/>
    <b v="0"/>
    <s v="theater/plays"/>
    <n v="12"/>
    <n v="26.78"/>
    <x v="1"/>
    <s v="plays"/>
    <x v="2917"/>
    <x v="2913"/>
    <n v="2015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x v="2918"/>
    <b v="0"/>
    <n v="20"/>
    <b v="0"/>
    <s v="theater/plays"/>
    <n v="5"/>
    <n v="12.05"/>
    <x v="1"/>
    <s v="plays"/>
    <x v="2918"/>
    <x v="2914"/>
    <n v="2015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x v="2919"/>
    <b v="0"/>
    <n v="6"/>
    <b v="0"/>
    <s v="theater/plays"/>
    <n v="40"/>
    <n v="40.17"/>
    <x v="1"/>
    <s v="plays"/>
    <x v="2919"/>
    <x v="2915"/>
    <n v="2014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x v="2920"/>
    <b v="0"/>
    <n v="13"/>
    <b v="0"/>
    <s v="theater/plays"/>
    <n v="10"/>
    <n v="18.46"/>
    <x v="1"/>
    <s v="plays"/>
    <x v="2920"/>
    <x v="2916"/>
    <n v="2015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x v="2921"/>
    <b v="0"/>
    <n v="3"/>
    <b v="1"/>
    <s v="theater/musical"/>
    <n v="240"/>
    <n v="80"/>
    <x v="1"/>
    <s v="musical"/>
    <x v="2921"/>
    <x v="2917"/>
    <n v="201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x v="2922"/>
    <b v="0"/>
    <n v="6"/>
    <b v="1"/>
    <s v="theater/musical"/>
    <n v="47"/>
    <n v="39.5"/>
    <x v="1"/>
    <s v="musical"/>
    <x v="2922"/>
    <x v="2918"/>
    <n v="2015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x v="2923"/>
    <b v="0"/>
    <n v="10"/>
    <b v="1"/>
    <s v="theater/musical"/>
    <n v="79"/>
    <n v="23.6"/>
    <x v="1"/>
    <s v="musical"/>
    <x v="2923"/>
    <x v="2919"/>
    <n v="2015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x v="2924"/>
    <b v="0"/>
    <n v="147"/>
    <b v="1"/>
    <s v="theater/musical"/>
    <n v="1"/>
    <n v="1.61"/>
    <x v="1"/>
    <s v="musical"/>
    <x v="2924"/>
    <x v="292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x v="2925"/>
    <b v="0"/>
    <n v="199"/>
    <b v="1"/>
    <s v="theater/musical"/>
    <n v="1"/>
    <n v="1.18"/>
    <x v="1"/>
    <s v="musical"/>
    <x v="2925"/>
    <x v="2921"/>
    <n v="2014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x v="2926"/>
    <b v="0"/>
    <n v="50"/>
    <b v="1"/>
    <s v="theater/musical"/>
    <n v="8"/>
    <n v="4.68"/>
    <x v="1"/>
    <s v="musical"/>
    <x v="2926"/>
    <x v="2922"/>
    <n v="2015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x v="2927"/>
    <b v="0"/>
    <n v="21"/>
    <b v="1"/>
    <s v="theater/musical"/>
    <n v="13"/>
    <n v="11.14"/>
    <x v="1"/>
    <s v="musical"/>
    <x v="2927"/>
    <x v="2923"/>
    <n v="2014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x v="2928"/>
    <b v="0"/>
    <n v="24"/>
    <b v="1"/>
    <s v="theater/musical"/>
    <n v="23"/>
    <n v="9.75"/>
    <x v="1"/>
    <s v="musical"/>
    <x v="2928"/>
    <x v="2924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x v="2929"/>
    <b v="0"/>
    <n v="32"/>
    <b v="1"/>
    <s v="theater/musical"/>
    <n v="3"/>
    <n v="7.28"/>
    <x v="1"/>
    <s v="musical"/>
    <x v="2929"/>
    <x v="2925"/>
    <n v="2014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x v="2930"/>
    <b v="0"/>
    <n v="62"/>
    <b v="1"/>
    <s v="theater/musical"/>
    <n v="2"/>
    <n v="3.76"/>
    <x v="1"/>
    <s v="musical"/>
    <x v="2930"/>
    <x v="2926"/>
    <n v="2015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x v="2931"/>
    <b v="0"/>
    <n v="9"/>
    <b v="1"/>
    <s v="theater/musical"/>
    <n v="31"/>
    <n v="25.56"/>
    <x v="1"/>
    <s v="musical"/>
    <x v="2931"/>
    <x v="2927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x v="2932"/>
    <b v="0"/>
    <n v="38"/>
    <b v="1"/>
    <s v="theater/musical"/>
    <n v="7"/>
    <n v="6.05"/>
    <x v="1"/>
    <s v="musical"/>
    <x v="2932"/>
    <x v="2928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x v="2933"/>
    <b v="0"/>
    <n v="54"/>
    <b v="1"/>
    <s v="theater/musical"/>
    <n v="9"/>
    <n v="4.1900000000000004"/>
    <x v="1"/>
    <s v="musical"/>
    <x v="2933"/>
    <x v="2929"/>
    <n v="2016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x v="2934"/>
    <b v="0"/>
    <n v="37"/>
    <b v="1"/>
    <s v="theater/musical"/>
    <n v="9"/>
    <n v="6.08"/>
    <x v="1"/>
    <s v="musical"/>
    <x v="2934"/>
    <x v="2930"/>
    <n v="201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x v="2935"/>
    <b v="0"/>
    <n v="39"/>
    <b v="1"/>
    <s v="theater/musical"/>
    <n v="6"/>
    <n v="5.77"/>
    <x v="1"/>
    <s v="musical"/>
    <x v="2935"/>
    <x v="2931"/>
    <n v="2016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x v="2936"/>
    <b v="0"/>
    <n v="34"/>
    <b v="1"/>
    <s v="theater/musical"/>
    <n v="23"/>
    <n v="6.62"/>
    <x v="1"/>
    <s v="musical"/>
    <x v="2936"/>
    <x v="2932"/>
    <n v="2014"/>
  </r>
  <r>
    <n v="2937"/>
    <s v="UCAS"/>
    <s v="UCAS is a new British musical premiering at the Edinburgh Fringe Festival 2014."/>
    <n v="1500"/>
    <n v="225"/>
    <x v="0"/>
    <s v="GB"/>
    <s v="GBP"/>
    <n v="1405249113"/>
    <x v="2937"/>
    <b v="0"/>
    <n v="55"/>
    <b v="1"/>
    <s v="theater/musical"/>
    <n v="15"/>
    <n v="4.09"/>
    <x v="1"/>
    <s v="musical"/>
    <x v="2937"/>
    <x v="2933"/>
    <n v="2014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x v="2938"/>
    <b v="0"/>
    <n v="32"/>
    <b v="1"/>
    <s v="theater/musical"/>
    <n v="6"/>
    <n v="7.03"/>
    <x v="1"/>
    <s v="musical"/>
    <x v="2938"/>
    <x v="29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x v="2939"/>
    <b v="0"/>
    <n v="25"/>
    <b v="1"/>
    <s v="theater/musical"/>
    <n v="3"/>
    <n v="8.92"/>
    <x v="1"/>
    <s v="musical"/>
    <x v="2939"/>
    <x v="2935"/>
    <n v="2014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x v="2940"/>
    <b v="0"/>
    <n v="33"/>
    <b v="1"/>
    <s v="theater/musical"/>
    <n v="9"/>
    <n v="6.76"/>
    <x v="1"/>
    <s v="musical"/>
    <x v="2940"/>
    <x v="2936"/>
    <n v="2014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x v="2941"/>
    <b v="0"/>
    <n v="1"/>
    <b v="0"/>
    <s v="theater/spaces"/>
    <n v="1"/>
    <n v="220"/>
    <x v="1"/>
    <s v="spaces"/>
    <x v="2941"/>
    <x v="2937"/>
    <n v="201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x v="2942"/>
    <b v="0"/>
    <n v="202"/>
    <b v="0"/>
    <s v="theater/spaces"/>
    <n v="0"/>
    <n v="1.07"/>
    <x v="1"/>
    <s v="spaces"/>
    <x v="2942"/>
    <x v="2938"/>
    <n v="2015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x v="2943"/>
    <b v="0"/>
    <n v="0"/>
    <b v="0"/>
    <s v="theater/spaces"/>
    <n v="7"/>
    <s v="N/A"/>
    <x v="1"/>
    <s v="spaces"/>
    <x v="2943"/>
    <x v="2939"/>
    <n v="2015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x v="2944"/>
    <b v="0"/>
    <n v="1"/>
    <b v="0"/>
    <s v="theater/spaces"/>
    <n v="2"/>
    <n v="216"/>
    <x v="1"/>
    <s v="spaces"/>
    <x v="2944"/>
    <x v="2940"/>
    <n v="2015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x v="2945"/>
    <b v="0"/>
    <n v="0"/>
    <b v="0"/>
    <s v="theater/spaces"/>
    <n v="0"/>
    <s v="N/A"/>
    <x v="1"/>
    <s v="spaces"/>
    <x v="2945"/>
    <x v="2941"/>
    <n v="2015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x v="2946"/>
    <b v="0"/>
    <n v="2"/>
    <b v="0"/>
    <s v="theater/spaces"/>
    <n v="11"/>
    <n v="107.5"/>
    <x v="1"/>
    <s v="spaces"/>
    <x v="2946"/>
    <x v="294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x v="2947"/>
    <b v="0"/>
    <n v="13"/>
    <b v="0"/>
    <s v="theater/spaces"/>
    <n v="1"/>
    <n v="16.54"/>
    <x v="1"/>
    <s v="spaces"/>
    <x v="2947"/>
    <x v="2943"/>
    <n v="2016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x v="2948"/>
    <b v="0"/>
    <n v="9"/>
    <b v="0"/>
    <s v="theater/spaces"/>
    <n v="0"/>
    <n v="23.78"/>
    <x v="1"/>
    <s v="spaces"/>
    <x v="2948"/>
    <x v="2944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x v="2949"/>
    <b v="0"/>
    <n v="2"/>
    <b v="0"/>
    <s v="theater/spaces"/>
    <n v="21"/>
    <n v="106"/>
    <x v="1"/>
    <s v="spaces"/>
    <x v="2949"/>
    <x v="2945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x v="2950"/>
    <b v="0"/>
    <n v="0"/>
    <b v="0"/>
    <s v="theater/spaces"/>
    <n v="0"/>
    <s v="N/A"/>
    <x v="1"/>
    <s v="spaces"/>
    <x v="2950"/>
    <x v="2946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x v="2951"/>
    <b v="0"/>
    <n v="58"/>
    <b v="0"/>
    <s v="theater/spaces"/>
    <n v="0"/>
    <n v="3.66"/>
    <x v="1"/>
    <s v="spaces"/>
    <x v="2951"/>
    <x v="2947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x v="2952"/>
    <b v="0"/>
    <n v="8"/>
    <b v="0"/>
    <s v="theater/spaces"/>
    <n v="1"/>
    <n v="26.38"/>
    <x v="1"/>
    <s v="spaces"/>
    <x v="2952"/>
    <x v="2948"/>
    <n v="2016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x v="2953"/>
    <b v="0"/>
    <n v="3"/>
    <b v="0"/>
    <s v="theater/spaces"/>
    <n v="0"/>
    <n v="70.33"/>
    <x v="1"/>
    <s v="spaces"/>
    <x v="2953"/>
    <x v="2949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x v="2954"/>
    <b v="0"/>
    <n v="0"/>
    <b v="0"/>
    <s v="theater/spaces"/>
    <n v="1"/>
    <s v="N/A"/>
    <x v="1"/>
    <s v="spaces"/>
    <x v="2954"/>
    <x v="2950"/>
    <n v="2017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x v="2955"/>
    <b v="0"/>
    <n v="11"/>
    <b v="0"/>
    <s v="theater/spaces"/>
    <n v="18"/>
    <n v="19.09"/>
    <x v="1"/>
    <s v="spaces"/>
    <x v="2955"/>
    <x v="2951"/>
    <n v="2015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x v="2956"/>
    <b v="0"/>
    <n v="20"/>
    <b v="0"/>
    <s v="theater/spaces"/>
    <n v="3"/>
    <n v="10.25"/>
    <x v="1"/>
    <s v="spaces"/>
    <x v="2956"/>
    <x v="2952"/>
    <n v="2016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x v="2957"/>
    <b v="0"/>
    <n v="3"/>
    <b v="0"/>
    <s v="theater/spaces"/>
    <n v="1"/>
    <n v="68.33"/>
    <x v="1"/>
    <s v="spaces"/>
    <x v="2957"/>
    <x v="2953"/>
    <n v="2015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x v="2958"/>
    <b v="0"/>
    <n v="0"/>
    <b v="0"/>
    <s v="theater/spaces"/>
    <n v="0"/>
    <s v="N/A"/>
    <x v="1"/>
    <s v="spaces"/>
    <x v="2958"/>
    <x v="2954"/>
    <n v="2016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x v="2959"/>
    <b v="0"/>
    <n v="0"/>
    <b v="0"/>
    <s v="theater/spaces"/>
    <n v="2"/>
    <s v="N/A"/>
    <x v="1"/>
    <s v="spaces"/>
    <x v="2959"/>
    <x v="2955"/>
    <n v="2016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x v="2960"/>
    <b v="0"/>
    <n v="0"/>
    <b v="0"/>
    <s v="theater/spaces"/>
    <n v="0"/>
    <s v="N/A"/>
    <x v="1"/>
    <s v="spaces"/>
    <x v="2960"/>
    <x v="2956"/>
    <n v="2014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x v="2961"/>
    <b v="0"/>
    <n v="108"/>
    <b v="1"/>
    <s v="theater/plays"/>
    <n v="4"/>
    <n v="1.9"/>
    <x v="1"/>
    <s v="plays"/>
    <x v="2961"/>
    <x v="2957"/>
    <n v="2015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x v="2962"/>
    <b v="0"/>
    <n v="20"/>
    <b v="1"/>
    <s v="theater/plays"/>
    <n v="20"/>
    <n v="10.199999999999999"/>
    <x v="1"/>
    <s v="plays"/>
    <x v="2962"/>
    <x v="2958"/>
    <n v="2015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x v="2963"/>
    <b v="0"/>
    <n v="98"/>
    <b v="1"/>
    <s v="theater/plays"/>
    <n v="2"/>
    <n v="2.08"/>
    <x v="1"/>
    <s v="plays"/>
    <x v="2963"/>
    <x v="2959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x v="2964"/>
    <b v="0"/>
    <n v="196"/>
    <b v="1"/>
    <s v="theater/plays"/>
    <n v="4"/>
    <n v="1.03"/>
    <x v="1"/>
    <s v="plays"/>
    <x v="2964"/>
    <x v="296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x v="2965"/>
    <b v="0"/>
    <n v="39"/>
    <b v="1"/>
    <s v="theater/plays"/>
    <n v="13"/>
    <n v="5.18"/>
    <x v="1"/>
    <s v="plays"/>
    <x v="2965"/>
    <x v="2961"/>
    <n v="2015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x v="2966"/>
    <b v="0"/>
    <n v="128"/>
    <b v="1"/>
    <s v="theater/plays"/>
    <n v="2"/>
    <n v="1.57"/>
    <x v="1"/>
    <s v="plays"/>
    <x v="2966"/>
    <x v="2962"/>
    <n v="2015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x v="2967"/>
    <b v="0"/>
    <n v="71"/>
    <b v="1"/>
    <s v="theater/plays"/>
    <n v="4"/>
    <n v="2.83"/>
    <x v="1"/>
    <s v="plays"/>
    <x v="2967"/>
    <x v="2963"/>
    <n v="2015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x v="2968"/>
    <b v="0"/>
    <n v="47"/>
    <b v="1"/>
    <s v="theater/plays"/>
    <n v="6"/>
    <n v="4.28"/>
    <x v="1"/>
    <s v="plays"/>
    <x v="2968"/>
    <x v="2964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x v="2969"/>
    <b v="0"/>
    <n v="17"/>
    <b v="1"/>
    <s v="theater/plays"/>
    <n v="20"/>
    <n v="11.76"/>
    <x v="1"/>
    <s v="plays"/>
    <x v="2969"/>
    <x v="2965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x v="2970"/>
    <b v="0"/>
    <n v="91"/>
    <b v="1"/>
    <s v="theater/plays"/>
    <n v="3"/>
    <n v="2.2000000000000002"/>
    <x v="1"/>
    <s v="plays"/>
    <x v="2970"/>
    <x v="2966"/>
    <n v="2014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x v="2971"/>
    <b v="0"/>
    <n v="43"/>
    <b v="1"/>
    <s v="theater/plays"/>
    <n v="6"/>
    <n v="4.6500000000000004"/>
    <x v="1"/>
    <s v="plays"/>
    <x v="2971"/>
    <x v="2967"/>
    <n v="2014"/>
  </r>
  <r>
    <n v="2972"/>
    <s v="A Bad Plan"/>
    <s v="A group of artists. A mythical art piece. A harrowing quest. And some margaritas."/>
    <n v="2000"/>
    <n v="200"/>
    <x v="0"/>
    <s v="US"/>
    <s v="USD"/>
    <n v="1480899600"/>
    <x v="2972"/>
    <b v="0"/>
    <n v="17"/>
    <b v="1"/>
    <s v="theater/plays"/>
    <n v="10"/>
    <n v="11.76"/>
    <x v="1"/>
    <s v="plays"/>
    <x v="2972"/>
    <x v="2968"/>
    <n v="201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x v="2973"/>
    <b v="0"/>
    <n v="33"/>
    <b v="1"/>
    <s v="theater/plays"/>
    <n v="4"/>
    <n v="6.06"/>
    <x v="1"/>
    <s v="plays"/>
    <x v="2973"/>
    <x v="2969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x v="2974"/>
    <b v="0"/>
    <n v="87"/>
    <b v="1"/>
    <s v="theater/plays"/>
    <n v="4"/>
    <n v="2.2999999999999998"/>
    <x v="1"/>
    <s v="plays"/>
    <x v="2974"/>
    <x v="297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x v="2975"/>
    <b v="0"/>
    <n v="113"/>
    <b v="1"/>
    <s v="theater/plays"/>
    <n v="3"/>
    <n v="1.77"/>
    <x v="1"/>
    <s v="plays"/>
    <x v="2975"/>
    <x v="2971"/>
    <n v="2014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x v="2976"/>
    <b v="0"/>
    <n v="14"/>
    <b v="1"/>
    <s v="theater/plays"/>
    <n v="286"/>
    <n v="14.29"/>
    <x v="1"/>
    <s v="plays"/>
    <x v="2976"/>
    <x v="297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x v="2977"/>
    <b v="0"/>
    <n v="30"/>
    <b v="1"/>
    <s v="theater/plays"/>
    <n v="7"/>
    <n v="6.63"/>
    <x v="1"/>
    <s v="plays"/>
    <x v="2977"/>
    <x v="2973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x v="2978"/>
    <b v="0"/>
    <n v="16"/>
    <b v="1"/>
    <s v="theater/plays"/>
    <n v="26"/>
    <n v="12.25"/>
    <x v="1"/>
    <s v="plays"/>
    <x v="2978"/>
    <x v="2974"/>
    <n v="2014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x v="2979"/>
    <b v="0"/>
    <n v="46"/>
    <b v="1"/>
    <s v="theater/plays"/>
    <n v="4"/>
    <n v="4.26"/>
    <x v="1"/>
    <s v="plays"/>
    <x v="2979"/>
    <x v="2975"/>
    <n v="2014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x v="2980"/>
    <b v="0"/>
    <n v="24"/>
    <b v="1"/>
    <s v="theater/plays"/>
    <n v="7"/>
    <n v="8.1300000000000008"/>
    <x v="1"/>
    <s v="plays"/>
    <x v="2980"/>
    <x v="2976"/>
    <n v="2015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x v="2981"/>
    <b v="1"/>
    <n v="97"/>
    <b v="1"/>
    <s v="theater/spaces"/>
    <n v="5"/>
    <n v="2.0099999999999998"/>
    <x v="1"/>
    <s v="spaces"/>
    <x v="2981"/>
    <x v="2977"/>
    <n v="2015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x v="2982"/>
    <b v="1"/>
    <n v="59"/>
    <b v="1"/>
    <s v="theater/spaces"/>
    <n v="4"/>
    <n v="3.31"/>
    <x v="1"/>
    <s v="spaces"/>
    <x v="2982"/>
    <x v="2978"/>
    <n v="2016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x v="2983"/>
    <b v="1"/>
    <n v="1095"/>
    <b v="1"/>
    <s v="theater/spaces"/>
    <n v="0"/>
    <n v="0.18"/>
    <x v="1"/>
    <s v="spaces"/>
    <x v="2983"/>
    <x v="2979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x v="2984"/>
    <b v="1"/>
    <n v="218"/>
    <b v="1"/>
    <s v="theater/spaces"/>
    <n v="1"/>
    <n v="0.87"/>
    <x v="1"/>
    <s v="spaces"/>
    <x v="2984"/>
    <x v="2980"/>
    <n v="2016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x v="2985"/>
    <b v="0"/>
    <n v="111"/>
    <b v="1"/>
    <s v="theater/spaces"/>
    <n v="2"/>
    <n v="1.71"/>
    <x v="1"/>
    <s v="spaces"/>
    <x v="2985"/>
    <x v="2981"/>
    <n v="2016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x v="2986"/>
    <b v="0"/>
    <n v="56"/>
    <b v="1"/>
    <s v="theater/spaces"/>
    <n v="8"/>
    <n v="3.38"/>
    <x v="1"/>
    <s v="spaces"/>
    <x v="2986"/>
    <x v="298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x v="2987"/>
    <b v="0"/>
    <n v="265"/>
    <b v="1"/>
    <s v="theater/spaces"/>
    <n v="1"/>
    <n v="0.71"/>
    <x v="1"/>
    <s v="spaces"/>
    <x v="2987"/>
    <x v="2983"/>
    <n v="2016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x v="2988"/>
    <b v="0"/>
    <n v="28"/>
    <b v="1"/>
    <s v="theater/spaces"/>
    <n v="19"/>
    <n v="6.68"/>
    <x v="1"/>
    <s v="spaces"/>
    <x v="2988"/>
    <x v="2984"/>
    <n v="2016"/>
  </r>
  <r>
    <n v="2989"/>
    <s v="Let's Light Up The Gem!"/>
    <s v="Bring the movies back to Bethel, Maine."/>
    <n v="20000"/>
    <n v="186"/>
    <x v="0"/>
    <s v="US"/>
    <s v="USD"/>
    <n v="1450673940"/>
    <x v="2989"/>
    <b v="0"/>
    <n v="364"/>
    <b v="1"/>
    <s v="theater/spaces"/>
    <n v="1"/>
    <n v="0.51"/>
    <x v="1"/>
    <s v="spaces"/>
    <x v="2989"/>
    <x v="2985"/>
    <n v="2015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x v="2990"/>
    <b v="0"/>
    <n v="27"/>
    <b v="1"/>
    <s v="theater/spaces"/>
    <n v="2"/>
    <n v="6.85"/>
    <x v="1"/>
    <s v="spaces"/>
    <x v="2990"/>
    <x v="2986"/>
    <n v="2015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x v="2991"/>
    <b v="0"/>
    <n v="93"/>
    <b v="1"/>
    <s v="theater/spaces"/>
    <n v="2"/>
    <n v="1.99"/>
    <x v="1"/>
    <s v="spaces"/>
    <x v="2991"/>
    <x v="2987"/>
    <n v="2017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x v="2992"/>
    <b v="0"/>
    <n v="64"/>
    <b v="1"/>
    <s v="theater/spaces"/>
    <n v="6"/>
    <n v="2.81"/>
    <x v="1"/>
    <s v="spaces"/>
    <x v="2992"/>
    <x v="2988"/>
    <n v="2016"/>
  </r>
  <r>
    <n v="2993"/>
    <s v="TRUE WEST: Think, Dog! Productions"/>
    <s v="Help us build the Kitchen from Hell!"/>
    <n v="1000"/>
    <n v="180"/>
    <x v="0"/>
    <s v="US"/>
    <s v="USD"/>
    <n v="1455998867"/>
    <x v="2993"/>
    <b v="0"/>
    <n v="22"/>
    <b v="1"/>
    <s v="theater/spaces"/>
    <n v="18"/>
    <n v="8.18"/>
    <x v="1"/>
    <s v="spaces"/>
    <x v="2993"/>
    <x v="2989"/>
    <n v="2016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x v="2994"/>
    <b v="0"/>
    <n v="59"/>
    <b v="1"/>
    <s v="theater/spaces"/>
    <n v="60"/>
    <n v="3.05"/>
    <x v="1"/>
    <s v="spaces"/>
    <x v="2994"/>
    <x v="2990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x v="2995"/>
    <b v="0"/>
    <n v="249"/>
    <b v="1"/>
    <s v="theater/spaces"/>
    <n v="1"/>
    <n v="0.72"/>
    <x v="1"/>
    <s v="spaces"/>
    <x v="2995"/>
    <x v="2991"/>
    <n v="2016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x v="2996"/>
    <b v="0"/>
    <n v="392"/>
    <b v="1"/>
    <s v="theater/spaces"/>
    <n v="1"/>
    <n v="0.46"/>
    <x v="1"/>
    <s v="spaces"/>
    <x v="2996"/>
    <x v="2992"/>
    <n v="2015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x v="2997"/>
    <b v="0"/>
    <n v="115"/>
    <b v="1"/>
    <s v="theater/spaces"/>
    <n v="2"/>
    <n v="1.55"/>
    <x v="1"/>
    <s v="spaces"/>
    <x v="2997"/>
    <x v="2993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x v="2998"/>
    <b v="0"/>
    <n v="433"/>
    <b v="1"/>
    <s v="theater/spaces"/>
    <n v="0"/>
    <n v="0.41"/>
    <x v="1"/>
    <s v="spaces"/>
    <x v="2998"/>
    <x v="2994"/>
    <n v="2014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x v="2999"/>
    <b v="0"/>
    <n v="20"/>
    <b v="1"/>
    <s v="theater/spaces"/>
    <n v="13"/>
    <n v="8.85"/>
    <x v="1"/>
    <s v="spaces"/>
    <x v="2999"/>
    <x v="807"/>
    <n v="2017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x v="3000"/>
    <b v="0"/>
    <n v="8"/>
    <b v="1"/>
    <s v="theater/spaces"/>
    <n v="35"/>
    <n v="22.13"/>
    <x v="1"/>
    <s v="spaces"/>
    <x v="3000"/>
    <x v="2995"/>
    <n v="2017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x v="3001"/>
    <b v="0"/>
    <n v="175"/>
    <b v="1"/>
    <s v="theater/spaces"/>
    <n v="2"/>
    <n v="1"/>
    <x v="1"/>
    <s v="spaces"/>
    <x v="3001"/>
    <x v="2996"/>
    <n v="2016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x v="3002"/>
    <b v="0"/>
    <n v="104"/>
    <b v="1"/>
    <s v="theater/spaces"/>
    <n v="3"/>
    <n v="1.68"/>
    <x v="1"/>
    <s v="spaces"/>
    <x v="3002"/>
    <x v="2997"/>
    <n v="20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x v="3003"/>
    <b v="0"/>
    <n v="17"/>
    <b v="1"/>
    <s v="theater/spaces"/>
    <n v="6"/>
    <n v="10.18"/>
    <x v="1"/>
    <s v="spaces"/>
    <x v="3003"/>
    <x v="2998"/>
    <n v="2016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x v="3004"/>
    <b v="0"/>
    <n v="277"/>
    <b v="1"/>
    <s v="theater/spaces"/>
    <n v="0"/>
    <n v="0.61"/>
    <x v="1"/>
    <s v="spaces"/>
    <x v="3004"/>
    <x v="2999"/>
    <n v="201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x v="3005"/>
    <b v="0"/>
    <n v="118"/>
    <b v="1"/>
    <s v="theater/spaces"/>
    <n v="2"/>
    <n v="1.44"/>
    <x v="1"/>
    <s v="spaces"/>
    <x v="3005"/>
    <x v="3000"/>
    <n v="2014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x v="3006"/>
    <b v="0"/>
    <n v="97"/>
    <b v="1"/>
    <s v="theater/spaces"/>
    <n v="2"/>
    <n v="1.75"/>
    <x v="1"/>
    <s v="spaces"/>
    <x v="3006"/>
    <x v="3001"/>
    <n v="2014"/>
  </r>
  <r>
    <n v="3007"/>
    <s v="Bethlem"/>
    <s v="Consuite for 2015 CoreCon.  An adventure into insanity."/>
    <n v="600"/>
    <n v="170"/>
    <x v="0"/>
    <s v="US"/>
    <s v="USD"/>
    <n v="1429938683"/>
    <x v="3007"/>
    <b v="0"/>
    <n v="20"/>
    <b v="1"/>
    <s v="theater/spaces"/>
    <n v="28"/>
    <n v="8.5"/>
    <x v="1"/>
    <s v="spaces"/>
    <x v="3007"/>
    <x v="3002"/>
    <n v="201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x v="3008"/>
    <b v="0"/>
    <n v="26"/>
    <b v="1"/>
    <s v="theater/spaces"/>
    <n v="6"/>
    <n v="6.54"/>
    <x v="1"/>
    <s v="spaces"/>
    <x v="3008"/>
    <x v="3003"/>
    <n v="2015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x v="3009"/>
    <b v="0"/>
    <n v="128"/>
    <b v="1"/>
    <s v="theater/spaces"/>
    <n v="1"/>
    <n v="1.29"/>
    <x v="1"/>
    <s v="spaces"/>
    <x v="3009"/>
    <x v="3004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x v="3010"/>
    <b v="0"/>
    <n v="15"/>
    <b v="1"/>
    <s v="theater/spaces"/>
    <n v="11"/>
    <n v="11"/>
    <x v="1"/>
    <s v="spaces"/>
    <x v="3010"/>
    <x v="3005"/>
    <n v="2014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x v="3011"/>
    <b v="0"/>
    <n v="25"/>
    <b v="1"/>
    <s v="theater/spaces"/>
    <n v="54"/>
    <n v="6.48"/>
    <x v="1"/>
    <s v="spaces"/>
    <x v="3011"/>
    <x v="3006"/>
    <n v="2015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x v="3012"/>
    <b v="0"/>
    <n v="55"/>
    <b v="1"/>
    <s v="theater/spaces"/>
    <n v="4"/>
    <n v="2.91"/>
    <x v="1"/>
    <s v="spaces"/>
    <x v="3012"/>
    <x v="3007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x v="3013"/>
    <b v="0"/>
    <n v="107"/>
    <b v="1"/>
    <s v="theater/spaces"/>
    <n v="2"/>
    <n v="1.5"/>
    <x v="1"/>
    <s v="spaces"/>
    <x v="3013"/>
    <x v="3008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x v="3014"/>
    <b v="0"/>
    <n v="557"/>
    <b v="1"/>
    <s v="theater/spaces"/>
    <n v="1"/>
    <n v="0.28000000000000003"/>
    <x v="1"/>
    <s v="spaces"/>
    <x v="3014"/>
    <x v="3009"/>
    <n v="2014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x v="3015"/>
    <b v="0"/>
    <n v="40"/>
    <b v="1"/>
    <s v="theater/spaces"/>
    <n v="5"/>
    <n v="3.88"/>
    <x v="1"/>
    <s v="spaces"/>
    <x v="3015"/>
    <x v="301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x v="3016"/>
    <b v="0"/>
    <n v="36"/>
    <b v="1"/>
    <s v="theater/spaces"/>
    <n v="2"/>
    <n v="4.25"/>
    <x v="1"/>
    <s v="spaces"/>
    <x v="3016"/>
    <x v="3011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x v="3017"/>
    <b v="0"/>
    <n v="159"/>
    <b v="1"/>
    <s v="theater/spaces"/>
    <n v="1"/>
    <n v="0.96"/>
    <x v="1"/>
    <s v="spaces"/>
    <x v="3017"/>
    <x v="3012"/>
    <n v="2014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x v="3018"/>
    <b v="0"/>
    <n v="41"/>
    <b v="1"/>
    <s v="theater/spaces"/>
    <n v="4"/>
    <n v="3.73"/>
    <x v="1"/>
    <s v="spaces"/>
    <x v="3018"/>
    <x v="3013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x v="3019"/>
    <b v="0"/>
    <n v="226"/>
    <b v="1"/>
    <s v="theater/spaces"/>
    <n v="1"/>
    <n v="0.67"/>
    <x v="1"/>
    <s v="spaces"/>
    <x v="3019"/>
    <x v="3014"/>
    <n v="2014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x v="3020"/>
    <b v="0"/>
    <n v="30"/>
    <b v="1"/>
    <s v="theater/spaces"/>
    <n v="2"/>
    <n v="5.03"/>
    <x v="1"/>
    <s v="spaces"/>
    <x v="3020"/>
    <x v="3015"/>
    <n v="201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x v="3021"/>
    <b v="0"/>
    <n v="103"/>
    <b v="1"/>
    <s v="theater/spaces"/>
    <n v="3"/>
    <n v="1.47"/>
    <x v="1"/>
    <s v="spaces"/>
    <x v="3021"/>
    <x v="3016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x v="3022"/>
    <b v="0"/>
    <n v="62"/>
    <b v="1"/>
    <s v="theater/spaces"/>
    <n v="2"/>
    <n v="2.44"/>
    <x v="1"/>
    <s v="spaces"/>
    <x v="3022"/>
    <x v="3017"/>
    <n v="2016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x v="3023"/>
    <b v="0"/>
    <n v="6"/>
    <b v="1"/>
    <s v="theater/spaces"/>
    <n v="22"/>
    <n v="25.17"/>
    <x v="1"/>
    <s v="spaces"/>
    <x v="3023"/>
    <x v="3018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x v="3024"/>
    <b v="0"/>
    <n v="182"/>
    <b v="1"/>
    <s v="theater/spaces"/>
    <n v="3"/>
    <n v="0.83"/>
    <x v="1"/>
    <s v="spaces"/>
    <x v="3024"/>
    <x v="3019"/>
    <n v="201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x v="3025"/>
    <b v="0"/>
    <n v="145"/>
    <b v="1"/>
    <s v="theater/spaces"/>
    <n v="6"/>
    <n v="1.03"/>
    <x v="1"/>
    <s v="spaces"/>
    <x v="3025"/>
    <x v="302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x v="3026"/>
    <b v="0"/>
    <n v="25"/>
    <b v="1"/>
    <s v="theater/spaces"/>
    <n v="17"/>
    <n v="6"/>
    <x v="1"/>
    <s v="spaces"/>
    <x v="3026"/>
    <x v="3021"/>
    <n v="2017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x v="3027"/>
    <b v="0"/>
    <n v="320"/>
    <b v="1"/>
    <s v="theater/spaces"/>
    <n v="0"/>
    <n v="0.47"/>
    <x v="1"/>
    <s v="spaces"/>
    <x v="3027"/>
    <x v="3022"/>
    <n v="2015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x v="3028"/>
    <b v="0"/>
    <n v="99"/>
    <b v="1"/>
    <s v="theater/spaces"/>
    <n v="3"/>
    <n v="1.52"/>
    <x v="1"/>
    <s v="spaces"/>
    <x v="3028"/>
    <x v="3023"/>
    <n v="2016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x v="3029"/>
    <b v="0"/>
    <n v="348"/>
    <b v="1"/>
    <s v="theater/spaces"/>
    <n v="1"/>
    <n v="0.43"/>
    <x v="1"/>
    <s v="spaces"/>
    <x v="3029"/>
    <x v="3024"/>
    <n v="2014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x v="3030"/>
    <b v="0"/>
    <n v="41"/>
    <b v="1"/>
    <s v="theater/spaces"/>
    <n v="9"/>
    <n v="3.63"/>
    <x v="1"/>
    <s v="spaces"/>
    <x v="3030"/>
    <x v="3025"/>
    <n v="2015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x v="3031"/>
    <b v="0"/>
    <n v="29"/>
    <b v="1"/>
    <s v="theater/spaces"/>
    <n v="10"/>
    <n v="5.03"/>
    <x v="1"/>
    <s v="spaces"/>
    <x v="3031"/>
    <x v="3026"/>
    <n v="2016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x v="3032"/>
    <b v="0"/>
    <n v="25"/>
    <b v="1"/>
    <s v="theater/spaces"/>
    <n v="15"/>
    <n v="5.8"/>
    <x v="1"/>
    <s v="spaces"/>
    <x v="3032"/>
    <x v="3027"/>
    <n v="2015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x v="3033"/>
    <b v="0"/>
    <n v="23"/>
    <b v="1"/>
    <s v="theater/spaces"/>
    <n v="5"/>
    <n v="6.3"/>
    <x v="1"/>
    <s v="spaces"/>
    <x v="3033"/>
    <x v="3028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x v="3034"/>
    <b v="0"/>
    <n v="1260"/>
    <b v="1"/>
    <s v="theater/spaces"/>
    <n v="0"/>
    <n v="0.12"/>
    <x v="1"/>
    <s v="spaces"/>
    <x v="3034"/>
    <x v="3029"/>
    <n v="2016"/>
  </r>
  <r>
    <n v="3035"/>
    <s v="The Coalition Theater"/>
    <s v="Help create a permanent home for live comedy shows and classes in Downtown RVA."/>
    <n v="25000"/>
    <n v="142"/>
    <x v="0"/>
    <s v="US"/>
    <s v="USD"/>
    <n v="1367674009"/>
    <x v="3035"/>
    <b v="0"/>
    <n v="307"/>
    <b v="1"/>
    <s v="theater/spaces"/>
    <n v="1"/>
    <n v="0.46"/>
    <x v="1"/>
    <s v="spaces"/>
    <x v="3035"/>
    <x v="3030"/>
    <n v="2013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x v="3036"/>
    <b v="0"/>
    <n v="329"/>
    <b v="1"/>
    <s v="theater/spaces"/>
    <n v="1"/>
    <n v="0.43"/>
    <x v="1"/>
    <s v="spaces"/>
    <x v="3036"/>
    <x v="3031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x v="3037"/>
    <b v="0"/>
    <n v="32"/>
    <b v="1"/>
    <s v="theater/spaces"/>
    <n v="28"/>
    <n v="4.41"/>
    <x v="1"/>
    <s v="spaces"/>
    <x v="3037"/>
    <x v="3032"/>
    <n v="201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x v="3038"/>
    <b v="0"/>
    <n v="27"/>
    <b v="1"/>
    <s v="theater/spaces"/>
    <n v="14"/>
    <n v="5.19"/>
    <x v="1"/>
    <s v="spaces"/>
    <x v="3038"/>
    <x v="3033"/>
    <n v="2016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x v="3039"/>
    <b v="0"/>
    <n v="236"/>
    <b v="1"/>
    <s v="theater/spaces"/>
    <n v="1"/>
    <n v="0.59"/>
    <x v="1"/>
    <s v="spaces"/>
    <x v="3039"/>
    <x v="3034"/>
    <n v="2013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x v="3040"/>
    <b v="0"/>
    <n v="42"/>
    <b v="1"/>
    <s v="theater/spaces"/>
    <n v="5"/>
    <n v="3.33"/>
    <x v="1"/>
    <s v="spaces"/>
    <x v="3040"/>
    <x v="3035"/>
    <n v="2015"/>
  </r>
  <r>
    <n v="3041"/>
    <s v="Lend a Hand in Our Home"/>
    <s v="Privet! Hello! Bon Jour! We are the Arlekin Players Theatre and we need a home."/>
    <n v="8300"/>
    <n v="140"/>
    <x v="0"/>
    <s v="US"/>
    <s v="USD"/>
    <n v="1453323048"/>
    <x v="3041"/>
    <b v="0"/>
    <n v="95"/>
    <b v="1"/>
    <s v="theater/spaces"/>
    <n v="2"/>
    <n v="1.47"/>
    <x v="1"/>
    <s v="spaces"/>
    <x v="3041"/>
    <x v="3036"/>
    <n v="2015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x v="3042"/>
    <b v="0"/>
    <n v="37"/>
    <b v="1"/>
    <s v="theater/spaces"/>
    <n v="9"/>
    <n v="3.73"/>
    <x v="1"/>
    <s v="spaces"/>
    <x v="3042"/>
    <x v="3037"/>
    <n v="2015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x v="3043"/>
    <b v="0"/>
    <n v="128"/>
    <b v="1"/>
    <s v="theater/spaces"/>
    <n v="1"/>
    <n v="1.07"/>
    <x v="1"/>
    <s v="spaces"/>
    <x v="3043"/>
    <x v="3038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x v="3044"/>
    <b v="0"/>
    <n v="156"/>
    <b v="1"/>
    <s v="theater/spaces"/>
    <n v="1"/>
    <n v="0.87"/>
    <x v="1"/>
    <s v="spaces"/>
    <x v="3044"/>
    <x v="3039"/>
    <n v="2016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x v="3045"/>
    <b v="0"/>
    <n v="64"/>
    <b v="1"/>
    <s v="theater/spaces"/>
    <n v="3"/>
    <n v="2.11"/>
    <x v="1"/>
    <s v="spaces"/>
    <x v="3045"/>
    <x v="3040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x v="3046"/>
    <b v="0"/>
    <n v="58"/>
    <b v="1"/>
    <s v="theater/spaces"/>
    <n v="2"/>
    <n v="2.33"/>
    <x v="1"/>
    <s v="spaces"/>
    <x v="3046"/>
    <x v="3041"/>
    <n v="2014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x v="3047"/>
    <b v="0"/>
    <n v="20"/>
    <b v="1"/>
    <s v="theater/spaces"/>
    <n v="27"/>
    <n v="6.75"/>
    <x v="1"/>
    <s v="spaces"/>
    <x v="3047"/>
    <x v="3042"/>
    <n v="2016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x v="3048"/>
    <b v="0"/>
    <n v="47"/>
    <b v="1"/>
    <s v="theater/spaces"/>
    <n v="3"/>
    <n v="2.87"/>
    <x v="1"/>
    <s v="spaces"/>
    <x v="3048"/>
    <x v="304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x v="3049"/>
    <b v="0"/>
    <n v="54"/>
    <b v="1"/>
    <s v="theater/spaces"/>
    <n v="4"/>
    <n v="2.46"/>
    <x v="1"/>
    <s v="spaces"/>
    <x v="3049"/>
    <x v="3044"/>
    <n v="201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x v="3050"/>
    <b v="0"/>
    <n v="9"/>
    <b v="1"/>
    <s v="theater/spaces"/>
    <n v="22"/>
    <n v="14.67"/>
    <x v="1"/>
    <s v="spaces"/>
    <x v="3050"/>
    <x v="3045"/>
    <n v="2016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x v="3051"/>
    <b v="1"/>
    <n v="35"/>
    <b v="0"/>
    <s v="theater/spaces"/>
    <n v="4"/>
    <n v="3.77"/>
    <x v="1"/>
    <s v="spaces"/>
    <x v="3051"/>
    <x v="3046"/>
    <n v="2017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x v="3052"/>
    <b v="0"/>
    <n v="2"/>
    <b v="0"/>
    <s v="theater/spaces"/>
    <n v="0"/>
    <n v="65.5"/>
    <x v="1"/>
    <s v="spaces"/>
    <x v="3052"/>
    <x v="3047"/>
    <n v="2015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x v="3053"/>
    <b v="0"/>
    <n v="3"/>
    <b v="0"/>
    <s v="theater/spaces"/>
    <n v="1"/>
    <n v="43.67"/>
    <x v="1"/>
    <s v="spaces"/>
    <x v="3053"/>
    <x v="3048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x v="3054"/>
    <b v="0"/>
    <n v="0"/>
    <b v="0"/>
    <s v="theater/spaces"/>
    <n v="44"/>
    <s v="N/A"/>
    <x v="1"/>
    <s v="spaces"/>
    <x v="3054"/>
    <x v="3049"/>
    <n v="2015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x v="3055"/>
    <b v="0"/>
    <n v="1"/>
    <b v="0"/>
    <s v="theater/spaces"/>
    <n v="1"/>
    <n v="130"/>
    <x v="1"/>
    <s v="spaces"/>
    <x v="3055"/>
    <x v="3050"/>
    <n v="2014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x v="3056"/>
    <b v="0"/>
    <n v="0"/>
    <b v="0"/>
    <s v="theater/spaces"/>
    <n v="1"/>
    <s v="N/A"/>
    <x v="1"/>
    <s v="spaces"/>
    <x v="3056"/>
    <x v="3051"/>
    <n v="201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x v="3057"/>
    <b v="0"/>
    <n v="0"/>
    <b v="0"/>
    <s v="theater/spaces"/>
    <n v="0"/>
    <s v="N/A"/>
    <x v="1"/>
    <s v="spaces"/>
    <x v="3057"/>
    <x v="3052"/>
    <n v="2016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x v="3058"/>
    <b v="0"/>
    <n v="3"/>
    <b v="0"/>
    <s v="theater/spaces"/>
    <n v="1"/>
    <n v="43.33"/>
    <x v="1"/>
    <s v="spaces"/>
    <x v="3058"/>
    <x v="3053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x v="3059"/>
    <b v="0"/>
    <n v="11"/>
    <b v="0"/>
    <s v="theater/spaces"/>
    <n v="1"/>
    <n v="11.82"/>
    <x v="1"/>
    <s v="spaces"/>
    <x v="3059"/>
    <x v="3054"/>
    <n v="2014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x v="3060"/>
    <b v="0"/>
    <n v="6"/>
    <b v="0"/>
    <s v="theater/spaces"/>
    <n v="0"/>
    <n v="21.5"/>
    <x v="1"/>
    <s v="spaces"/>
    <x v="3060"/>
    <x v="3055"/>
    <n v="2015"/>
  </r>
  <r>
    <n v="3061"/>
    <s v="Help Save Parkway Cinemas!"/>
    <s v="Save a historic Local theater."/>
    <n v="1000000"/>
    <n v="128"/>
    <x v="2"/>
    <s v="US"/>
    <s v="USD"/>
    <n v="1407955748"/>
    <x v="3061"/>
    <b v="0"/>
    <n v="0"/>
    <b v="0"/>
    <s v="theater/spaces"/>
    <n v="0"/>
    <s v="N/A"/>
    <x v="1"/>
    <s v="spaces"/>
    <x v="3061"/>
    <x v="3056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x v="3062"/>
    <b v="0"/>
    <n v="67"/>
    <b v="0"/>
    <s v="theater/spaces"/>
    <n v="1"/>
    <n v="1.91"/>
    <x v="1"/>
    <s v="spaces"/>
    <x v="3062"/>
    <x v="3057"/>
    <n v="2015"/>
  </r>
  <r>
    <n v="3063"/>
    <s v="Spec Haus"/>
    <s v="Members of the local Miami music scene are putting together a venue/creative space in Kendall!"/>
    <n v="3000"/>
    <n v="126"/>
    <x v="2"/>
    <s v="US"/>
    <s v="USD"/>
    <n v="1477174138"/>
    <x v="3063"/>
    <b v="0"/>
    <n v="23"/>
    <b v="0"/>
    <s v="theater/spaces"/>
    <n v="4"/>
    <n v="5.48"/>
    <x v="1"/>
    <s v="spaces"/>
    <x v="3063"/>
    <x v="3058"/>
    <n v="2016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x v="3064"/>
    <b v="0"/>
    <n v="72"/>
    <b v="0"/>
    <s v="theater/spaces"/>
    <n v="0"/>
    <n v="1.75"/>
    <x v="1"/>
    <s v="spaces"/>
    <x v="3064"/>
    <x v="3059"/>
    <n v="2015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x v="3065"/>
    <b v="0"/>
    <n v="2"/>
    <b v="0"/>
    <s v="theater/spaces"/>
    <n v="1"/>
    <n v="63"/>
    <x v="1"/>
    <s v="spaces"/>
    <x v="3065"/>
    <x v="3060"/>
    <n v="2014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x v="3066"/>
    <b v="0"/>
    <n v="15"/>
    <b v="0"/>
    <s v="theater/spaces"/>
    <n v="0"/>
    <n v="8.33"/>
    <x v="1"/>
    <s v="spaces"/>
    <x v="3066"/>
    <x v="3061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x v="3067"/>
    <b v="0"/>
    <n v="1"/>
    <b v="0"/>
    <s v="theater/spaces"/>
    <n v="2"/>
    <n v="125"/>
    <x v="1"/>
    <s v="spaces"/>
    <x v="3067"/>
    <x v="3062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x v="3068"/>
    <b v="0"/>
    <n v="2"/>
    <b v="0"/>
    <s v="theater/spaces"/>
    <n v="0"/>
    <n v="62.5"/>
    <x v="1"/>
    <s v="spaces"/>
    <x v="3068"/>
    <x v="3063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x v="3069"/>
    <b v="0"/>
    <n v="7"/>
    <b v="0"/>
    <s v="theater/spaces"/>
    <n v="13"/>
    <n v="17.86"/>
    <x v="1"/>
    <s v="spaces"/>
    <x v="3069"/>
    <x v="3064"/>
    <n v="201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x v="3070"/>
    <b v="0"/>
    <n v="16"/>
    <b v="0"/>
    <s v="theater/spaces"/>
    <n v="1"/>
    <n v="7.81"/>
    <x v="1"/>
    <s v="spaces"/>
    <x v="3070"/>
    <x v="3065"/>
    <n v="2016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x v="3071"/>
    <b v="0"/>
    <n v="117"/>
    <b v="0"/>
    <s v="theater/spaces"/>
    <n v="1"/>
    <n v="1.07"/>
    <x v="1"/>
    <s v="spaces"/>
    <x v="3071"/>
    <x v="3066"/>
    <n v="2015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x v="3072"/>
    <b v="0"/>
    <n v="2"/>
    <b v="0"/>
    <s v="theater/spaces"/>
    <n v="1"/>
    <n v="62.5"/>
    <x v="1"/>
    <s v="spaces"/>
    <x v="3072"/>
    <x v="3067"/>
    <n v="2016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x v="3073"/>
    <b v="0"/>
    <n v="7"/>
    <b v="0"/>
    <s v="theater/spaces"/>
    <n v="0"/>
    <n v="17.86"/>
    <x v="1"/>
    <s v="spaces"/>
    <x v="3073"/>
    <x v="3068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x v="3074"/>
    <b v="0"/>
    <n v="3"/>
    <b v="0"/>
    <s v="theater/spaces"/>
    <n v="0"/>
    <n v="41.33"/>
    <x v="1"/>
    <s v="spaces"/>
    <x v="3074"/>
    <x v="3069"/>
    <n v="2016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x v="3075"/>
    <b v="0"/>
    <n v="20"/>
    <b v="0"/>
    <s v="theater/spaces"/>
    <n v="1"/>
    <n v="6.2"/>
    <x v="1"/>
    <s v="spaces"/>
    <x v="3075"/>
    <x v="3070"/>
    <n v="2016"/>
  </r>
  <r>
    <n v="3076"/>
    <s v="10,000 Hours"/>
    <s v="Helping female comedians get in their 10,000 Hours of practice!"/>
    <n v="10000"/>
    <n v="123"/>
    <x v="2"/>
    <s v="US"/>
    <s v="USD"/>
    <n v="1444405123"/>
    <x v="3076"/>
    <b v="0"/>
    <n v="50"/>
    <b v="0"/>
    <s v="theater/spaces"/>
    <n v="1"/>
    <n v="2.46"/>
    <x v="1"/>
    <s v="spaces"/>
    <x v="3076"/>
    <x v="3071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x v="3077"/>
    <b v="0"/>
    <n v="2"/>
    <b v="0"/>
    <s v="theater/spaces"/>
    <n v="1"/>
    <n v="61.5"/>
    <x v="1"/>
    <s v="spaces"/>
    <x v="3077"/>
    <x v="3072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x v="3078"/>
    <b v="0"/>
    <n v="3"/>
    <b v="0"/>
    <s v="theater/spaces"/>
    <n v="0"/>
    <n v="40"/>
    <x v="1"/>
    <s v="spaces"/>
    <x v="3078"/>
    <x v="3073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x v="3079"/>
    <b v="0"/>
    <n v="27"/>
    <b v="0"/>
    <s v="theater/spaces"/>
    <n v="0"/>
    <n v="4.4400000000000004"/>
    <x v="1"/>
    <s v="spaces"/>
    <x v="3079"/>
    <x v="3074"/>
    <n v="20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x v="3080"/>
    <b v="0"/>
    <n v="7"/>
    <b v="0"/>
    <s v="theater/spaces"/>
    <n v="0"/>
    <n v="17.14"/>
    <x v="1"/>
    <s v="spaces"/>
    <x v="3080"/>
    <x v="3075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x v="3081"/>
    <b v="0"/>
    <n v="5"/>
    <b v="0"/>
    <s v="theater/spaces"/>
    <n v="0"/>
    <n v="24"/>
    <x v="1"/>
    <s v="spaces"/>
    <x v="3081"/>
    <x v="3076"/>
    <n v="2015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x v="3082"/>
    <b v="0"/>
    <n v="0"/>
    <b v="0"/>
    <s v="theater/spaces"/>
    <n v="1"/>
    <s v="N/A"/>
    <x v="1"/>
    <s v="spaces"/>
    <x v="3082"/>
    <x v="3077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x v="3083"/>
    <b v="0"/>
    <n v="3"/>
    <b v="0"/>
    <s v="theater/spaces"/>
    <n v="1"/>
    <n v="40"/>
    <x v="1"/>
    <s v="spaces"/>
    <x v="3083"/>
    <x v="307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x v="3084"/>
    <b v="0"/>
    <n v="6"/>
    <b v="0"/>
    <s v="theater/spaces"/>
    <n v="3"/>
    <n v="19.670000000000002"/>
    <x v="1"/>
    <s v="spaces"/>
    <x v="3084"/>
    <x v="3079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x v="3085"/>
    <b v="0"/>
    <n v="9"/>
    <b v="0"/>
    <s v="theater/spaces"/>
    <n v="0"/>
    <n v="13.11"/>
    <x v="1"/>
    <s v="spaces"/>
    <x v="3085"/>
    <x v="308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x v="3086"/>
    <b v="0"/>
    <n v="3"/>
    <b v="0"/>
    <s v="theater/spaces"/>
    <n v="1"/>
    <n v="38.67"/>
    <x v="1"/>
    <s v="spaces"/>
    <x v="3086"/>
    <x v="3081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x v="3087"/>
    <b v="0"/>
    <n v="2"/>
    <b v="0"/>
    <s v="theater/spaces"/>
    <n v="1"/>
    <n v="58"/>
    <x v="1"/>
    <s v="spaces"/>
    <x v="3087"/>
    <x v="3082"/>
    <n v="2016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x v="3088"/>
    <b v="0"/>
    <n v="3"/>
    <b v="0"/>
    <s v="theater/spaces"/>
    <n v="0"/>
    <n v="38.67"/>
    <x v="1"/>
    <s v="spaces"/>
    <x v="3088"/>
    <x v="3083"/>
    <n v="2014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x v="3089"/>
    <b v="0"/>
    <n v="45"/>
    <b v="0"/>
    <s v="theater/spaces"/>
    <n v="0"/>
    <n v="2.56"/>
    <x v="1"/>
    <s v="spaces"/>
    <x v="3089"/>
    <x v="3084"/>
    <n v="2016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x v="3090"/>
    <b v="0"/>
    <n v="9"/>
    <b v="0"/>
    <s v="theater/spaces"/>
    <n v="0"/>
    <n v="12.78"/>
    <x v="1"/>
    <s v="spaces"/>
    <x v="3090"/>
    <x v="3085"/>
    <n v="201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x v="3091"/>
    <b v="0"/>
    <n v="9"/>
    <b v="0"/>
    <s v="theater/spaces"/>
    <n v="2"/>
    <n v="12.78"/>
    <x v="1"/>
    <s v="spaces"/>
    <x v="3091"/>
    <x v="3086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x v="3092"/>
    <b v="0"/>
    <n v="21"/>
    <b v="0"/>
    <s v="theater/spaces"/>
    <n v="0"/>
    <n v="5.48"/>
    <x v="1"/>
    <s v="spaces"/>
    <x v="3092"/>
    <x v="3087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x v="3093"/>
    <b v="0"/>
    <n v="17"/>
    <b v="0"/>
    <s v="theater/spaces"/>
    <n v="3"/>
    <n v="6.71"/>
    <x v="1"/>
    <s v="spaces"/>
    <x v="3093"/>
    <x v="2806"/>
    <n v="2014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x v="3094"/>
    <b v="0"/>
    <n v="1"/>
    <b v="0"/>
    <s v="theater/spaces"/>
    <n v="0"/>
    <n v="113"/>
    <x v="1"/>
    <s v="spaces"/>
    <x v="3094"/>
    <x v="3088"/>
    <n v="2015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x v="3095"/>
    <b v="0"/>
    <n v="1"/>
    <b v="0"/>
    <s v="theater/spaces"/>
    <n v="1"/>
    <n v="110"/>
    <x v="1"/>
    <s v="spaces"/>
    <x v="3095"/>
    <x v="3089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x v="3096"/>
    <b v="0"/>
    <n v="14"/>
    <b v="0"/>
    <s v="theater/spaces"/>
    <n v="1"/>
    <n v="7.86"/>
    <x v="1"/>
    <s v="spaces"/>
    <x v="3096"/>
    <x v="309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x v="3097"/>
    <b v="0"/>
    <n v="42"/>
    <b v="0"/>
    <s v="theater/spaces"/>
    <n v="1"/>
    <n v="2.62"/>
    <x v="1"/>
    <s v="spaces"/>
    <x v="3097"/>
    <x v="3091"/>
    <n v="2016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x v="3098"/>
    <b v="0"/>
    <n v="27"/>
    <b v="0"/>
    <s v="theater/spaces"/>
    <n v="0"/>
    <n v="4.07"/>
    <x v="1"/>
    <s v="spaces"/>
    <x v="3098"/>
    <x v="3092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x v="3099"/>
    <b v="0"/>
    <n v="5"/>
    <b v="0"/>
    <s v="theater/spaces"/>
    <n v="6"/>
    <n v="22"/>
    <x v="1"/>
    <s v="spaces"/>
    <x v="3099"/>
    <x v="3093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x v="3100"/>
    <b v="0"/>
    <n v="13"/>
    <b v="0"/>
    <s v="theater/spaces"/>
    <n v="1"/>
    <n v="8.4600000000000009"/>
    <x v="1"/>
    <s v="spaces"/>
    <x v="3100"/>
    <x v="3094"/>
    <n v="2014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x v="3101"/>
    <b v="0"/>
    <n v="12"/>
    <b v="0"/>
    <s v="theater/spaces"/>
    <n v="4"/>
    <n v="9.17"/>
    <x v="1"/>
    <s v="spaces"/>
    <x v="3101"/>
    <x v="3095"/>
    <n v="2015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x v="3102"/>
    <b v="0"/>
    <n v="90"/>
    <b v="0"/>
    <s v="theater/spaces"/>
    <n v="1"/>
    <n v="1.21"/>
    <x v="1"/>
    <s v="spaces"/>
    <x v="3102"/>
    <x v="3096"/>
    <n v="2016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x v="3103"/>
    <b v="0"/>
    <n v="2"/>
    <b v="0"/>
    <s v="theater/spaces"/>
    <n v="3"/>
    <n v="54"/>
    <x v="1"/>
    <s v="spaces"/>
    <x v="3103"/>
    <x v="3097"/>
    <n v="2015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x v="3104"/>
    <b v="0"/>
    <n v="5"/>
    <b v="0"/>
    <s v="theater/spaces"/>
    <n v="3"/>
    <n v="21.6"/>
    <x v="1"/>
    <s v="spaces"/>
    <x v="3104"/>
    <x v="3098"/>
    <n v="2015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x v="3105"/>
    <b v="0"/>
    <n v="31"/>
    <b v="0"/>
    <s v="theater/spaces"/>
    <n v="2"/>
    <n v="3.45"/>
    <x v="1"/>
    <s v="spaces"/>
    <x v="3105"/>
    <x v="3099"/>
    <n v="2014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x v="3106"/>
    <b v="0"/>
    <n v="4"/>
    <b v="0"/>
    <s v="theater/spaces"/>
    <n v="11"/>
    <n v="26.5"/>
    <x v="1"/>
    <s v="spaces"/>
    <x v="3106"/>
    <x v="3100"/>
    <n v="2015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x v="3107"/>
    <b v="0"/>
    <n v="29"/>
    <b v="0"/>
    <s v="theater/spaces"/>
    <n v="0"/>
    <n v="3.66"/>
    <x v="1"/>
    <s v="spaces"/>
    <x v="3107"/>
    <x v="3101"/>
    <n v="2015"/>
  </r>
  <r>
    <n v="3108"/>
    <s v="Funding a home for our Children's Theater"/>
    <s v="We need a permanent home for the theater!"/>
    <n v="50000"/>
    <n v="106"/>
    <x v="2"/>
    <s v="US"/>
    <s v="USD"/>
    <n v="1430234394"/>
    <x v="3108"/>
    <b v="0"/>
    <n v="2"/>
    <b v="0"/>
    <s v="theater/spaces"/>
    <n v="0"/>
    <n v="53"/>
    <x v="1"/>
    <s v="spaces"/>
    <x v="3108"/>
    <x v="3102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x v="3109"/>
    <b v="0"/>
    <n v="114"/>
    <b v="0"/>
    <s v="theater/spaces"/>
    <n v="0"/>
    <n v="0.93"/>
    <x v="1"/>
    <s v="spaces"/>
    <x v="3109"/>
    <x v="3103"/>
    <n v="2014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x v="3110"/>
    <b v="0"/>
    <n v="1"/>
    <b v="0"/>
    <s v="theater/spaces"/>
    <n v="0"/>
    <n v="106"/>
    <x v="1"/>
    <s v="spaces"/>
    <x v="3110"/>
    <x v="3104"/>
    <n v="2017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x v="3111"/>
    <b v="0"/>
    <n v="76"/>
    <b v="0"/>
    <s v="theater/spaces"/>
    <n v="1"/>
    <n v="1.39"/>
    <x v="1"/>
    <s v="spaces"/>
    <x v="3111"/>
    <x v="3105"/>
    <n v="2014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x v="3112"/>
    <b v="0"/>
    <n v="9"/>
    <b v="0"/>
    <s v="theater/spaces"/>
    <n v="1"/>
    <n v="11.67"/>
    <x v="1"/>
    <s v="spaces"/>
    <x v="3112"/>
    <x v="3106"/>
    <n v="2016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x v="3113"/>
    <b v="0"/>
    <n v="37"/>
    <b v="0"/>
    <s v="theater/spaces"/>
    <n v="0"/>
    <n v="2.84"/>
    <x v="1"/>
    <s v="spaces"/>
    <x v="3113"/>
    <x v="3107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x v="3114"/>
    <b v="0"/>
    <n v="0"/>
    <b v="0"/>
    <s v="theater/spaces"/>
    <n v="0"/>
    <s v="N/A"/>
    <x v="1"/>
    <s v="spaces"/>
    <x v="3114"/>
    <x v="3108"/>
    <n v="2014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x v="3115"/>
    <b v="0"/>
    <n v="1"/>
    <b v="0"/>
    <s v="theater/spaces"/>
    <n v="1"/>
    <n v="105"/>
    <x v="1"/>
    <s v="spaces"/>
    <x v="3115"/>
    <x v="3109"/>
    <n v="2016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x v="3116"/>
    <b v="0"/>
    <n v="10"/>
    <b v="0"/>
    <s v="theater/spaces"/>
    <n v="14"/>
    <n v="10.5"/>
    <x v="1"/>
    <s v="spaces"/>
    <x v="3116"/>
    <x v="3110"/>
    <n v="201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x v="3117"/>
    <b v="0"/>
    <n v="1"/>
    <b v="0"/>
    <s v="theater/spaces"/>
    <n v="11"/>
    <n v="105"/>
    <x v="1"/>
    <s v="spaces"/>
    <x v="3117"/>
    <x v="3111"/>
    <n v="2016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x v="3118"/>
    <b v="0"/>
    <n v="2"/>
    <b v="0"/>
    <s v="theater/spaces"/>
    <n v="0"/>
    <n v="52"/>
    <x v="1"/>
    <s v="spaces"/>
    <x v="3118"/>
    <x v="311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x v="3119"/>
    <b v="0"/>
    <n v="1"/>
    <b v="0"/>
    <s v="theater/spaces"/>
    <n v="1"/>
    <n v="102"/>
    <x v="1"/>
    <s v="spaces"/>
    <x v="3119"/>
    <x v="3113"/>
    <n v="2015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x v="3120"/>
    <b v="0"/>
    <n v="10"/>
    <b v="0"/>
    <s v="theater/spaces"/>
    <n v="0"/>
    <n v="10.199999999999999"/>
    <x v="1"/>
    <s v="spaces"/>
    <x v="3120"/>
    <x v="3114"/>
    <n v="201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x v="3121"/>
    <b v="0"/>
    <n v="1"/>
    <b v="0"/>
    <s v="theater/spaces"/>
    <n v="7"/>
    <n v="101"/>
    <x v="1"/>
    <s v="spaces"/>
    <x v="3121"/>
    <x v="3115"/>
    <n v="2014"/>
  </r>
  <r>
    <n v="3122"/>
    <s v="be back soon (Canceled)"/>
    <s v="cancelled until further notice"/>
    <n v="199"/>
    <n v="101"/>
    <x v="1"/>
    <s v="US"/>
    <s v="USD"/>
    <n v="1478733732"/>
    <x v="3122"/>
    <b v="0"/>
    <n v="2"/>
    <b v="0"/>
    <s v="theater/spaces"/>
    <n v="51"/>
    <n v="50.5"/>
    <x v="1"/>
    <s v="spaces"/>
    <x v="3122"/>
    <x v="3116"/>
    <n v="2016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x v="3123"/>
    <b v="0"/>
    <n v="348"/>
    <b v="0"/>
    <s v="theater/spaces"/>
    <n v="0"/>
    <n v="0.28999999999999998"/>
    <x v="1"/>
    <s v="spaces"/>
    <x v="3123"/>
    <x v="3117"/>
    <n v="2016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x v="3124"/>
    <b v="0"/>
    <n v="4"/>
    <b v="0"/>
    <s v="theater/spaces"/>
    <n v="0"/>
    <n v="25.25"/>
    <x v="1"/>
    <s v="spaces"/>
    <x v="3124"/>
    <x v="3118"/>
    <n v="2014"/>
  </r>
  <r>
    <n v="3125"/>
    <s v="N/A (Canceled)"/>
    <s v="N/A"/>
    <n v="1500000"/>
    <n v="100"/>
    <x v="1"/>
    <s v="US"/>
    <s v="USD"/>
    <n v="1452142672"/>
    <x v="3125"/>
    <b v="0"/>
    <n v="0"/>
    <b v="0"/>
    <s v="theater/spaces"/>
    <n v="0"/>
    <s v="N/A"/>
    <x v="1"/>
    <s v="spaces"/>
    <x v="3125"/>
    <x v="3119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x v="3126"/>
    <b v="0"/>
    <n v="17"/>
    <b v="0"/>
    <s v="theater/spaces"/>
    <n v="0"/>
    <n v="5.88"/>
    <x v="1"/>
    <s v="spaces"/>
    <x v="3126"/>
    <x v="3120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x v="3127"/>
    <b v="0"/>
    <n v="0"/>
    <b v="0"/>
    <s v="theater/spaces"/>
    <n v="0"/>
    <s v="N/A"/>
    <x v="1"/>
    <s v="spaces"/>
    <x v="3127"/>
    <x v="3121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x v="3128"/>
    <b v="0"/>
    <n v="117"/>
    <b v="0"/>
    <s v="theater/plays"/>
    <n v="1"/>
    <n v="0.85"/>
    <x v="1"/>
    <s v="plays"/>
    <x v="3128"/>
    <x v="3122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x v="3129"/>
    <b v="0"/>
    <n v="1"/>
    <b v="0"/>
    <s v="theater/plays"/>
    <n v="8"/>
    <n v="100"/>
    <x v="1"/>
    <s v="plays"/>
    <x v="3129"/>
    <x v="3123"/>
    <n v="2017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x v="3130"/>
    <b v="0"/>
    <n v="4"/>
    <b v="0"/>
    <s v="theater/plays"/>
    <n v="1"/>
    <n v="25"/>
    <x v="1"/>
    <s v="plays"/>
    <x v="3130"/>
    <x v="3124"/>
    <n v="2017"/>
  </r>
  <r>
    <n v="3131"/>
    <s v="SNAKE EYES"/>
    <s v="A Staged Reading of &quot;Snake Eyes,&quot; a new play by Alex Rafala"/>
    <n v="4100"/>
    <n v="100"/>
    <x v="3"/>
    <s v="US"/>
    <s v="USD"/>
    <n v="1491656045"/>
    <x v="3131"/>
    <b v="0"/>
    <n v="12"/>
    <b v="0"/>
    <s v="theater/plays"/>
    <n v="2"/>
    <n v="8.33"/>
    <x v="1"/>
    <s v="plays"/>
    <x v="3131"/>
    <x v="3125"/>
    <n v="2017"/>
  </r>
  <r>
    <n v="3132"/>
    <s v="A Bite of a Snake Play"/>
    <s v="Smells Like Money, Drips Like Honey, Taste Like Mocha, Better Run AWAY"/>
    <n v="30000"/>
    <n v="100"/>
    <x v="3"/>
    <s v="US"/>
    <s v="USD"/>
    <n v="1492759460"/>
    <x v="3132"/>
    <b v="0"/>
    <n v="1"/>
    <b v="0"/>
    <s v="theater/plays"/>
    <n v="0"/>
    <n v="100"/>
    <x v="1"/>
    <s v="plays"/>
    <x v="3132"/>
    <x v="3126"/>
    <n v="2017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x v="3133"/>
    <b v="0"/>
    <n v="16"/>
    <b v="0"/>
    <s v="theater/plays"/>
    <n v="20"/>
    <n v="6.25"/>
    <x v="1"/>
    <s v="plays"/>
    <x v="3133"/>
    <x v="3127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x v="3134"/>
    <b v="0"/>
    <n v="12"/>
    <b v="0"/>
    <s v="theater/plays"/>
    <n v="10"/>
    <n v="8.33"/>
    <x v="1"/>
    <s v="plays"/>
    <x v="3134"/>
    <x v="3128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x v="3135"/>
    <b v="0"/>
    <n v="7"/>
    <b v="0"/>
    <s v="theater/plays"/>
    <n v="13"/>
    <n v="14.29"/>
    <x v="1"/>
    <s v="plays"/>
    <x v="3135"/>
    <x v="3129"/>
    <n v="2017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x v="3136"/>
    <b v="0"/>
    <n v="22"/>
    <b v="0"/>
    <s v="theater/plays"/>
    <n v="20"/>
    <n v="4.55"/>
    <x v="1"/>
    <s v="plays"/>
    <x v="3136"/>
    <x v="3130"/>
    <n v="2017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x v="3137"/>
    <b v="0"/>
    <n v="1"/>
    <b v="0"/>
    <s v="theater/plays"/>
    <n v="7"/>
    <n v="100"/>
    <x v="1"/>
    <s v="plays"/>
    <x v="3137"/>
    <x v="3131"/>
    <n v="2017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x v="3138"/>
    <b v="0"/>
    <n v="0"/>
    <b v="0"/>
    <s v="theater/plays"/>
    <n v="50"/>
    <s v="N/A"/>
    <x v="1"/>
    <s v="plays"/>
    <x v="3138"/>
    <x v="3132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x v="3139"/>
    <b v="0"/>
    <n v="6"/>
    <b v="0"/>
    <s v="theater/plays"/>
    <n v="0"/>
    <n v="16.670000000000002"/>
    <x v="1"/>
    <s v="plays"/>
    <x v="3139"/>
    <x v="3133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x v="3140"/>
    <b v="0"/>
    <n v="4"/>
    <b v="0"/>
    <s v="theater/plays"/>
    <n v="1"/>
    <n v="25"/>
    <x v="1"/>
    <s v="plays"/>
    <x v="3140"/>
    <x v="3134"/>
    <n v="2017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x v="3141"/>
    <b v="0"/>
    <n v="8"/>
    <b v="0"/>
    <s v="theater/plays"/>
    <n v="20"/>
    <n v="12.5"/>
    <x v="1"/>
    <s v="plays"/>
    <x v="3141"/>
    <x v="3135"/>
    <n v="2017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x v="3142"/>
    <b v="0"/>
    <n v="3"/>
    <b v="0"/>
    <s v="theater/plays"/>
    <n v="4"/>
    <n v="33.33"/>
    <x v="1"/>
    <s v="plays"/>
    <x v="3142"/>
    <x v="3136"/>
    <n v="2017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x v="3143"/>
    <b v="0"/>
    <n v="0"/>
    <b v="0"/>
    <s v="theater/plays"/>
    <n v="14"/>
    <s v="N/A"/>
    <x v="1"/>
    <s v="plays"/>
    <x v="3143"/>
    <x v="3137"/>
    <n v="2017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x v="3144"/>
    <b v="0"/>
    <n v="30"/>
    <b v="0"/>
    <s v="theater/plays"/>
    <n v="1"/>
    <n v="3.33"/>
    <x v="1"/>
    <s v="plays"/>
    <x v="3144"/>
    <x v="3138"/>
    <n v="2017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x v="3145"/>
    <b v="0"/>
    <n v="0"/>
    <b v="0"/>
    <s v="theater/plays"/>
    <n v="0"/>
    <s v="N/A"/>
    <x v="1"/>
    <s v="plays"/>
    <x v="3145"/>
    <x v="3139"/>
    <n v="2017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x v="3146"/>
    <b v="0"/>
    <n v="12"/>
    <b v="0"/>
    <s v="theater/plays"/>
    <n v="0"/>
    <n v="8.33"/>
    <x v="1"/>
    <s v="plays"/>
    <x v="3146"/>
    <x v="3140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x v="3147"/>
    <b v="1"/>
    <n v="213"/>
    <b v="1"/>
    <s v="theater/plays"/>
    <n v="1"/>
    <n v="0.47"/>
    <x v="1"/>
    <s v="plays"/>
    <x v="3147"/>
    <x v="3141"/>
    <n v="2014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x v="3148"/>
    <b v="1"/>
    <n v="57"/>
    <b v="1"/>
    <s v="theater/plays"/>
    <n v="6"/>
    <n v="1.75"/>
    <x v="1"/>
    <s v="plays"/>
    <x v="3148"/>
    <x v="3142"/>
    <n v="2014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x v="3149"/>
    <b v="1"/>
    <n v="25"/>
    <b v="1"/>
    <s v="theater/plays"/>
    <n v="8"/>
    <n v="4"/>
    <x v="1"/>
    <s v="plays"/>
    <x v="3149"/>
    <x v="3143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x v="3150"/>
    <b v="1"/>
    <n v="104"/>
    <b v="1"/>
    <s v="theater/plays"/>
    <n v="3"/>
    <n v="0.92"/>
    <x v="1"/>
    <s v="plays"/>
    <x v="3150"/>
    <x v="3144"/>
    <n v="201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x v="3151"/>
    <b v="1"/>
    <n v="34"/>
    <b v="1"/>
    <s v="theater/plays"/>
    <n v="3"/>
    <n v="2.79"/>
    <x v="1"/>
    <s v="plays"/>
    <x v="3151"/>
    <x v="3145"/>
    <n v="201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x v="3152"/>
    <b v="1"/>
    <n v="67"/>
    <b v="1"/>
    <s v="theater/plays"/>
    <n v="4"/>
    <n v="1.42"/>
    <x v="1"/>
    <s v="plays"/>
    <x v="3152"/>
    <x v="3146"/>
    <n v="2013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x v="3153"/>
    <b v="1"/>
    <n v="241"/>
    <b v="1"/>
    <s v="theater/plays"/>
    <n v="3"/>
    <n v="0.39"/>
    <x v="1"/>
    <s v="plays"/>
    <x v="3153"/>
    <x v="3147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x v="3154"/>
    <b v="1"/>
    <n v="123"/>
    <b v="1"/>
    <s v="theater/plays"/>
    <n v="1"/>
    <n v="0.77"/>
    <x v="1"/>
    <s v="plays"/>
    <x v="3154"/>
    <x v="3148"/>
    <n v="2012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x v="3155"/>
    <b v="1"/>
    <n v="302"/>
    <b v="1"/>
    <s v="theater/plays"/>
    <n v="2"/>
    <n v="0.31"/>
    <x v="1"/>
    <s v="plays"/>
    <x v="3155"/>
    <x v="3149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x v="3156"/>
    <b v="1"/>
    <n v="89"/>
    <b v="1"/>
    <s v="theater/plays"/>
    <n v="2"/>
    <n v="1.06"/>
    <x v="1"/>
    <s v="plays"/>
    <x v="3156"/>
    <x v="3150"/>
    <n v="2012"/>
  </r>
  <r>
    <n v="3157"/>
    <s v="Summer FourPlay"/>
    <s v="Four Directors.  Four One Acts.  Four Genres.  For You."/>
    <n v="4000"/>
    <n v="93"/>
    <x v="0"/>
    <s v="US"/>
    <s v="USD"/>
    <n v="1405746000"/>
    <x v="3157"/>
    <b v="1"/>
    <n v="41"/>
    <b v="1"/>
    <s v="theater/plays"/>
    <n v="2"/>
    <n v="2.27"/>
    <x v="1"/>
    <s v="plays"/>
    <x v="3157"/>
    <x v="3151"/>
    <n v="2014"/>
  </r>
  <r>
    <n v="3158"/>
    <s v="Nursery Crimes"/>
    <s v="A 40s crime-noir play using nursery rhyme characters."/>
    <n v="5000"/>
    <n v="92"/>
    <x v="0"/>
    <s v="US"/>
    <s v="USD"/>
    <n v="1374523752"/>
    <x v="3158"/>
    <b v="1"/>
    <n v="69"/>
    <b v="1"/>
    <s v="theater/plays"/>
    <n v="2"/>
    <n v="1.33"/>
    <x v="1"/>
    <s v="plays"/>
    <x v="3158"/>
    <x v="3152"/>
    <n v="2013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x v="3159"/>
    <b v="1"/>
    <n v="52"/>
    <b v="1"/>
    <s v="theater/plays"/>
    <n v="6"/>
    <n v="1.75"/>
    <x v="1"/>
    <s v="plays"/>
    <x v="3159"/>
    <x v="3153"/>
    <n v="2011"/>
  </r>
  <r>
    <n v="3160"/>
    <n v="6"/>
    <s v="Two stories by Anton Chekhov adapted for the stage and performed back-to-back in a stunning live theatrical performance."/>
    <n v="4500"/>
    <n v="90"/>
    <x v="0"/>
    <s v="US"/>
    <s v="USD"/>
    <n v="1407905940"/>
    <x v="3160"/>
    <b v="1"/>
    <n v="57"/>
    <b v="1"/>
    <s v="theater/plays"/>
    <n v="2"/>
    <n v="1.58"/>
    <x v="1"/>
    <s v="plays"/>
    <x v="3160"/>
    <x v="3154"/>
    <n v="2014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x v="3161"/>
    <b v="1"/>
    <n v="74"/>
    <b v="1"/>
    <s v="theater/plays"/>
    <n v="5"/>
    <n v="1.22"/>
    <x v="1"/>
    <s v="plays"/>
    <x v="3161"/>
    <x v="3155"/>
    <n v="2014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x v="3162"/>
    <b v="1"/>
    <n v="63"/>
    <b v="1"/>
    <s v="theater/plays"/>
    <n v="2"/>
    <n v="1.43"/>
    <x v="1"/>
    <s v="plays"/>
    <x v="3162"/>
    <x v="3156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x v="3163"/>
    <b v="1"/>
    <n v="72"/>
    <b v="1"/>
    <s v="theater/plays"/>
    <n v="1"/>
    <n v="1.25"/>
    <x v="1"/>
    <s v="plays"/>
    <x v="3163"/>
    <x v="3157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x v="3164"/>
    <b v="1"/>
    <n v="71"/>
    <b v="1"/>
    <s v="theater/plays"/>
    <n v="4"/>
    <n v="1.27"/>
    <x v="1"/>
    <s v="plays"/>
    <x v="3164"/>
    <x v="3158"/>
    <n v="2014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x v="3165"/>
    <b v="1"/>
    <n v="21"/>
    <b v="1"/>
    <s v="theater/plays"/>
    <n v="12"/>
    <n v="4.29"/>
    <x v="1"/>
    <s v="plays"/>
    <x v="3165"/>
    <x v="73"/>
    <n v="2011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x v="3166"/>
    <b v="1"/>
    <n v="930"/>
    <b v="1"/>
    <s v="theater/plays"/>
    <n v="0"/>
    <n v="0.1"/>
    <x v="1"/>
    <s v="plays"/>
    <x v="3166"/>
    <x v="3159"/>
    <n v="2014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x v="3167"/>
    <b v="1"/>
    <n v="55"/>
    <b v="1"/>
    <s v="theater/plays"/>
    <n v="3"/>
    <n v="1.56"/>
    <x v="1"/>
    <s v="plays"/>
    <x v="3167"/>
    <x v="3160"/>
    <n v="2014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x v="3168"/>
    <b v="1"/>
    <n v="61"/>
    <b v="1"/>
    <s v="theater/plays"/>
    <n v="3"/>
    <n v="1.41"/>
    <x v="1"/>
    <s v="plays"/>
    <x v="3168"/>
    <x v="3161"/>
    <n v="2014"/>
  </r>
  <r>
    <n v="3169"/>
    <s v="The Window"/>
    <s v="We're bringing The Window to the Cherry Lane Theater in January 2014."/>
    <n v="8000"/>
    <n v="85"/>
    <x v="0"/>
    <s v="US"/>
    <s v="USD"/>
    <n v="1386910740"/>
    <x v="3169"/>
    <b v="1"/>
    <n v="82"/>
    <b v="1"/>
    <s v="theater/plays"/>
    <n v="1"/>
    <n v="1.04"/>
    <x v="1"/>
    <s v="plays"/>
    <x v="3169"/>
    <x v="3162"/>
    <n v="2013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x v="3170"/>
    <b v="1"/>
    <n v="71"/>
    <b v="1"/>
    <s v="theater/plays"/>
    <n v="4"/>
    <n v="1.2"/>
    <x v="1"/>
    <s v="plays"/>
    <x v="3170"/>
    <x v="316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x v="3171"/>
    <b v="1"/>
    <n v="117"/>
    <b v="1"/>
    <s v="theater/plays"/>
    <n v="1"/>
    <n v="0.73"/>
    <x v="1"/>
    <s v="plays"/>
    <x v="3171"/>
    <x v="3164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x v="3172"/>
    <b v="1"/>
    <n v="29"/>
    <b v="1"/>
    <s v="theater/plays"/>
    <n v="4"/>
    <n v="2.93"/>
    <x v="1"/>
    <s v="plays"/>
    <x v="3172"/>
    <x v="3165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x v="3173"/>
    <b v="1"/>
    <n v="74"/>
    <b v="1"/>
    <s v="theater/plays"/>
    <n v="1"/>
    <n v="1.1499999999999999"/>
    <x v="1"/>
    <s v="plays"/>
    <x v="3173"/>
    <x v="3166"/>
    <n v="2014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x v="3174"/>
    <b v="1"/>
    <n v="23"/>
    <b v="1"/>
    <s v="theater/plays"/>
    <n v="3"/>
    <n v="3.7"/>
    <x v="1"/>
    <s v="plays"/>
    <x v="3174"/>
    <x v="3167"/>
    <n v="2014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x v="3175"/>
    <b v="1"/>
    <n v="60"/>
    <b v="1"/>
    <s v="theater/plays"/>
    <n v="2"/>
    <n v="1.42"/>
    <x v="1"/>
    <s v="plays"/>
    <x v="3175"/>
    <x v="3168"/>
    <n v="2010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x v="3176"/>
    <b v="1"/>
    <n v="55"/>
    <b v="1"/>
    <s v="theater/plays"/>
    <n v="4"/>
    <n v="1.51"/>
    <x v="1"/>
    <s v="plays"/>
    <x v="3176"/>
    <x v="3169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x v="3177"/>
    <b v="1"/>
    <n v="51"/>
    <b v="1"/>
    <s v="theater/plays"/>
    <n v="3"/>
    <n v="1.61"/>
    <x v="1"/>
    <s v="plays"/>
    <x v="3177"/>
    <x v="3170"/>
    <n v="2014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x v="3178"/>
    <b v="1"/>
    <n v="78"/>
    <b v="1"/>
    <s v="theater/plays"/>
    <n v="5"/>
    <n v="1.05"/>
    <x v="1"/>
    <s v="plays"/>
    <x v="3178"/>
    <x v="3171"/>
    <n v="2014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x v="3179"/>
    <b v="1"/>
    <n v="62"/>
    <b v="1"/>
    <s v="theater/plays"/>
    <n v="2"/>
    <n v="1.32"/>
    <x v="1"/>
    <s v="plays"/>
    <x v="3179"/>
    <x v="3172"/>
    <n v="2013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x v="3180"/>
    <b v="1"/>
    <n v="45"/>
    <b v="1"/>
    <s v="theater/plays"/>
    <n v="7"/>
    <n v="1.8"/>
    <x v="1"/>
    <s v="plays"/>
    <x v="3180"/>
    <x v="3173"/>
    <n v="2014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x v="3181"/>
    <b v="1"/>
    <n v="15"/>
    <b v="1"/>
    <s v="theater/plays"/>
    <n v="16"/>
    <n v="5.4"/>
    <x v="1"/>
    <s v="plays"/>
    <x v="3181"/>
    <x v="3174"/>
    <n v="2014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x v="3182"/>
    <b v="1"/>
    <n v="151"/>
    <b v="1"/>
    <s v="theater/plays"/>
    <n v="1"/>
    <n v="0.53"/>
    <x v="1"/>
    <s v="plays"/>
    <x v="3182"/>
    <x v="3175"/>
    <n v="2011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x v="3183"/>
    <b v="1"/>
    <n v="68"/>
    <b v="1"/>
    <s v="theater/plays"/>
    <n v="3"/>
    <n v="1.18"/>
    <x v="1"/>
    <s v="plays"/>
    <x v="3183"/>
    <x v="3176"/>
    <n v="2013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x v="3184"/>
    <b v="1"/>
    <n v="46"/>
    <b v="1"/>
    <s v="theater/plays"/>
    <n v="2"/>
    <n v="1.74"/>
    <x v="1"/>
    <s v="plays"/>
    <x v="3184"/>
    <x v="3177"/>
    <n v="201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x v="3185"/>
    <b v="1"/>
    <n v="24"/>
    <b v="1"/>
    <s v="theater/plays"/>
    <n v="8"/>
    <n v="3.33"/>
    <x v="1"/>
    <s v="plays"/>
    <x v="3185"/>
    <x v="3178"/>
    <n v="2014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x v="3186"/>
    <b v="1"/>
    <n v="70"/>
    <b v="1"/>
    <s v="theater/plays"/>
    <n v="3"/>
    <n v="1.1399999999999999"/>
    <x v="1"/>
    <s v="plays"/>
    <x v="3186"/>
    <x v="3179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x v="3187"/>
    <b v="1"/>
    <n v="244"/>
    <b v="1"/>
    <s v="theater/plays"/>
    <n v="1"/>
    <n v="0.32"/>
    <x v="1"/>
    <s v="plays"/>
    <x v="3187"/>
    <x v="3180"/>
    <n v="2014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x v="3188"/>
    <b v="0"/>
    <n v="9"/>
    <b v="0"/>
    <s v="theater/musical"/>
    <n v="39"/>
    <n v="8.56"/>
    <x v="1"/>
    <s v="musical"/>
    <x v="3188"/>
    <x v="3181"/>
    <n v="2015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x v="3189"/>
    <b v="0"/>
    <n v="19"/>
    <b v="0"/>
    <s v="theater/musical"/>
    <n v="0"/>
    <n v="4"/>
    <x v="1"/>
    <s v="musical"/>
    <x v="3189"/>
    <x v="3182"/>
    <n v="2015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x v="3190"/>
    <b v="0"/>
    <n v="0"/>
    <b v="0"/>
    <s v="theater/musical"/>
    <n v="2"/>
    <s v="N/A"/>
    <x v="1"/>
    <s v="musical"/>
    <x v="3190"/>
    <x v="3183"/>
    <n v="2016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x v="3191"/>
    <b v="0"/>
    <n v="4"/>
    <b v="0"/>
    <s v="theater/musical"/>
    <n v="2"/>
    <n v="18.75"/>
    <x v="1"/>
    <s v="musical"/>
    <x v="3191"/>
    <x v="3184"/>
    <n v="2016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x v="3192"/>
    <b v="0"/>
    <n v="8"/>
    <b v="0"/>
    <s v="theater/musical"/>
    <n v="1"/>
    <n v="9.3800000000000008"/>
    <x v="1"/>
    <s v="musical"/>
    <x v="3192"/>
    <x v="3185"/>
    <n v="2015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x v="3193"/>
    <b v="0"/>
    <n v="24"/>
    <b v="0"/>
    <s v="theater/musical"/>
    <n v="2"/>
    <n v="3.13"/>
    <x v="1"/>
    <s v="musical"/>
    <x v="3193"/>
    <x v="318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x v="3194"/>
    <b v="0"/>
    <n v="0"/>
    <b v="0"/>
    <s v="theater/musical"/>
    <n v="1"/>
    <s v="N/A"/>
    <x v="1"/>
    <s v="musical"/>
    <x v="3194"/>
    <x v="3187"/>
    <n v="2015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x v="3195"/>
    <b v="0"/>
    <n v="39"/>
    <b v="0"/>
    <s v="theater/musical"/>
    <n v="2"/>
    <n v="1.92"/>
    <x v="1"/>
    <s v="musical"/>
    <x v="3195"/>
    <x v="3188"/>
    <n v="2015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x v="3196"/>
    <b v="0"/>
    <n v="6"/>
    <b v="0"/>
    <s v="theater/musical"/>
    <n v="0"/>
    <n v="12.5"/>
    <x v="1"/>
    <s v="musical"/>
    <x v="3196"/>
    <x v="3189"/>
    <n v="2015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x v="3197"/>
    <b v="0"/>
    <n v="4"/>
    <b v="0"/>
    <s v="theater/musical"/>
    <n v="1"/>
    <n v="18.75"/>
    <x v="1"/>
    <s v="musical"/>
    <x v="3197"/>
    <x v="3190"/>
    <n v="201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x v="3198"/>
    <b v="0"/>
    <n v="3"/>
    <b v="0"/>
    <s v="theater/musical"/>
    <n v="0"/>
    <n v="25"/>
    <x v="1"/>
    <s v="musical"/>
    <x v="3198"/>
    <x v="3191"/>
    <n v="2015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x v="3199"/>
    <b v="0"/>
    <n v="53"/>
    <b v="0"/>
    <s v="theater/musical"/>
    <n v="2"/>
    <n v="1.42"/>
    <x v="1"/>
    <s v="musical"/>
    <x v="3199"/>
    <x v="3192"/>
    <n v="2014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x v="3200"/>
    <b v="0"/>
    <n v="1"/>
    <b v="0"/>
    <s v="theater/musical"/>
    <n v="0"/>
    <n v="75"/>
    <x v="1"/>
    <s v="musical"/>
    <x v="3200"/>
    <x v="3193"/>
    <n v="2016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x v="3201"/>
    <b v="0"/>
    <n v="2"/>
    <b v="0"/>
    <s v="theater/musical"/>
    <n v="4"/>
    <n v="37.5"/>
    <x v="1"/>
    <s v="musical"/>
    <x v="3201"/>
    <x v="3194"/>
    <n v="2014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x v="3202"/>
    <b v="0"/>
    <n v="25"/>
    <b v="0"/>
    <s v="theater/musical"/>
    <n v="2"/>
    <n v="3"/>
    <x v="1"/>
    <s v="musical"/>
    <x v="3202"/>
    <x v="3195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x v="3203"/>
    <b v="0"/>
    <n v="6"/>
    <b v="0"/>
    <s v="theater/musical"/>
    <n v="7"/>
    <n v="12.33"/>
    <x v="1"/>
    <s v="musical"/>
    <x v="3203"/>
    <x v="3196"/>
    <n v="2015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x v="3204"/>
    <b v="0"/>
    <n v="0"/>
    <b v="0"/>
    <s v="theater/musical"/>
    <n v="15"/>
    <s v="N/A"/>
    <x v="1"/>
    <s v="musical"/>
    <x v="3204"/>
    <x v="3197"/>
    <n v="2015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x v="3205"/>
    <b v="0"/>
    <n v="12"/>
    <b v="0"/>
    <s v="theater/musical"/>
    <n v="1"/>
    <n v="6"/>
    <x v="1"/>
    <s v="musical"/>
    <x v="3205"/>
    <x v="3198"/>
    <n v="2015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x v="3206"/>
    <b v="0"/>
    <n v="0"/>
    <b v="0"/>
    <s v="theater/musical"/>
    <n v="1"/>
    <s v="N/A"/>
    <x v="1"/>
    <s v="musical"/>
    <x v="3206"/>
    <x v="3199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x v="3207"/>
    <b v="0"/>
    <n v="36"/>
    <b v="0"/>
    <s v="theater/musical"/>
    <n v="1"/>
    <n v="1.97"/>
    <x v="1"/>
    <s v="musical"/>
    <x v="3207"/>
    <x v="320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x v="3208"/>
    <b v="1"/>
    <n v="82"/>
    <b v="1"/>
    <s v="theater/plays"/>
    <n v="1"/>
    <n v="0.87"/>
    <x v="1"/>
    <s v="plays"/>
    <x v="3208"/>
    <x v="3201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x v="3209"/>
    <b v="1"/>
    <n v="226"/>
    <b v="1"/>
    <s v="theater/plays"/>
    <n v="1"/>
    <n v="0.31"/>
    <x v="1"/>
    <s v="plays"/>
    <x v="3209"/>
    <x v="3202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x v="3210"/>
    <b v="1"/>
    <n v="60"/>
    <b v="1"/>
    <s v="theater/plays"/>
    <n v="2"/>
    <n v="1.17"/>
    <x v="1"/>
    <s v="plays"/>
    <x v="3210"/>
    <x v="3203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x v="3211"/>
    <b v="1"/>
    <n v="322"/>
    <b v="1"/>
    <s v="theater/plays"/>
    <n v="0"/>
    <n v="0.22"/>
    <x v="1"/>
    <s v="plays"/>
    <x v="3211"/>
    <x v="3204"/>
    <n v="2014"/>
  </r>
  <r>
    <n v="3212"/>
    <s v="Campo Maldito"/>
    <s v="Help us bring our production of Campo Maldito to New York AND San Francisco!"/>
    <n v="4000"/>
    <n v="70"/>
    <x v="0"/>
    <s v="US"/>
    <s v="USD"/>
    <n v="1407524751"/>
    <x v="3212"/>
    <b v="1"/>
    <n v="94"/>
    <b v="1"/>
    <s v="theater/plays"/>
    <n v="2"/>
    <n v="0.74"/>
    <x v="1"/>
    <s v="plays"/>
    <x v="3212"/>
    <x v="3205"/>
    <n v="2014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x v="3213"/>
    <b v="1"/>
    <n v="47"/>
    <b v="1"/>
    <s v="theater/plays"/>
    <n v="1"/>
    <n v="1.49"/>
    <x v="1"/>
    <s v="plays"/>
    <x v="3213"/>
    <x v="3206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x v="3214"/>
    <b v="1"/>
    <n v="115"/>
    <b v="1"/>
    <s v="theater/plays"/>
    <n v="1"/>
    <n v="0.61"/>
    <x v="1"/>
    <s v="plays"/>
    <x v="3214"/>
    <x v="3207"/>
    <n v="2015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x v="3215"/>
    <b v="1"/>
    <n v="134"/>
    <b v="1"/>
    <s v="theater/plays"/>
    <n v="0"/>
    <n v="0.52"/>
    <x v="1"/>
    <s v="plays"/>
    <x v="3215"/>
    <x v="3208"/>
    <n v="2015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x v="3216"/>
    <b v="1"/>
    <n v="35"/>
    <b v="1"/>
    <s v="theater/plays"/>
    <n v="4"/>
    <n v="2"/>
    <x v="1"/>
    <s v="plays"/>
    <x v="3216"/>
    <x v="3209"/>
    <n v="2015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x v="3217"/>
    <b v="1"/>
    <n v="104"/>
    <b v="1"/>
    <s v="theater/plays"/>
    <n v="2"/>
    <n v="0.67"/>
    <x v="1"/>
    <s v="plays"/>
    <x v="3217"/>
    <x v="3210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x v="3218"/>
    <b v="1"/>
    <n v="184"/>
    <b v="1"/>
    <s v="theater/plays"/>
    <n v="1"/>
    <n v="0.38"/>
    <x v="1"/>
    <s v="plays"/>
    <x v="3218"/>
    <x v="3211"/>
    <n v="2014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x v="3219"/>
    <b v="1"/>
    <n v="119"/>
    <b v="1"/>
    <s v="theater/plays"/>
    <n v="0"/>
    <n v="0.57999999999999996"/>
    <x v="1"/>
    <s v="plays"/>
    <x v="3219"/>
    <x v="3212"/>
    <n v="2015"/>
  </r>
  <r>
    <n v="3220"/>
    <s v="Burners"/>
    <s v="A sci-fi thriller for the stage opening March 10 in Los Angeles."/>
    <n v="15000"/>
    <n v="68"/>
    <x v="0"/>
    <s v="US"/>
    <s v="USD"/>
    <n v="1489352400"/>
    <x v="3220"/>
    <b v="1"/>
    <n v="59"/>
    <b v="1"/>
    <s v="theater/plays"/>
    <n v="0"/>
    <n v="1.1499999999999999"/>
    <x v="1"/>
    <s v="plays"/>
    <x v="3220"/>
    <x v="3213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x v="3221"/>
    <b v="1"/>
    <n v="113"/>
    <b v="1"/>
    <s v="theater/plays"/>
    <n v="2"/>
    <n v="0.6"/>
    <x v="1"/>
    <s v="plays"/>
    <x v="3221"/>
    <x v="3214"/>
    <n v="2015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x v="3222"/>
    <b v="1"/>
    <n v="84"/>
    <b v="1"/>
    <s v="theater/plays"/>
    <n v="3"/>
    <n v="0.8"/>
    <x v="1"/>
    <s v="plays"/>
    <x v="3222"/>
    <x v="3215"/>
    <n v="2015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x v="3223"/>
    <b v="1"/>
    <n v="74"/>
    <b v="1"/>
    <s v="theater/plays"/>
    <n v="2"/>
    <n v="0.88"/>
    <x v="1"/>
    <s v="plays"/>
    <x v="3223"/>
    <x v="3216"/>
    <n v="2015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x v="3224"/>
    <b v="1"/>
    <n v="216"/>
    <b v="1"/>
    <s v="theater/plays"/>
    <n v="0"/>
    <n v="0.3"/>
    <x v="1"/>
    <s v="plays"/>
    <x v="3224"/>
    <x v="3217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x v="3225"/>
    <b v="1"/>
    <n v="39"/>
    <b v="1"/>
    <s v="theater/plays"/>
    <n v="3"/>
    <n v="1.67"/>
    <x v="1"/>
    <s v="plays"/>
    <x v="3225"/>
    <x v="3218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x v="3226"/>
    <b v="1"/>
    <n v="21"/>
    <b v="1"/>
    <s v="theater/plays"/>
    <n v="5"/>
    <n v="3.1"/>
    <x v="1"/>
    <s v="plays"/>
    <x v="3226"/>
    <x v="3219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x v="3227"/>
    <b v="0"/>
    <n v="30"/>
    <b v="1"/>
    <s v="theater/plays"/>
    <n v="5"/>
    <n v="2.17"/>
    <x v="1"/>
    <s v="plays"/>
    <x v="3227"/>
    <x v="3220"/>
    <n v="2016"/>
  </r>
  <r>
    <n v="3228"/>
    <s v="Hear Me Roar: A Season of Powerful Women"/>
    <s v="A Season of Powerful Women. A Season of Defiance."/>
    <n v="7000"/>
    <n v="65"/>
    <x v="0"/>
    <s v="US"/>
    <s v="USD"/>
    <n v="1450328340"/>
    <x v="3228"/>
    <b v="1"/>
    <n v="37"/>
    <b v="1"/>
    <s v="theater/plays"/>
    <n v="1"/>
    <n v="1.76"/>
    <x v="1"/>
    <s v="plays"/>
    <x v="3228"/>
    <x v="3221"/>
    <n v="2015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x v="3229"/>
    <b v="1"/>
    <n v="202"/>
    <b v="1"/>
    <s v="theater/plays"/>
    <n v="0"/>
    <n v="0.32"/>
    <x v="1"/>
    <s v="plays"/>
    <x v="3229"/>
    <x v="3222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x v="3230"/>
    <b v="1"/>
    <n v="37"/>
    <b v="1"/>
    <s v="theater/plays"/>
    <n v="2"/>
    <n v="1.73"/>
    <x v="1"/>
    <s v="plays"/>
    <x v="3230"/>
    <x v="341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x v="3231"/>
    <b v="0"/>
    <n v="28"/>
    <b v="1"/>
    <s v="theater/plays"/>
    <n v="6"/>
    <n v="2.25"/>
    <x v="1"/>
    <s v="plays"/>
    <x v="3231"/>
    <x v="3223"/>
    <n v="201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x v="3232"/>
    <b v="1"/>
    <n v="26"/>
    <b v="1"/>
    <s v="theater/plays"/>
    <n v="6"/>
    <n v="2.38"/>
    <x v="1"/>
    <s v="plays"/>
    <x v="3232"/>
    <x v="3224"/>
    <n v="2016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x v="3233"/>
    <b v="0"/>
    <n v="61"/>
    <b v="1"/>
    <s v="theater/plays"/>
    <n v="1"/>
    <n v="1"/>
    <x v="1"/>
    <s v="plays"/>
    <x v="3233"/>
    <x v="322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x v="3234"/>
    <b v="0"/>
    <n v="115"/>
    <b v="1"/>
    <s v="theater/plays"/>
    <n v="2"/>
    <n v="0.53"/>
    <x v="1"/>
    <s v="plays"/>
    <x v="3234"/>
    <x v="3226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x v="3235"/>
    <b v="1"/>
    <n v="181"/>
    <b v="1"/>
    <s v="theater/plays"/>
    <n v="0"/>
    <n v="0.34"/>
    <x v="1"/>
    <s v="plays"/>
    <x v="3235"/>
    <x v="3227"/>
    <n v="201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x v="3236"/>
    <b v="0"/>
    <n v="110"/>
    <b v="1"/>
    <s v="theater/plays"/>
    <n v="0"/>
    <n v="0.55000000000000004"/>
    <x v="1"/>
    <s v="plays"/>
    <x v="3236"/>
    <x v="3228"/>
    <n v="2016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x v="3237"/>
    <b v="1"/>
    <n v="269"/>
    <b v="1"/>
    <s v="theater/plays"/>
    <n v="0"/>
    <n v="0.22"/>
    <x v="1"/>
    <s v="plays"/>
    <x v="3237"/>
    <x v="3229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x v="3238"/>
    <b v="1"/>
    <n v="79"/>
    <b v="1"/>
    <s v="theater/plays"/>
    <n v="2"/>
    <n v="0.76"/>
    <x v="1"/>
    <s v="plays"/>
    <x v="3238"/>
    <x v="323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x v="3239"/>
    <b v="1"/>
    <n v="104"/>
    <b v="1"/>
    <s v="theater/plays"/>
    <n v="1"/>
    <n v="0.57999999999999996"/>
    <x v="1"/>
    <s v="plays"/>
    <x v="3239"/>
    <x v="3231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x v="3240"/>
    <b v="0"/>
    <n v="34"/>
    <b v="1"/>
    <s v="theater/plays"/>
    <n v="2"/>
    <n v="1.76"/>
    <x v="1"/>
    <s v="plays"/>
    <x v="3240"/>
    <x v="3232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x v="3241"/>
    <b v="1"/>
    <n v="167"/>
    <b v="1"/>
    <s v="theater/plays"/>
    <n v="1"/>
    <n v="0.36"/>
    <x v="1"/>
    <s v="plays"/>
    <x v="3241"/>
    <x v="3233"/>
    <n v="2014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x v="3242"/>
    <b v="1"/>
    <n v="183"/>
    <b v="1"/>
    <s v="theater/plays"/>
    <n v="1"/>
    <n v="0.33"/>
    <x v="1"/>
    <s v="plays"/>
    <x v="3242"/>
    <x v="3234"/>
    <n v="2014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x v="3243"/>
    <b v="1"/>
    <n v="71"/>
    <b v="1"/>
    <s v="theater/plays"/>
    <n v="1"/>
    <n v="0.85"/>
    <x v="1"/>
    <s v="plays"/>
    <x v="3243"/>
    <x v="3235"/>
    <n v="2015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x v="3244"/>
    <b v="0"/>
    <n v="69"/>
    <b v="1"/>
    <s v="theater/plays"/>
    <n v="4"/>
    <n v="0.86"/>
    <x v="1"/>
    <s v="plays"/>
    <x v="3244"/>
    <x v="3236"/>
    <n v="2016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x v="3245"/>
    <b v="0"/>
    <n v="270"/>
    <b v="1"/>
    <s v="theater/plays"/>
    <n v="0"/>
    <n v="0.22"/>
    <x v="1"/>
    <s v="plays"/>
    <x v="3245"/>
    <x v="3237"/>
    <n v="2015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x v="3246"/>
    <b v="1"/>
    <n v="193"/>
    <b v="1"/>
    <s v="theater/plays"/>
    <n v="1"/>
    <n v="0.3"/>
    <x v="1"/>
    <s v="plays"/>
    <x v="3246"/>
    <x v="3238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x v="3247"/>
    <b v="1"/>
    <n v="57"/>
    <b v="1"/>
    <s v="theater/plays"/>
    <n v="2"/>
    <n v="0.98"/>
    <x v="1"/>
    <s v="plays"/>
    <x v="3247"/>
    <x v="3239"/>
    <n v="2015"/>
  </r>
  <r>
    <n v="3248"/>
    <s v="Honest Accomplice Theatre 2015-16 Season"/>
    <s v="Honest Accomplice Theatre produces theatre for social change."/>
    <n v="12000"/>
    <n v="56"/>
    <x v="0"/>
    <s v="US"/>
    <s v="USD"/>
    <n v="1428178757"/>
    <x v="3248"/>
    <b v="1"/>
    <n v="200"/>
    <b v="1"/>
    <s v="theater/plays"/>
    <n v="0"/>
    <n v="0.28000000000000003"/>
    <x v="1"/>
    <s v="plays"/>
    <x v="3248"/>
    <x v="3240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x v="3249"/>
    <b v="1"/>
    <n v="88"/>
    <b v="1"/>
    <s v="theater/plays"/>
    <n v="1"/>
    <n v="0.64"/>
    <x v="1"/>
    <s v="plays"/>
    <x v="3249"/>
    <x v="3241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x v="3250"/>
    <b v="1"/>
    <n v="213"/>
    <b v="1"/>
    <s v="theater/plays"/>
    <n v="0"/>
    <n v="0.26"/>
    <x v="1"/>
    <s v="plays"/>
    <x v="3250"/>
    <x v="3242"/>
    <n v="201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x v="3251"/>
    <b v="1"/>
    <n v="20"/>
    <b v="1"/>
    <s v="theater/plays"/>
    <n v="4"/>
    <n v="2.75"/>
    <x v="1"/>
    <s v="plays"/>
    <x v="3251"/>
    <x v="3243"/>
    <n v="2015"/>
  </r>
  <r>
    <n v="3252"/>
    <s v="Modern Love"/>
    <s v="How do we navigate the boundaries between friendship, sexual intimacy and obsessive desire?"/>
    <n v="2250"/>
    <n v="55"/>
    <x v="0"/>
    <s v="GB"/>
    <s v="GBP"/>
    <n v="1473247240"/>
    <x v="3252"/>
    <b v="1"/>
    <n v="50"/>
    <b v="1"/>
    <s v="theater/plays"/>
    <n v="2"/>
    <n v="1.1000000000000001"/>
    <x v="1"/>
    <s v="plays"/>
    <x v="3252"/>
    <x v="3244"/>
    <n v="2016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x v="3253"/>
    <b v="1"/>
    <n v="115"/>
    <b v="1"/>
    <s v="theater/plays"/>
    <n v="0"/>
    <n v="0.48"/>
    <x v="1"/>
    <s v="plays"/>
    <x v="3253"/>
    <x v="3245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x v="3254"/>
    <b v="1"/>
    <n v="186"/>
    <b v="1"/>
    <s v="theater/plays"/>
    <n v="0"/>
    <n v="0.3"/>
    <x v="1"/>
    <s v="plays"/>
    <x v="3254"/>
    <x v="3246"/>
    <n v="2015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x v="3255"/>
    <b v="1"/>
    <n v="18"/>
    <b v="1"/>
    <s v="theater/plays"/>
    <n v="18"/>
    <n v="3.06"/>
    <x v="1"/>
    <s v="plays"/>
    <x v="3255"/>
    <x v="3247"/>
    <n v="2014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x v="3256"/>
    <b v="1"/>
    <n v="176"/>
    <b v="1"/>
    <s v="theater/plays"/>
    <n v="1"/>
    <n v="0.31"/>
    <x v="1"/>
    <s v="plays"/>
    <x v="3256"/>
    <x v="3248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x v="3257"/>
    <b v="0"/>
    <n v="41"/>
    <b v="1"/>
    <s v="theater/plays"/>
    <n v="3"/>
    <n v="1.34"/>
    <x v="1"/>
    <s v="plays"/>
    <x v="3257"/>
    <x v="3249"/>
    <n v="2017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x v="3258"/>
    <b v="1"/>
    <n v="75"/>
    <b v="1"/>
    <s v="theater/plays"/>
    <n v="1"/>
    <n v="0.71"/>
    <x v="1"/>
    <s v="plays"/>
    <x v="3258"/>
    <x v="3250"/>
    <n v="2014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x v="3259"/>
    <b v="1"/>
    <n v="97"/>
    <b v="1"/>
    <s v="theater/plays"/>
    <n v="0"/>
    <n v="0.55000000000000004"/>
    <x v="1"/>
    <s v="plays"/>
    <x v="3259"/>
    <x v="3251"/>
    <n v="2016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x v="3260"/>
    <b v="1"/>
    <n v="73"/>
    <b v="1"/>
    <s v="theater/plays"/>
    <n v="1"/>
    <n v="0.73"/>
    <x v="1"/>
    <s v="plays"/>
    <x v="3260"/>
    <x v="3252"/>
    <n v="2015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x v="3261"/>
    <b v="1"/>
    <n v="49"/>
    <b v="1"/>
    <s v="theater/plays"/>
    <n v="2"/>
    <n v="1.08"/>
    <x v="1"/>
    <s v="plays"/>
    <x v="3261"/>
    <x v="3253"/>
    <n v="2015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x v="3262"/>
    <b v="1"/>
    <n v="134"/>
    <b v="1"/>
    <s v="theater/plays"/>
    <n v="0"/>
    <n v="0.39"/>
    <x v="1"/>
    <s v="plays"/>
    <x v="3262"/>
    <x v="3254"/>
    <n v="2014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x v="3263"/>
    <b v="1"/>
    <n v="68"/>
    <b v="1"/>
    <s v="theater/plays"/>
    <n v="2"/>
    <n v="0.76"/>
    <x v="1"/>
    <s v="plays"/>
    <x v="3263"/>
    <x v="3255"/>
    <n v="2015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x v="3264"/>
    <b v="1"/>
    <n v="49"/>
    <b v="1"/>
    <s v="theater/plays"/>
    <n v="2"/>
    <n v="1.06"/>
    <x v="1"/>
    <s v="plays"/>
    <x v="3264"/>
    <x v="3256"/>
    <n v="2015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x v="3265"/>
    <b v="1"/>
    <n v="63"/>
    <b v="1"/>
    <s v="theater/plays"/>
    <n v="2"/>
    <n v="0.81"/>
    <x v="1"/>
    <s v="plays"/>
    <x v="3265"/>
    <x v="3257"/>
    <n v="2015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x v="3266"/>
    <b v="1"/>
    <n v="163"/>
    <b v="1"/>
    <s v="theater/plays"/>
    <n v="1"/>
    <n v="0.31"/>
    <x v="1"/>
    <s v="plays"/>
    <x v="3266"/>
    <x v="3258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x v="3267"/>
    <b v="1"/>
    <n v="288"/>
    <b v="1"/>
    <s v="theater/plays"/>
    <n v="0"/>
    <n v="0.18"/>
    <x v="1"/>
    <s v="plays"/>
    <x v="3267"/>
    <x v="3259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x v="3268"/>
    <b v="1"/>
    <n v="42"/>
    <b v="1"/>
    <s v="theater/plays"/>
    <n v="3"/>
    <n v="1.21"/>
    <x v="1"/>
    <s v="plays"/>
    <x v="3268"/>
    <x v="3260"/>
    <n v="201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x v="3269"/>
    <b v="1"/>
    <n v="70"/>
    <b v="1"/>
    <s v="theater/plays"/>
    <n v="1"/>
    <n v="0.73"/>
    <x v="1"/>
    <s v="plays"/>
    <x v="3269"/>
    <x v="3261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x v="3270"/>
    <b v="1"/>
    <n v="30"/>
    <b v="1"/>
    <s v="theater/plays"/>
    <n v="3"/>
    <n v="1.7"/>
    <x v="1"/>
    <s v="plays"/>
    <x v="3270"/>
    <x v="3262"/>
    <n v="2015"/>
  </r>
  <r>
    <n v="3271"/>
    <s v="Saxon Court at Southwark Playhouse"/>
    <s v="A razor sharp satire to darken your Christmas."/>
    <n v="1500"/>
    <n v="51"/>
    <x v="0"/>
    <s v="GB"/>
    <s v="GBP"/>
    <n v="1414927775"/>
    <x v="3271"/>
    <b v="1"/>
    <n v="51"/>
    <b v="1"/>
    <s v="theater/plays"/>
    <n v="3"/>
    <n v="1"/>
    <x v="1"/>
    <s v="plays"/>
    <x v="3271"/>
    <x v="3263"/>
    <n v="2014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x v="3272"/>
    <b v="1"/>
    <n v="145"/>
    <b v="1"/>
    <s v="theater/plays"/>
    <n v="1"/>
    <n v="0.35"/>
    <x v="1"/>
    <s v="plays"/>
    <x v="3272"/>
    <x v="3264"/>
    <n v="2015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x v="3273"/>
    <b v="1"/>
    <n v="21"/>
    <b v="1"/>
    <s v="theater/plays"/>
    <n v="1"/>
    <n v="2.4300000000000002"/>
    <x v="1"/>
    <s v="plays"/>
    <x v="3273"/>
    <x v="3265"/>
    <n v="201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x v="3274"/>
    <b v="1"/>
    <n v="286"/>
    <b v="1"/>
    <s v="theater/plays"/>
    <n v="0"/>
    <n v="0.17"/>
    <x v="1"/>
    <s v="plays"/>
    <x v="3274"/>
    <x v="3266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x v="3275"/>
    <b v="1"/>
    <n v="12"/>
    <b v="1"/>
    <s v="theater/plays"/>
    <n v="3"/>
    <n v="4.17"/>
    <x v="1"/>
    <s v="plays"/>
    <x v="3275"/>
    <x v="3267"/>
    <n v="2015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x v="3276"/>
    <b v="1"/>
    <n v="100"/>
    <b v="1"/>
    <s v="theater/plays"/>
    <n v="1"/>
    <n v="0.5"/>
    <x v="1"/>
    <s v="plays"/>
    <x v="3276"/>
    <x v="3268"/>
    <n v="2016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x v="3277"/>
    <b v="1"/>
    <n v="100"/>
    <b v="1"/>
    <s v="theater/plays"/>
    <n v="1"/>
    <n v="0.5"/>
    <x v="1"/>
    <s v="plays"/>
    <x v="3277"/>
    <x v="3269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x v="3278"/>
    <b v="1"/>
    <n v="34"/>
    <b v="1"/>
    <s v="theater/plays"/>
    <n v="2"/>
    <n v="1.47"/>
    <x v="1"/>
    <s v="plays"/>
    <x v="3278"/>
    <x v="327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x v="3279"/>
    <b v="0"/>
    <n v="63"/>
    <b v="1"/>
    <s v="theater/plays"/>
    <n v="1"/>
    <n v="0.79"/>
    <x v="1"/>
    <s v="plays"/>
    <x v="3279"/>
    <x v="3271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x v="3280"/>
    <b v="0"/>
    <n v="30"/>
    <b v="1"/>
    <s v="theater/plays"/>
    <n v="3"/>
    <n v="1.67"/>
    <x v="1"/>
    <s v="plays"/>
    <x v="3280"/>
    <x v="3272"/>
    <n v="2015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x v="3281"/>
    <b v="0"/>
    <n v="47"/>
    <b v="1"/>
    <s v="theater/plays"/>
    <n v="1"/>
    <n v="1.06"/>
    <x v="1"/>
    <s v="plays"/>
    <x v="3281"/>
    <x v="3273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x v="3282"/>
    <b v="0"/>
    <n v="237"/>
    <b v="1"/>
    <s v="theater/plays"/>
    <n v="0"/>
    <n v="0.21"/>
    <x v="1"/>
    <s v="plays"/>
    <x v="3282"/>
    <x v="3274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x v="3283"/>
    <b v="0"/>
    <n v="47"/>
    <b v="1"/>
    <s v="theater/plays"/>
    <n v="6"/>
    <n v="1.06"/>
    <x v="1"/>
    <s v="plays"/>
    <x v="3283"/>
    <x v="3275"/>
    <n v="2016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x v="3284"/>
    <b v="0"/>
    <n v="15"/>
    <b v="1"/>
    <s v="theater/plays"/>
    <n v="2"/>
    <n v="3.33"/>
    <x v="1"/>
    <s v="plays"/>
    <x v="3284"/>
    <x v="3276"/>
    <n v="2016"/>
  </r>
  <r>
    <n v="3285"/>
    <s v="By Morning"/>
    <s v="A new play by Matthew Gasda"/>
    <n v="4999"/>
    <n v="50"/>
    <x v="0"/>
    <s v="US"/>
    <s v="USD"/>
    <n v="1488258000"/>
    <x v="3285"/>
    <b v="0"/>
    <n v="81"/>
    <b v="1"/>
    <s v="theater/plays"/>
    <n v="1"/>
    <n v="0.62"/>
    <x v="1"/>
    <s v="plays"/>
    <x v="3285"/>
    <x v="3277"/>
    <n v="2017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x v="3286"/>
    <b v="0"/>
    <n v="122"/>
    <b v="1"/>
    <s v="theater/plays"/>
    <n v="0"/>
    <n v="0.41"/>
    <x v="1"/>
    <s v="plays"/>
    <x v="3286"/>
    <x v="3278"/>
    <n v="2016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x v="3287"/>
    <b v="0"/>
    <n v="34"/>
    <b v="1"/>
    <s v="theater/plays"/>
    <n v="2"/>
    <n v="1.47"/>
    <x v="1"/>
    <s v="plays"/>
    <x v="3287"/>
    <x v="3279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x v="3288"/>
    <b v="0"/>
    <n v="207"/>
    <b v="1"/>
    <s v="theater/plays"/>
    <n v="1"/>
    <n v="0.24"/>
    <x v="1"/>
    <s v="plays"/>
    <x v="3288"/>
    <x v="328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x v="3289"/>
    <b v="0"/>
    <n v="25"/>
    <b v="1"/>
    <s v="theater/plays"/>
    <n v="10"/>
    <n v="2"/>
    <x v="1"/>
    <s v="plays"/>
    <x v="3289"/>
    <x v="3281"/>
    <n v="2017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x v="3290"/>
    <b v="0"/>
    <n v="72"/>
    <b v="1"/>
    <s v="theater/plays"/>
    <n v="3"/>
    <n v="0.69"/>
    <x v="1"/>
    <s v="plays"/>
    <x v="3290"/>
    <x v="3282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x v="3291"/>
    <b v="0"/>
    <n v="14"/>
    <b v="1"/>
    <s v="theater/plays"/>
    <n v="10"/>
    <n v="3.57"/>
    <x v="1"/>
    <s v="plays"/>
    <x v="3291"/>
    <x v="3283"/>
    <n v="2015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x v="3292"/>
    <b v="0"/>
    <n v="15"/>
    <b v="1"/>
    <s v="theater/plays"/>
    <n v="50"/>
    <n v="3.33"/>
    <x v="1"/>
    <s v="plays"/>
    <x v="3292"/>
    <x v="3284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x v="3293"/>
    <b v="0"/>
    <n v="91"/>
    <b v="1"/>
    <s v="theater/plays"/>
    <n v="1"/>
    <n v="0.55000000000000004"/>
    <x v="1"/>
    <s v="plays"/>
    <x v="3293"/>
    <x v="3285"/>
    <n v="2017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x v="3294"/>
    <b v="0"/>
    <n v="24"/>
    <b v="1"/>
    <s v="theater/plays"/>
    <n v="8"/>
    <n v="2.08"/>
    <x v="1"/>
    <s v="plays"/>
    <x v="3294"/>
    <x v="3286"/>
    <n v="2015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x v="3295"/>
    <b v="0"/>
    <n v="27"/>
    <b v="1"/>
    <s v="theater/plays"/>
    <n v="7"/>
    <n v="1.85"/>
    <x v="1"/>
    <s v="plays"/>
    <x v="3295"/>
    <x v="3287"/>
    <n v="2016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x v="3296"/>
    <b v="0"/>
    <n v="47"/>
    <b v="1"/>
    <s v="theater/plays"/>
    <n v="3"/>
    <n v="1.06"/>
    <x v="1"/>
    <s v="plays"/>
    <x v="3296"/>
    <x v="3288"/>
    <n v="2015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x v="3297"/>
    <b v="0"/>
    <n v="44"/>
    <b v="1"/>
    <s v="theater/plays"/>
    <n v="1"/>
    <n v="1.1399999999999999"/>
    <x v="1"/>
    <s v="plays"/>
    <x v="3297"/>
    <x v="3289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x v="3298"/>
    <b v="0"/>
    <n v="72"/>
    <b v="1"/>
    <s v="theater/plays"/>
    <n v="1"/>
    <n v="0.69"/>
    <x v="1"/>
    <s v="plays"/>
    <x v="3298"/>
    <x v="329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x v="3299"/>
    <b v="0"/>
    <n v="63"/>
    <b v="1"/>
    <s v="theater/plays"/>
    <n v="2"/>
    <n v="0.79"/>
    <x v="1"/>
    <s v="plays"/>
    <x v="3299"/>
    <x v="3291"/>
    <n v="2015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x v="3300"/>
    <b v="0"/>
    <n v="88"/>
    <b v="1"/>
    <s v="theater/plays"/>
    <n v="2"/>
    <n v="0.56999999999999995"/>
    <x v="1"/>
    <s v="plays"/>
    <x v="3300"/>
    <x v="329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x v="3301"/>
    <b v="0"/>
    <n v="70"/>
    <b v="1"/>
    <s v="theater/plays"/>
    <n v="2"/>
    <n v="0.71"/>
    <x v="1"/>
    <s v="plays"/>
    <x v="3301"/>
    <x v="3293"/>
    <n v="2016"/>
  </r>
  <r>
    <n v="3302"/>
    <s v="El muro de BorÃ­s KiÃ©n"/>
    <s v="FilosofÃ­a de los anÃ³nimos"/>
    <n v="8400"/>
    <n v="50"/>
    <x v="0"/>
    <s v="ES"/>
    <s v="EUR"/>
    <n v="1481099176"/>
    <x v="3302"/>
    <b v="0"/>
    <n v="50"/>
    <b v="1"/>
    <s v="theater/plays"/>
    <n v="1"/>
    <n v="1"/>
    <x v="1"/>
    <s v="plays"/>
    <x v="3302"/>
    <x v="3294"/>
    <n v="20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x v="3303"/>
    <b v="0"/>
    <n v="35"/>
    <b v="1"/>
    <s v="theater/plays"/>
    <n v="3"/>
    <n v="1.43"/>
    <x v="1"/>
    <s v="plays"/>
    <x v="3303"/>
    <x v="3295"/>
    <n v="2015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x v="3304"/>
    <b v="0"/>
    <n v="175"/>
    <b v="1"/>
    <s v="theater/plays"/>
    <n v="0"/>
    <n v="0.28999999999999998"/>
    <x v="1"/>
    <s v="plays"/>
    <x v="3304"/>
    <x v="3296"/>
    <n v="2016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x v="3305"/>
    <b v="0"/>
    <n v="20"/>
    <b v="1"/>
    <s v="theater/plays"/>
    <n v="1"/>
    <n v="2.5"/>
    <x v="1"/>
    <s v="plays"/>
    <x v="3305"/>
    <x v="3297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x v="3306"/>
    <b v="0"/>
    <n v="54"/>
    <b v="1"/>
    <s v="theater/plays"/>
    <n v="3"/>
    <n v="0.89"/>
    <x v="1"/>
    <s v="plays"/>
    <x v="3306"/>
    <x v="3298"/>
    <n v="2016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x v="3307"/>
    <b v="0"/>
    <n v="20"/>
    <b v="1"/>
    <s v="theater/plays"/>
    <n v="5"/>
    <n v="2.38"/>
    <x v="1"/>
    <s v="plays"/>
    <x v="3307"/>
    <x v="3299"/>
    <n v="2016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x v="3308"/>
    <b v="0"/>
    <n v="57"/>
    <b v="1"/>
    <s v="theater/plays"/>
    <n v="1"/>
    <n v="0.82"/>
    <x v="1"/>
    <s v="plays"/>
    <x v="3308"/>
    <x v="3300"/>
    <n v="2016"/>
  </r>
  <r>
    <n v="3309"/>
    <s v="Collision Course"/>
    <s v="Two unlikely friends, a garage, tinned beans &amp; the end of the world."/>
    <n v="350"/>
    <n v="47"/>
    <x v="0"/>
    <s v="GB"/>
    <s v="GBP"/>
    <n v="1476632178"/>
    <x v="3309"/>
    <b v="0"/>
    <n v="31"/>
    <b v="1"/>
    <s v="theater/plays"/>
    <n v="13"/>
    <n v="1.52"/>
    <x v="1"/>
    <s v="plays"/>
    <x v="3309"/>
    <x v="3301"/>
    <n v="2016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x v="3310"/>
    <b v="0"/>
    <n v="31"/>
    <b v="1"/>
    <s v="theater/plays"/>
    <n v="1"/>
    <n v="1.45"/>
    <x v="1"/>
    <s v="plays"/>
    <x v="3310"/>
    <x v="3302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x v="3311"/>
    <b v="0"/>
    <n v="45"/>
    <b v="1"/>
    <s v="theater/plays"/>
    <n v="2"/>
    <n v="1"/>
    <x v="1"/>
    <s v="plays"/>
    <x v="3311"/>
    <x v="3303"/>
    <n v="2015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x v="3312"/>
    <b v="0"/>
    <n v="41"/>
    <b v="1"/>
    <s v="theater/plays"/>
    <n v="2"/>
    <n v="1.1000000000000001"/>
    <x v="1"/>
    <s v="plays"/>
    <x v="3312"/>
    <x v="3304"/>
    <n v="2016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x v="3313"/>
    <b v="0"/>
    <n v="29"/>
    <b v="1"/>
    <s v="theater/plays"/>
    <n v="2"/>
    <n v="1.55"/>
    <x v="1"/>
    <s v="plays"/>
    <x v="3313"/>
    <x v="3305"/>
    <n v="2016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x v="3314"/>
    <b v="0"/>
    <n v="58"/>
    <b v="1"/>
    <s v="theater/plays"/>
    <n v="6"/>
    <n v="0.78"/>
    <x v="1"/>
    <s v="plays"/>
    <x v="3314"/>
    <x v="3306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x v="3315"/>
    <b v="0"/>
    <n v="89"/>
    <b v="1"/>
    <s v="theater/plays"/>
    <n v="1"/>
    <n v="0.51"/>
    <x v="1"/>
    <s v="plays"/>
    <x v="3315"/>
    <x v="3307"/>
    <n v="201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x v="3316"/>
    <b v="0"/>
    <n v="125"/>
    <b v="1"/>
    <s v="theater/plays"/>
    <n v="0"/>
    <n v="0.36"/>
    <x v="1"/>
    <s v="plays"/>
    <x v="3316"/>
    <x v="3308"/>
    <n v="2014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x v="3317"/>
    <b v="0"/>
    <n v="18"/>
    <b v="1"/>
    <s v="theater/plays"/>
    <n v="4"/>
    <n v="2.5"/>
    <x v="1"/>
    <s v="plays"/>
    <x v="3317"/>
    <x v="3309"/>
    <n v="2016"/>
  </r>
  <r>
    <n v="3318"/>
    <s v="ROOMIES - Atlantic Canada Tour 2016-17"/>
    <s v="Help us strengthen and inspire disability arts in Atlantic Canada"/>
    <n v="2000"/>
    <n v="45"/>
    <x v="0"/>
    <s v="CA"/>
    <s v="CAD"/>
    <n v="1460341800"/>
    <x v="3318"/>
    <b v="0"/>
    <n v="32"/>
    <b v="1"/>
    <s v="theater/plays"/>
    <n v="2"/>
    <n v="1.41"/>
    <x v="1"/>
    <s v="plays"/>
    <x v="3318"/>
    <x v="3310"/>
    <n v="2016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x v="3319"/>
    <b v="0"/>
    <n v="16"/>
    <b v="1"/>
    <s v="theater/plays"/>
    <n v="9"/>
    <n v="2.81"/>
    <x v="1"/>
    <s v="plays"/>
    <x v="3319"/>
    <x v="3311"/>
    <n v="2014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x v="3320"/>
    <b v="0"/>
    <n v="38"/>
    <b v="1"/>
    <s v="theater/plays"/>
    <n v="2"/>
    <n v="1.18"/>
    <x v="1"/>
    <s v="plays"/>
    <x v="3320"/>
    <x v="331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x v="3321"/>
    <b v="0"/>
    <n v="15"/>
    <b v="1"/>
    <s v="theater/plays"/>
    <n v="9"/>
    <n v="3"/>
    <x v="1"/>
    <s v="plays"/>
    <x v="3321"/>
    <x v="3313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x v="3322"/>
    <b v="0"/>
    <n v="23"/>
    <b v="1"/>
    <s v="theater/plays"/>
    <n v="1"/>
    <n v="1.96"/>
    <x v="1"/>
    <s v="plays"/>
    <x v="3322"/>
    <x v="3314"/>
    <n v="2016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x v="3323"/>
    <b v="0"/>
    <n v="49"/>
    <b v="1"/>
    <s v="theater/plays"/>
    <n v="5"/>
    <n v="0.92"/>
    <x v="1"/>
    <s v="plays"/>
    <x v="3323"/>
    <x v="3315"/>
    <n v="2016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x v="3324"/>
    <b v="0"/>
    <n v="10"/>
    <b v="1"/>
    <s v="theater/plays"/>
    <n v="3"/>
    <n v="4.5"/>
    <x v="1"/>
    <s v="plays"/>
    <x v="3324"/>
    <x v="3316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x v="3325"/>
    <b v="0"/>
    <n v="15"/>
    <b v="1"/>
    <s v="theater/plays"/>
    <n v="11"/>
    <n v="3"/>
    <x v="1"/>
    <s v="plays"/>
    <x v="3325"/>
    <x v="3317"/>
    <n v="2015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x v="3326"/>
    <b v="0"/>
    <n v="57"/>
    <b v="1"/>
    <s v="theater/plays"/>
    <n v="1"/>
    <n v="0.74"/>
    <x v="1"/>
    <s v="plays"/>
    <x v="3326"/>
    <x v="3318"/>
    <n v="201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x v="3327"/>
    <b v="0"/>
    <n v="33"/>
    <b v="1"/>
    <s v="theater/plays"/>
    <n v="5"/>
    <n v="1.27"/>
    <x v="1"/>
    <s v="plays"/>
    <x v="3327"/>
    <x v="3319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x v="3328"/>
    <b v="0"/>
    <n v="9"/>
    <b v="1"/>
    <s v="theater/plays"/>
    <n v="2"/>
    <n v="4.67"/>
    <x v="1"/>
    <s v="plays"/>
    <x v="3328"/>
    <x v="3320"/>
    <n v="2014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x v="3329"/>
    <b v="0"/>
    <n v="26"/>
    <b v="1"/>
    <s v="theater/plays"/>
    <n v="4"/>
    <n v="1.58"/>
    <x v="1"/>
    <s v="plays"/>
    <x v="3329"/>
    <x v="3321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x v="3330"/>
    <b v="0"/>
    <n v="69"/>
    <b v="1"/>
    <s v="theater/plays"/>
    <n v="3"/>
    <n v="0.59"/>
    <x v="1"/>
    <s v="plays"/>
    <x v="3330"/>
    <x v="3322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x v="3331"/>
    <b v="0"/>
    <n v="65"/>
    <b v="1"/>
    <s v="theater/plays"/>
    <n v="1"/>
    <n v="0.63"/>
    <x v="1"/>
    <s v="plays"/>
    <x v="3331"/>
    <x v="3323"/>
    <n v="2015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x v="3332"/>
    <b v="0"/>
    <n v="83"/>
    <b v="1"/>
    <s v="theater/plays"/>
    <n v="1"/>
    <n v="0.48"/>
    <x v="1"/>
    <s v="plays"/>
    <x v="3332"/>
    <x v="3324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x v="3333"/>
    <b v="0"/>
    <n v="111"/>
    <b v="1"/>
    <s v="theater/plays"/>
    <n v="1"/>
    <n v="0.36"/>
    <x v="1"/>
    <s v="plays"/>
    <x v="3333"/>
    <x v="3325"/>
    <n v="2015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x v="3334"/>
    <b v="0"/>
    <n v="46"/>
    <b v="1"/>
    <s v="theater/plays"/>
    <n v="1"/>
    <n v="0.87"/>
    <x v="1"/>
    <s v="plays"/>
    <x v="3334"/>
    <x v="3326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x v="3335"/>
    <b v="0"/>
    <n v="63"/>
    <b v="1"/>
    <s v="theater/plays"/>
    <n v="1"/>
    <n v="0.63"/>
    <x v="1"/>
    <s v="plays"/>
    <x v="3335"/>
    <x v="3327"/>
    <n v="2014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x v="3336"/>
    <b v="0"/>
    <n v="9"/>
    <b v="1"/>
    <s v="theater/plays"/>
    <n v="16"/>
    <n v="4.4400000000000004"/>
    <x v="1"/>
    <s v="plays"/>
    <x v="3336"/>
    <x v="3328"/>
    <n v="201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x v="3337"/>
    <b v="0"/>
    <n v="34"/>
    <b v="1"/>
    <s v="theater/plays"/>
    <n v="2"/>
    <n v="1.18"/>
    <x v="1"/>
    <s v="plays"/>
    <x v="3337"/>
    <x v="3329"/>
    <n v="2014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x v="3338"/>
    <b v="0"/>
    <n v="112"/>
    <b v="1"/>
    <s v="theater/plays"/>
    <n v="0"/>
    <n v="0.36"/>
    <x v="1"/>
    <s v="plays"/>
    <x v="3338"/>
    <x v="3330"/>
    <n v="2017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x v="3339"/>
    <b v="0"/>
    <n v="47"/>
    <b v="1"/>
    <s v="theater/plays"/>
    <n v="1"/>
    <n v="0.85"/>
    <x v="1"/>
    <s v="plays"/>
    <x v="3339"/>
    <x v="3331"/>
    <n v="2016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x v="3340"/>
    <b v="0"/>
    <n v="38"/>
    <b v="1"/>
    <s v="theater/plays"/>
    <n v="1"/>
    <n v="1.05"/>
    <x v="1"/>
    <s v="plays"/>
    <x v="3340"/>
    <x v="3332"/>
    <n v="2016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x v="3341"/>
    <b v="0"/>
    <n v="28"/>
    <b v="1"/>
    <s v="theater/plays"/>
    <n v="1"/>
    <n v="1.43"/>
    <x v="1"/>
    <s v="plays"/>
    <x v="3341"/>
    <x v="3333"/>
    <n v="2016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x v="3342"/>
    <b v="0"/>
    <n v="78"/>
    <b v="1"/>
    <s v="theater/plays"/>
    <n v="1"/>
    <n v="0.51"/>
    <x v="1"/>
    <s v="plays"/>
    <x v="3342"/>
    <x v="3334"/>
    <n v="2015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x v="3343"/>
    <b v="0"/>
    <n v="23"/>
    <b v="1"/>
    <s v="theater/plays"/>
    <n v="6"/>
    <n v="1.74"/>
    <x v="1"/>
    <s v="plays"/>
    <x v="3343"/>
    <x v="3335"/>
    <n v="2016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x v="3344"/>
    <b v="0"/>
    <n v="40"/>
    <b v="1"/>
    <s v="theater/plays"/>
    <n v="1"/>
    <n v="1"/>
    <x v="1"/>
    <s v="plays"/>
    <x v="3344"/>
    <x v="3336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x v="3345"/>
    <b v="0"/>
    <n v="13"/>
    <b v="1"/>
    <s v="theater/plays"/>
    <n v="8"/>
    <n v="3"/>
    <x v="1"/>
    <s v="plays"/>
    <x v="3345"/>
    <x v="3337"/>
    <n v="2015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x v="3346"/>
    <b v="0"/>
    <n v="18"/>
    <b v="1"/>
    <s v="theater/plays"/>
    <n v="3"/>
    <n v="2.17"/>
    <x v="1"/>
    <s v="plays"/>
    <x v="3346"/>
    <x v="3338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x v="3347"/>
    <b v="0"/>
    <n v="22"/>
    <b v="1"/>
    <s v="theater/plays"/>
    <n v="2"/>
    <n v="1.73"/>
    <x v="1"/>
    <s v="plays"/>
    <x v="3347"/>
    <x v="3339"/>
    <n v="2016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x v="3348"/>
    <b v="0"/>
    <n v="79"/>
    <b v="1"/>
    <s v="theater/plays"/>
    <n v="1"/>
    <n v="0.47"/>
    <x v="1"/>
    <s v="plays"/>
    <x v="3348"/>
    <x v="334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x v="3349"/>
    <b v="0"/>
    <n v="14"/>
    <b v="1"/>
    <s v="theater/plays"/>
    <n v="4"/>
    <n v="2.57"/>
    <x v="1"/>
    <s v="plays"/>
    <x v="3349"/>
    <x v="3341"/>
    <n v="2016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x v="3350"/>
    <b v="0"/>
    <n v="51"/>
    <b v="1"/>
    <s v="theater/plays"/>
    <n v="1"/>
    <n v="0.71"/>
    <x v="1"/>
    <s v="plays"/>
    <x v="3350"/>
    <x v="3342"/>
    <n v="2015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x v="3351"/>
    <b v="0"/>
    <n v="54"/>
    <b v="1"/>
    <s v="theater/plays"/>
    <n v="1"/>
    <n v="0.67"/>
    <x v="1"/>
    <s v="plays"/>
    <x v="3351"/>
    <x v="3343"/>
    <n v="2014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x v="3352"/>
    <b v="0"/>
    <n v="70"/>
    <b v="1"/>
    <s v="theater/plays"/>
    <n v="1"/>
    <n v="0.51"/>
    <x v="1"/>
    <s v="plays"/>
    <x v="3352"/>
    <x v="3344"/>
    <n v="2016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x v="3353"/>
    <b v="0"/>
    <n v="44"/>
    <b v="1"/>
    <s v="theater/plays"/>
    <n v="7"/>
    <n v="0.8"/>
    <x v="1"/>
    <s v="plays"/>
    <x v="3353"/>
    <x v="3345"/>
    <n v="2016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x v="3354"/>
    <b v="0"/>
    <n v="55"/>
    <b v="1"/>
    <s v="theater/plays"/>
    <n v="1"/>
    <n v="0.64"/>
    <x v="1"/>
    <s v="plays"/>
    <x v="3354"/>
    <x v="3346"/>
    <n v="2015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x v="3355"/>
    <b v="0"/>
    <n v="15"/>
    <b v="1"/>
    <s v="theater/plays"/>
    <n v="2"/>
    <n v="2.33"/>
    <x v="1"/>
    <s v="plays"/>
    <x v="3355"/>
    <x v="3347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x v="3356"/>
    <b v="0"/>
    <n v="27"/>
    <b v="1"/>
    <s v="theater/plays"/>
    <n v="2"/>
    <n v="1.3"/>
    <x v="1"/>
    <s v="plays"/>
    <x v="3356"/>
    <x v="3348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x v="3357"/>
    <b v="0"/>
    <n v="21"/>
    <b v="1"/>
    <s v="theater/plays"/>
    <n v="2"/>
    <n v="1.67"/>
    <x v="1"/>
    <s v="plays"/>
    <x v="3357"/>
    <x v="3349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x v="3358"/>
    <b v="0"/>
    <n v="162"/>
    <b v="1"/>
    <s v="theater/plays"/>
    <n v="0"/>
    <n v="0.22"/>
    <x v="1"/>
    <s v="plays"/>
    <x v="3358"/>
    <x v="3350"/>
    <n v="2014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x v="3359"/>
    <b v="0"/>
    <n v="23"/>
    <b v="1"/>
    <s v="theater/plays"/>
    <n v="1"/>
    <n v="1.52"/>
    <x v="1"/>
    <s v="plays"/>
    <x v="3359"/>
    <x v="3351"/>
    <n v="2017"/>
  </r>
  <r>
    <n v="3360"/>
    <s v="Pretty Butch"/>
    <s v="World Premiere, an M1 Singapore Fringe Festival 2017 commission."/>
    <n v="9000"/>
    <n v="35"/>
    <x v="0"/>
    <s v="SG"/>
    <s v="SGD"/>
    <n v="1481731140"/>
    <x v="3360"/>
    <b v="0"/>
    <n v="72"/>
    <b v="1"/>
    <s v="theater/plays"/>
    <n v="0"/>
    <n v="0.49"/>
    <x v="1"/>
    <s v="plays"/>
    <x v="3360"/>
    <x v="335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x v="3361"/>
    <b v="0"/>
    <n v="68"/>
    <b v="1"/>
    <s v="theater/plays"/>
    <n v="1"/>
    <n v="0.51"/>
    <x v="1"/>
    <s v="plays"/>
    <x v="3361"/>
    <x v="3353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x v="3362"/>
    <b v="0"/>
    <n v="20"/>
    <b v="1"/>
    <s v="theater/plays"/>
    <n v="7"/>
    <n v="1.75"/>
    <x v="1"/>
    <s v="plays"/>
    <x v="3362"/>
    <x v="3354"/>
    <n v="2015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x v="3363"/>
    <b v="0"/>
    <n v="26"/>
    <b v="1"/>
    <s v="theater/plays"/>
    <n v="0"/>
    <n v="1.35"/>
    <x v="1"/>
    <s v="plays"/>
    <x v="3363"/>
    <x v="3355"/>
    <n v="2014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x v="3364"/>
    <b v="0"/>
    <n v="72"/>
    <b v="1"/>
    <s v="theater/plays"/>
    <n v="1"/>
    <n v="0.49"/>
    <x v="1"/>
    <s v="plays"/>
    <x v="3364"/>
    <x v="3266"/>
    <n v="201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x v="3365"/>
    <b v="0"/>
    <n v="3"/>
    <b v="1"/>
    <s v="theater/plays"/>
    <n v="1"/>
    <n v="11.33"/>
    <x v="1"/>
    <s v="plays"/>
    <x v="3365"/>
    <x v="3356"/>
    <n v="2015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x v="3366"/>
    <b v="0"/>
    <n v="18"/>
    <b v="1"/>
    <s v="theater/plays"/>
    <n v="7"/>
    <n v="1.89"/>
    <x v="1"/>
    <s v="plays"/>
    <x v="3366"/>
    <x v="3357"/>
    <n v="2015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x v="3367"/>
    <b v="0"/>
    <n v="30"/>
    <b v="1"/>
    <s v="theater/plays"/>
    <n v="5"/>
    <n v="1.1299999999999999"/>
    <x v="1"/>
    <s v="plays"/>
    <x v="3367"/>
    <x v="3358"/>
    <n v="2015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x v="3368"/>
    <b v="0"/>
    <n v="23"/>
    <b v="1"/>
    <s v="theater/plays"/>
    <n v="3"/>
    <n v="1.39"/>
    <x v="1"/>
    <s v="plays"/>
    <x v="3368"/>
    <x v="3359"/>
    <n v="2014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x v="3369"/>
    <b v="0"/>
    <n v="54"/>
    <b v="1"/>
    <s v="theater/plays"/>
    <n v="1"/>
    <n v="0.59"/>
    <x v="1"/>
    <s v="plays"/>
    <x v="3369"/>
    <x v="3360"/>
    <n v="2016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x v="3370"/>
    <b v="0"/>
    <n v="26"/>
    <b v="1"/>
    <s v="theater/plays"/>
    <n v="2"/>
    <n v="1.23"/>
    <x v="1"/>
    <s v="plays"/>
    <x v="3370"/>
    <x v="3361"/>
    <n v="2016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x v="3371"/>
    <b v="0"/>
    <n v="9"/>
    <b v="1"/>
    <s v="theater/plays"/>
    <n v="16"/>
    <n v="3.44"/>
    <x v="1"/>
    <s v="plays"/>
    <x v="3371"/>
    <x v="3362"/>
    <n v="201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x v="3372"/>
    <b v="0"/>
    <n v="27"/>
    <b v="1"/>
    <s v="theater/plays"/>
    <n v="3"/>
    <n v="1.1499999999999999"/>
    <x v="1"/>
    <s v="plays"/>
    <x v="3372"/>
    <x v="2835"/>
    <n v="2014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x v="3373"/>
    <b v="0"/>
    <n v="30"/>
    <b v="1"/>
    <s v="theater/plays"/>
    <n v="2"/>
    <n v="1"/>
    <x v="1"/>
    <s v="plays"/>
    <x v="3373"/>
    <x v="3363"/>
    <n v="2015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x v="3374"/>
    <b v="0"/>
    <n v="52"/>
    <b v="1"/>
    <s v="theater/plays"/>
    <n v="1"/>
    <n v="0.57999999999999996"/>
    <x v="1"/>
    <s v="plays"/>
    <x v="3374"/>
    <x v="3364"/>
    <n v="2015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x v="3375"/>
    <b v="0"/>
    <n v="17"/>
    <b v="1"/>
    <s v="theater/plays"/>
    <n v="1"/>
    <n v="1.76"/>
    <x v="1"/>
    <s v="plays"/>
    <x v="3375"/>
    <x v="3365"/>
    <n v="2014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x v="3376"/>
    <b v="0"/>
    <n v="19"/>
    <b v="1"/>
    <s v="theater/plays"/>
    <n v="0"/>
    <n v="1.58"/>
    <x v="1"/>
    <s v="plays"/>
    <x v="3376"/>
    <x v="3366"/>
    <n v="2015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x v="3377"/>
    <b v="0"/>
    <n v="77"/>
    <b v="1"/>
    <s v="theater/plays"/>
    <n v="0"/>
    <n v="0.39"/>
    <x v="1"/>
    <s v="plays"/>
    <x v="3377"/>
    <x v="3367"/>
    <n v="2015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x v="3378"/>
    <b v="0"/>
    <n v="21"/>
    <b v="1"/>
    <s v="theater/plays"/>
    <n v="5"/>
    <n v="1.43"/>
    <x v="1"/>
    <s v="plays"/>
    <x v="3378"/>
    <x v="3368"/>
    <n v="2014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x v="3379"/>
    <b v="0"/>
    <n v="38"/>
    <b v="1"/>
    <s v="theater/plays"/>
    <n v="2"/>
    <n v="0.79"/>
    <x v="1"/>
    <s v="plays"/>
    <x v="3379"/>
    <x v="3369"/>
    <n v="2015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x v="3380"/>
    <b v="0"/>
    <n v="28"/>
    <b v="1"/>
    <s v="theater/plays"/>
    <n v="1"/>
    <n v="1.07"/>
    <x v="1"/>
    <s v="plays"/>
    <x v="3380"/>
    <x v="3370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x v="3381"/>
    <b v="0"/>
    <n v="48"/>
    <b v="1"/>
    <s v="theater/plays"/>
    <n v="1"/>
    <n v="0.63"/>
    <x v="1"/>
    <s v="plays"/>
    <x v="3381"/>
    <x v="3371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x v="3382"/>
    <b v="0"/>
    <n v="46"/>
    <b v="1"/>
    <s v="theater/plays"/>
    <n v="1"/>
    <n v="0.65"/>
    <x v="1"/>
    <s v="plays"/>
    <x v="3382"/>
    <x v="337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x v="3383"/>
    <b v="0"/>
    <n v="30"/>
    <b v="1"/>
    <s v="theater/plays"/>
    <n v="2"/>
    <n v="1"/>
    <x v="1"/>
    <s v="plays"/>
    <x v="3383"/>
    <x v="3373"/>
    <n v="2016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x v="3384"/>
    <b v="0"/>
    <n v="64"/>
    <b v="1"/>
    <s v="theater/plays"/>
    <n v="1"/>
    <n v="0.47"/>
    <x v="1"/>
    <s v="plays"/>
    <x v="3384"/>
    <x v="3374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x v="3385"/>
    <b v="0"/>
    <n v="15"/>
    <b v="1"/>
    <s v="theater/plays"/>
    <n v="2"/>
    <n v="2"/>
    <x v="1"/>
    <s v="plays"/>
    <x v="3385"/>
    <x v="3375"/>
    <n v="2014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x v="3386"/>
    <b v="0"/>
    <n v="41"/>
    <b v="1"/>
    <s v="theater/plays"/>
    <n v="1"/>
    <n v="0.71"/>
    <x v="1"/>
    <s v="plays"/>
    <x v="3386"/>
    <x v="337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x v="3387"/>
    <b v="0"/>
    <n v="35"/>
    <b v="1"/>
    <s v="theater/plays"/>
    <n v="1"/>
    <n v="0.83"/>
    <x v="1"/>
    <s v="plays"/>
    <x v="3387"/>
    <x v="3377"/>
    <n v="2014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x v="3388"/>
    <b v="0"/>
    <n v="45"/>
    <b v="1"/>
    <s v="theater/plays"/>
    <n v="2"/>
    <n v="0.64"/>
    <x v="1"/>
    <s v="plays"/>
    <x v="3388"/>
    <x v="3378"/>
    <n v="2015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x v="3389"/>
    <b v="0"/>
    <n v="62"/>
    <b v="1"/>
    <s v="theater/plays"/>
    <n v="0"/>
    <n v="0.47"/>
    <x v="1"/>
    <s v="plays"/>
    <x v="3389"/>
    <x v="3379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x v="3390"/>
    <b v="0"/>
    <n v="22"/>
    <b v="1"/>
    <s v="theater/plays"/>
    <n v="2"/>
    <n v="1.27"/>
    <x v="1"/>
    <s v="plays"/>
    <x v="3390"/>
    <x v="3380"/>
    <n v="2014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x v="3391"/>
    <b v="0"/>
    <n v="18"/>
    <b v="1"/>
    <s v="theater/plays"/>
    <n v="6"/>
    <n v="1.56"/>
    <x v="1"/>
    <s v="plays"/>
    <x v="3391"/>
    <x v="3381"/>
    <n v="2014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x v="3392"/>
    <b v="0"/>
    <n v="12"/>
    <b v="1"/>
    <s v="theater/plays"/>
    <n v="5"/>
    <n v="2.25"/>
    <x v="1"/>
    <s v="plays"/>
    <x v="3392"/>
    <x v="3382"/>
    <n v="2016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x v="3393"/>
    <b v="0"/>
    <n v="44"/>
    <b v="1"/>
    <s v="theater/plays"/>
    <n v="2"/>
    <n v="0.59"/>
    <x v="1"/>
    <s v="plays"/>
    <x v="3393"/>
    <x v="3383"/>
    <n v="2014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x v="3394"/>
    <b v="0"/>
    <n v="27"/>
    <b v="1"/>
    <s v="theater/plays"/>
    <n v="5"/>
    <n v="0.96"/>
    <x v="1"/>
    <s v="plays"/>
    <x v="3394"/>
    <x v="3384"/>
    <n v="2014"/>
  </r>
  <r>
    <n v="3395"/>
    <s v="MIRAMAR"/>
    <s v="Miramar is a a darkly funny play exploring what it is we call â€˜homeâ€™."/>
    <n v="500"/>
    <n v="26"/>
    <x v="0"/>
    <s v="GB"/>
    <s v="GBP"/>
    <n v="1433009400"/>
    <x v="3395"/>
    <b v="0"/>
    <n v="38"/>
    <b v="1"/>
    <s v="theater/plays"/>
    <n v="5"/>
    <n v="0.68"/>
    <x v="1"/>
    <s v="plays"/>
    <x v="3395"/>
    <x v="3385"/>
    <n v="2015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x v="3396"/>
    <b v="0"/>
    <n v="28"/>
    <b v="1"/>
    <s v="theater/plays"/>
    <n v="2"/>
    <n v="0.93"/>
    <x v="1"/>
    <s v="plays"/>
    <x v="3396"/>
    <x v="2806"/>
    <n v="2014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x v="3397"/>
    <b v="0"/>
    <n v="24"/>
    <b v="1"/>
    <s v="theater/plays"/>
    <n v="10"/>
    <n v="1.08"/>
    <x v="1"/>
    <s v="plays"/>
    <x v="3397"/>
    <x v="3386"/>
    <n v="201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x v="3398"/>
    <b v="0"/>
    <n v="65"/>
    <b v="1"/>
    <s v="theater/plays"/>
    <n v="1"/>
    <n v="0.4"/>
    <x v="1"/>
    <s v="plays"/>
    <x v="3398"/>
    <x v="3387"/>
    <n v="2014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x v="3399"/>
    <b v="0"/>
    <n v="46"/>
    <b v="1"/>
    <s v="theater/plays"/>
    <n v="2"/>
    <n v="0.56999999999999995"/>
    <x v="1"/>
    <s v="plays"/>
    <x v="3399"/>
    <x v="3388"/>
    <n v="201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x v="3400"/>
    <b v="0"/>
    <n v="85"/>
    <b v="1"/>
    <s v="theater/plays"/>
    <n v="0"/>
    <n v="0.31"/>
    <x v="1"/>
    <s v="plays"/>
    <x v="3400"/>
    <x v="3389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x v="3401"/>
    <b v="0"/>
    <n v="66"/>
    <b v="1"/>
    <s v="theater/plays"/>
    <n v="1"/>
    <n v="0.39"/>
    <x v="1"/>
    <s v="plays"/>
    <x v="3401"/>
    <x v="339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x v="3402"/>
    <b v="0"/>
    <n v="165"/>
    <b v="1"/>
    <s v="theater/plays"/>
    <n v="0"/>
    <n v="0.16"/>
    <x v="1"/>
    <s v="plays"/>
    <x v="3402"/>
    <x v="3391"/>
    <n v="2015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x v="3403"/>
    <b v="0"/>
    <n v="17"/>
    <b v="1"/>
    <s v="theater/plays"/>
    <n v="1"/>
    <n v="1.53"/>
    <x v="1"/>
    <s v="plays"/>
    <x v="3403"/>
    <x v="3392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x v="3404"/>
    <b v="0"/>
    <n v="3"/>
    <b v="1"/>
    <s v="theater/plays"/>
    <n v="5"/>
    <n v="8.67"/>
    <x v="1"/>
    <s v="plays"/>
    <x v="3404"/>
    <x v="3393"/>
    <n v="2015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x v="3405"/>
    <b v="0"/>
    <n v="17"/>
    <b v="1"/>
    <s v="theater/plays"/>
    <n v="7"/>
    <n v="1.53"/>
    <x v="1"/>
    <s v="plays"/>
    <x v="3405"/>
    <x v="3394"/>
    <n v="2016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x v="3406"/>
    <b v="0"/>
    <n v="91"/>
    <b v="1"/>
    <s v="theater/plays"/>
    <n v="0"/>
    <n v="0.27"/>
    <x v="1"/>
    <s v="plays"/>
    <x v="3406"/>
    <x v="3395"/>
    <n v="2014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x v="3407"/>
    <b v="0"/>
    <n v="67"/>
    <b v="1"/>
    <s v="theater/plays"/>
    <n v="1"/>
    <n v="0.37"/>
    <x v="1"/>
    <s v="plays"/>
    <x v="3407"/>
    <x v="3396"/>
    <n v="2014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x v="3408"/>
    <b v="0"/>
    <n v="18"/>
    <b v="1"/>
    <s v="theater/plays"/>
    <n v="5"/>
    <n v="1.39"/>
    <x v="1"/>
    <s v="plays"/>
    <x v="3408"/>
    <x v="3397"/>
    <n v="201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x v="3409"/>
    <b v="0"/>
    <n v="21"/>
    <b v="1"/>
    <s v="theater/plays"/>
    <n v="5"/>
    <n v="1.19"/>
    <x v="1"/>
    <s v="plays"/>
    <x v="3409"/>
    <x v="3398"/>
    <n v="2016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x v="3410"/>
    <b v="0"/>
    <n v="40"/>
    <b v="1"/>
    <s v="theater/plays"/>
    <n v="1"/>
    <n v="0.63"/>
    <x v="1"/>
    <s v="plays"/>
    <x v="3410"/>
    <x v="3399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x v="3411"/>
    <b v="0"/>
    <n v="78"/>
    <b v="1"/>
    <s v="theater/plays"/>
    <n v="0"/>
    <n v="0.32"/>
    <x v="1"/>
    <s v="plays"/>
    <x v="3411"/>
    <x v="3400"/>
    <n v="2015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x v="3412"/>
    <b v="0"/>
    <n v="26"/>
    <b v="1"/>
    <s v="theater/plays"/>
    <n v="1"/>
    <n v="0.96"/>
    <x v="1"/>
    <s v="plays"/>
    <x v="3412"/>
    <x v="3401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x v="3413"/>
    <b v="0"/>
    <n v="14"/>
    <b v="1"/>
    <s v="theater/plays"/>
    <n v="5"/>
    <n v="1.79"/>
    <x v="1"/>
    <s v="plays"/>
    <x v="3413"/>
    <x v="3402"/>
    <n v="2015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x v="3414"/>
    <b v="0"/>
    <n v="44"/>
    <b v="1"/>
    <s v="theater/plays"/>
    <n v="1"/>
    <n v="0.56999999999999995"/>
    <x v="1"/>
    <s v="plays"/>
    <x v="3414"/>
    <x v="3403"/>
    <n v="2016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x v="3415"/>
    <b v="0"/>
    <n v="9"/>
    <b v="1"/>
    <s v="theater/plays"/>
    <n v="13"/>
    <n v="2.78"/>
    <x v="1"/>
    <s v="plays"/>
    <x v="3415"/>
    <x v="3404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x v="3416"/>
    <b v="0"/>
    <n v="30"/>
    <b v="1"/>
    <s v="theater/plays"/>
    <n v="1"/>
    <n v="0.83"/>
    <x v="1"/>
    <s v="plays"/>
    <x v="3416"/>
    <x v="3405"/>
    <n v="2015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x v="3417"/>
    <b v="0"/>
    <n v="45"/>
    <b v="1"/>
    <s v="theater/plays"/>
    <n v="1"/>
    <n v="0.56000000000000005"/>
    <x v="1"/>
    <s v="plays"/>
    <x v="3417"/>
    <x v="3406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x v="3418"/>
    <b v="0"/>
    <n v="56"/>
    <b v="1"/>
    <s v="theater/plays"/>
    <n v="1"/>
    <n v="0.45"/>
    <x v="1"/>
    <s v="plays"/>
    <x v="3418"/>
    <x v="340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x v="3419"/>
    <b v="0"/>
    <n v="46"/>
    <b v="1"/>
    <s v="theater/plays"/>
    <n v="1"/>
    <n v="0.54"/>
    <x v="1"/>
    <s v="plays"/>
    <x v="3419"/>
    <x v="3408"/>
    <n v="2016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x v="3420"/>
    <b v="0"/>
    <n v="34"/>
    <b v="1"/>
    <s v="theater/plays"/>
    <n v="4"/>
    <n v="0.74"/>
    <x v="1"/>
    <s v="plays"/>
    <x v="3420"/>
    <x v="3409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x v="3421"/>
    <b v="0"/>
    <n v="98"/>
    <b v="1"/>
    <s v="theater/plays"/>
    <n v="0"/>
    <n v="0.26"/>
    <x v="1"/>
    <s v="plays"/>
    <x v="3421"/>
    <x v="341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x v="3422"/>
    <b v="0"/>
    <n v="46"/>
    <b v="1"/>
    <s v="theater/plays"/>
    <n v="1"/>
    <n v="0.54"/>
    <x v="1"/>
    <s v="plays"/>
    <x v="3422"/>
    <x v="2232"/>
    <n v="2015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x v="3423"/>
    <b v="0"/>
    <n v="10"/>
    <b v="1"/>
    <s v="theater/plays"/>
    <n v="10"/>
    <n v="2.5"/>
    <x v="1"/>
    <s v="plays"/>
    <x v="3423"/>
    <x v="341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x v="3424"/>
    <b v="0"/>
    <n v="76"/>
    <b v="1"/>
    <s v="theater/plays"/>
    <n v="0"/>
    <n v="0.33"/>
    <x v="1"/>
    <s v="plays"/>
    <x v="3424"/>
    <x v="3412"/>
    <n v="2015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x v="3425"/>
    <b v="0"/>
    <n v="104"/>
    <b v="1"/>
    <s v="theater/plays"/>
    <n v="0"/>
    <n v="0.24"/>
    <x v="1"/>
    <s v="plays"/>
    <x v="3425"/>
    <x v="3413"/>
    <n v="2014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x v="3426"/>
    <b v="0"/>
    <n v="87"/>
    <b v="1"/>
    <s v="theater/plays"/>
    <n v="1"/>
    <n v="0.28999999999999998"/>
    <x v="1"/>
    <s v="plays"/>
    <x v="3426"/>
    <x v="3414"/>
    <n v="2014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x v="3427"/>
    <b v="0"/>
    <n v="29"/>
    <b v="1"/>
    <s v="theater/plays"/>
    <n v="2"/>
    <n v="0.86"/>
    <x v="1"/>
    <s v="plays"/>
    <x v="3427"/>
    <x v="3415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x v="3428"/>
    <b v="0"/>
    <n v="51"/>
    <b v="1"/>
    <s v="theater/plays"/>
    <n v="1"/>
    <n v="0.49"/>
    <x v="1"/>
    <s v="plays"/>
    <x v="3428"/>
    <x v="3416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x v="3429"/>
    <b v="0"/>
    <n v="12"/>
    <b v="1"/>
    <s v="theater/plays"/>
    <n v="17"/>
    <n v="2.08"/>
    <x v="1"/>
    <s v="plays"/>
    <x v="3429"/>
    <x v="3417"/>
    <n v="2016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x v="3430"/>
    <b v="0"/>
    <n v="72"/>
    <b v="1"/>
    <s v="theater/plays"/>
    <n v="1"/>
    <n v="0.35"/>
    <x v="1"/>
    <s v="plays"/>
    <x v="3430"/>
    <x v="3418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x v="3431"/>
    <b v="0"/>
    <n v="21"/>
    <b v="1"/>
    <s v="theater/plays"/>
    <n v="1"/>
    <n v="1.19"/>
    <x v="1"/>
    <s v="plays"/>
    <x v="3431"/>
    <x v="3419"/>
    <n v="2014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x v="3432"/>
    <b v="0"/>
    <n v="42"/>
    <b v="1"/>
    <s v="theater/plays"/>
    <n v="1"/>
    <n v="0.6"/>
    <x v="1"/>
    <s v="plays"/>
    <x v="3432"/>
    <x v="3420"/>
    <n v="2016"/>
  </r>
  <r>
    <n v="3433"/>
    <s v="The Dybbuk"/>
    <s v="death&amp;pretzels presents their first Chicago based project:_x000a_The Dybbuk by S. Ansky"/>
    <n v="9500"/>
    <n v="25"/>
    <x v="0"/>
    <s v="US"/>
    <s v="USD"/>
    <n v="1402974000"/>
    <x v="3433"/>
    <b v="0"/>
    <n v="71"/>
    <b v="1"/>
    <s v="theater/plays"/>
    <n v="0"/>
    <n v="0.35"/>
    <x v="1"/>
    <s v="plays"/>
    <x v="3433"/>
    <x v="3421"/>
    <n v="2014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x v="3434"/>
    <b v="0"/>
    <n v="168"/>
    <b v="1"/>
    <s v="theater/plays"/>
    <n v="0"/>
    <n v="0.15"/>
    <x v="1"/>
    <s v="plays"/>
    <x v="3434"/>
    <x v="3422"/>
    <n v="2014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x v="3435"/>
    <b v="0"/>
    <n v="19"/>
    <b v="1"/>
    <s v="theater/plays"/>
    <n v="3"/>
    <n v="1.32"/>
    <x v="1"/>
    <s v="plays"/>
    <x v="3435"/>
    <x v="342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x v="3436"/>
    <b v="0"/>
    <n v="37"/>
    <b v="1"/>
    <s v="theater/plays"/>
    <n v="0"/>
    <n v="0.65"/>
    <x v="1"/>
    <s v="plays"/>
    <x v="3436"/>
    <x v="3424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x v="3437"/>
    <b v="0"/>
    <n v="36"/>
    <b v="1"/>
    <s v="theater/plays"/>
    <n v="1"/>
    <n v="0.67"/>
    <x v="1"/>
    <s v="plays"/>
    <x v="3437"/>
    <x v="3425"/>
    <n v="2015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x v="3438"/>
    <b v="0"/>
    <n v="14"/>
    <b v="1"/>
    <s v="theater/plays"/>
    <n v="1"/>
    <n v="1.64"/>
    <x v="1"/>
    <s v="plays"/>
    <x v="3438"/>
    <x v="3426"/>
    <n v="2015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x v="3439"/>
    <b v="0"/>
    <n v="18"/>
    <b v="1"/>
    <s v="theater/plays"/>
    <n v="2"/>
    <n v="1.28"/>
    <x v="1"/>
    <s v="plays"/>
    <x v="3439"/>
    <x v="3427"/>
    <n v="2016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x v="3440"/>
    <b v="0"/>
    <n v="82"/>
    <b v="1"/>
    <s v="theater/plays"/>
    <n v="0"/>
    <n v="0.27"/>
    <x v="1"/>
    <s v="plays"/>
    <x v="3440"/>
    <x v="3428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x v="3441"/>
    <b v="0"/>
    <n v="43"/>
    <b v="1"/>
    <s v="theater/plays"/>
    <n v="1"/>
    <n v="0.51"/>
    <x v="1"/>
    <s v="plays"/>
    <x v="3441"/>
    <x v="3429"/>
    <n v="2015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x v="3442"/>
    <b v="0"/>
    <n v="8"/>
    <b v="1"/>
    <s v="theater/plays"/>
    <n v="8"/>
    <n v="2.63"/>
    <x v="1"/>
    <s v="plays"/>
    <x v="3442"/>
    <x v="3430"/>
    <n v="2015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x v="3443"/>
    <b v="0"/>
    <n v="45"/>
    <b v="1"/>
    <s v="theater/plays"/>
    <n v="2"/>
    <n v="0.47"/>
    <x v="1"/>
    <s v="plays"/>
    <x v="3443"/>
    <x v="3431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x v="3444"/>
    <b v="0"/>
    <n v="20"/>
    <b v="1"/>
    <s v="theater/plays"/>
    <n v="7"/>
    <n v="1.05"/>
    <x v="1"/>
    <s v="plays"/>
    <x v="3444"/>
    <x v="3432"/>
    <n v="2016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x v="3445"/>
    <b v="0"/>
    <n v="31"/>
    <b v="1"/>
    <s v="theater/plays"/>
    <n v="1"/>
    <n v="0.68"/>
    <x v="1"/>
    <s v="plays"/>
    <x v="3445"/>
    <x v="3433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x v="3446"/>
    <b v="0"/>
    <n v="25"/>
    <b v="1"/>
    <s v="theater/plays"/>
    <n v="2"/>
    <n v="0.84"/>
    <x v="1"/>
    <s v="plays"/>
    <x v="3446"/>
    <x v="3434"/>
    <n v="2015"/>
  </r>
  <r>
    <n v="3447"/>
    <s v="The Vagabond Halfback"/>
    <s v="&quot;He was a poet, a vagrant, a philosopher, a lady's man and a hard drinker&quot;"/>
    <n v="1000"/>
    <n v="21"/>
    <x v="0"/>
    <s v="US"/>
    <s v="USD"/>
    <n v="1458332412"/>
    <x v="3447"/>
    <b v="0"/>
    <n v="14"/>
    <b v="1"/>
    <s v="theater/plays"/>
    <n v="2"/>
    <n v="1.5"/>
    <x v="1"/>
    <s v="plays"/>
    <x v="3447"/>
    <x v="3435"/>
    <n v="201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x v="3448"/>
    <b v="0"/>
    <n v="45"/>
    <b v="1"/>
    <s v="theater/plays"/>
    <n v="1"/>
    <n v="0.47"/>
    <x v="1"/>
    <s v="plays"/>
    <x v="3448"/>
    <x v="3436"/>
    <n v="2014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x v="3449"/>
    <b v="0"/>
    <n v="20"/>
    <b v="1"/>
    <s v="theater/plays"/>
    <n v="3"/>
    <n v="1.05"/>
    <x v="1"/>
    <s v="plays"/>
    <x v="3449"/>
    <x v="3437"/>
    <n v="2016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x v="3450"/>
    <b v="0"/>
    <n v="39"/>
    <b v="1"/>
    <s v="theater/plays"/>
    <n v="4"/>
    <n v="0.54"/>
    <x v="1"/>
    <s v="plays"/>
    <x v="3450"/>
    <x v="3438"/>
    <n v="2015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x v="3451"/>
    <b v="0"/>
    <n v="16"/>
    <b v="1"/>
    <s v="theater/plays"/>
    <n v="3"/>
    <n v="1.25"/>
    <x v="1"/>
    <s v="plays"/>
    <x v="3451"/>
    <x v="3439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x v="3452"/>
    <b v="0"/>
    <n v="37"/>
    <b v="1"/>
    <s v="theater/plays"/>
    <n v="2"/>
    <n v="0.54"/>
    <x v="1"/>
    <s v="plays"/>
    <x v="3452"/>
    <x v="3440"/>
    <n v="2014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x v="3453"/>
    <b v="0"/>
    <n v="14"/>
    <b v="1"/>
    <s v="theater/plays"/>
    <n v="7"/>
    <n v="1.43"/>
    <x v="1"/>
    <s v="plays"/>
    <x v="3453"/>
    <x v="3441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x v="3454"/>
    <b v="0"/>
    <n v="21"/>
    <b v="1"/>
    <s v="theater/plays"/>
    <n v="3"/>
    <n v="0.95"/>
    <x v="1"/>
    <s v="plays"/>
    <x v="3454"/>
    <x v="3442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x v="3455"/>
    <b v="0"/>
    <n v="69"/>
    <b v="1"/>
    <s v="theater/plays"/>
    <n v="0"/>
    <n v="0.28999999999999998"/>
    <x v="1"/>
    <s v="plays"/>
    <x v="3455"/>
    <x v="3443"/>
    <n v="2016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x v="3456"/>
    <b v="0"/>
    <n v="16"/>
    <b v="1"/>
    <s v="theater/plays"/>
    <n v="1"/>
    <n v="1.25"/>
    <x v="1"/>
    <s v="plays"/>
    <x v="3456"/>
    <x v="3444"/>
    <n v="2014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x v="3457"/>
    <b v="0"/>
    <n v="55"/>
    <b v="1"/>
    <s v="theater/plays"/>
    <n v="1"/>
    <n v="0.36"/>
    <x v="1"/>
    <s v="plays"/>
    <x v="3457"/>
    <x v="3445"/>
    <n v="2015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x v="3458"/>
    <b v="0"/>
    <n v="27"/>
    <b v="1"/>
    <s v="theater/plays"/>
    <n v="2"/>
    <n v="0.74"/>
    <x v="1"/>
    <s v="plays"/>
    <x v="3458"/>
    <x v="3446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x v="3459"/>
    <b v="0"/>
    <n v="36"/>
    <b v="1"/>
    <s v="theater/plays"/>
    <n v="4"/>
    <n v="0.56000000000000005"/>
    <x v="1"/>
    <s v="plays"/>
    <x v="3459"/>
    <x v="3447"/>
    <n v="2016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x v="3460"/>
    <b v="0"/>
    <n v="19"/>
    <b v="1"/>
    <s v="theater/plays"/>
    <n v="4"/>
    <n v="1.05"/>
    <x v="1"/>
    <s v="plays"/>
    <x v="3460"/>
    <x v="3448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x v="3461"/>
    <b v="0"/>
    <n v="12"/>
    <b v="1"/>
    <s v="theater/plays"/>
    <n v="4"/>
    <n v="1.67"/>
    <x v="1"/>
    <s v="plays"/>
    <x v="3461"/>
    <x v="3449"/>
    <n v="2016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x v="3462"/>
    <b v="0"/>
    <n v="17"/>
    <b v="1"/>
    <s v="theater/plays"/>
    <n v="8"/>
    <n v="1.18"/>
    <x v="1"/>
    <s v="plays"/>
    <x v="3462"/>
    <x v="345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x v="3463"/>
    <b v="0"/>
    <n v="114"/>
    <b v="1"/>
    <s v="theater/plays"/>
    <n v="0"/>
    <n v="0.17"/>
    <x v="1"/>
    <s v="plays"/>
    <x v="3463"/>
    <x v="3451"/>
    <n v="2016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x v="3464"/>
    <b v="0"/>
    <n v="93"/>
    <b v="1"/>
    <s v="theater/plays"/>
    <n v="0"/>
    <n v="0.2"/>
    <x v="1"/>
    <s v="plays"/>
    <x v="3464"/>
    <x v="3452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x v="3465"/>
    <b v="0"/>
    <n v="36"/>
    <b v="1"/>
    <s v="theater/plays"/>
    <n v="1"/>
    <n v="0.5"/>
    <x v="1"/>
    <s v="plays"/>
    <x v="3465"/>
    <x v="3453"/>
    <n v="2015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x v="3466"/>
    <b v="0"/>
    <n v="61"/>
    <b v="1"/>
    <s v="theater/plays"/>
    <n v="1"/>
    <n v="0.3"/>
    <x v="1"/>
    <s v="plays"/>
    <x v="3466"/>
    <x v="3454"/>
    <n v="2016"/>
  </r>
  <r>
    <n v="3467"/>
    <s v="Venus in Fur, Los Angeles."/>
    <s v="Venus in Fur, By David Ives."/>
    <n v="3000"/>
    <n v="17"/>
    <x v="0"/>
    <s v="US"/>
    <s v="USD"/>
    <n v="1426864032"/>
    <x v="3467"/>
    <b v="0"/>
    <n v="47"/>
    <b v="1"/>
    <s v="theater/plays"/>
    <n v="1"/>
    <n v="0.36"/>
    <x v="1"/>
    <s v="plays"/>
    <x v="3467"/>
    <x v="3455"/>
    <n v="2015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x v="3468"/>
    <b v="0"/>
    <n v="17"/>
    <b v="1"/>
    <s v="theater/plays"/>
    <n v="0"/>
    <n v="1"/>
    <x v="1"/>
    <s v="plays"/>
    <x v="3468"/>
    <x v="3456"/>
    <n v="201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x v="3469"/>
    <b v="0"/>
    <n v="63"/>
    <b v="1"/>
    <s v="theater/plays"/>
    <n v="1"/>
    <n v="0.25"/>
    <x v="1"/>
    <s v="plays"/>
    <x v="3469"/>
    <x v="3457"/>
    <n v="2016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x v="3470"/>
    <b v="0"/>
    <n v="9"/>
    <b v="1"/>
    <s v="theater/plays"/>
    <n v="6"/>
    <n v="1.78"/>
    <x v="1"/>
    <s v="plays"/>
    <x v="3470"/>
    <x v="3458"/>
    <n v="2016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x v="3471"/>
    <b v="0"/>
    <n v="30"/>
    <b v="1"/>
    <s v="theater/plays"/>
    <n v="3"/>
    <n v="0.5"/>
    <x v="1"/>
    <s v="plays"/>
    <x v="3471"/>
    <x v="3459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x v="3472"/>
    <b v="0"/>
    <n v="23"/>
    <b v="1"/>
    <s v="theater/plays"/>
    <n v="1"/>
    <n v="0.65"/>
    <x v="1"/>
    <s v="plays"/>
    <x v="3472"/>
    <x v="3460"/>
    <n v="2014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x v="3473"/>
    <b v="0"/>
    <n v="33"/>
    <b v="1"/>
    <s v="theater/plays"/>
    <n v="0"/>
    <n v="0.45"/>
    <x v="1"/>
    <s v="plays"/>
    <x v="3473"/>
    <x v="3461"/>
    <n v="2015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x v="3474"/>
    <b v="0"/>
    <n v="39"/>
    <b v="1"/>
    <s v="theater/plays"/>
    <n v="1"/>
    <n v="0.38"/>
    <x v="1"/>
    <s v="plays"/>
    <x v="3474"/>
    <x v="3462"/>
    <n v="2016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x v="3475"/>
    <b v="0"/>
    <n v="17"/>
    <b v="1"/>
    <s v="theater/plays"/>
    <n v="5"/>
    <n v="0.88"/>
    <x v="1"/>
    <s v="plays"/>
    <x v="3475"/>
    <x v="346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x v="3476"/>
    <b v="0"/>
    <n v="6"/>
    <b v="1"/>
    <s v="theater/plays"/>
    <n v="5"/>
    <n v="2.5"/>
    <x v="1"/>
    <s v="plays"/>
    <x v="3476"/>
    <x v="3464"/>
    <n v="2014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x v="3477"/>
    <b v="0"/>
    <n v="39"/>
    <b v="1"/>
    <s v="theater/plays"/>
    <n v="1"/>
    <n v="0.38"/>
    <x v="1"/>
    <s v="plays"/>
    <x v="3477"/>
    <x v="3465"/>
    <n v="2015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x v="3478"/>
    <b v="0"/>
    <n v="57"/>
    <b v="1"/>
    <s v="theater/plays"/>
    <n v="1"/>
    <n v="0.26"/>
    <x v="1"/>
    <s v="plays"/>
    <x v="3478"/>
    <x v="3466"/>
    <n v="2015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x v="3479"/>
    <b v="0"/>
    <n v="56"/>
    <b v="1"/>
    <s v="theater/plays"/>
    <n v="1"/>
    <n v="0.27"/>
    <x v="1"/>
    <s v="plays"/>
    <x v="3479"/>
    <x v="3467"/>
    <n v="2014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x v="3480"/>
    <b v="0"/>
    <n v="13"/>
    <b v="1"/>
    <s v="theater/plays"/>
    <n v="1"/>
    <n v="1.1499999999999999"/>
    <x v="1"/>
    <s v="plays"/>
    <x v="3480"/>
    <x v="3468"/>
    <n v="2015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x v="3481"/>
    <b v="0"/>
    <n v="95"/>
    <b v="1"/>
    <s v="theater/plays"/>
    <n v="0"/>
    <n v="0.16"/>
    <x v="1"/>
    <s v="plays"/>
    <x v="3481"/>
    <x v="3469"/>
    <n v="2014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x v="3482"/>
    <b v="0"/>
    <n v="80"/>
    <b v="1"/>
    <s v="theater/plays"/>
    <n v="1"/>
    <n v="0.19"/>
    <x v="1"/>
    <s v="plays"/>
    <x v="3482"/>
    <x v="3470"/>
    <n v="2014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x v="3483"/>
    <b v="0"/>
    <n v="133"/>
    <b v="1"/>
    <s v="theater/plays"/>
    <n v="0"/>
    <n v="0.11"/>
    <x v="1"/>
    <s v="plays"/>
    <x v="3483"/>
    <x v="3471"/>
    <n v="2014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x v="3484"/>
    <b v="0"/>
    <n v="44"/>
    <b v="1"/>
    <s v="theater/plays"/>
    <n v="1"/>
    <n v="0.34"/>
    <x v="1"/>
    <s v="plays"/>
    <x v="3484"/>
    <x v="3472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x v="3485"/>
    <b v="0"/>
    <n v="30"/>
    <b v="1"/>
    <s v="theater/plays"/>
    <n v="1"/>
    <n v="0.48"/>
    <x v="1"/>
    <s v="plays"/>
    <x v="3485"/>
    <x v="3473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x v="3486"/>
    <b v="0"/>
    <n v="56"/>
    <b v="1"/>
    <s v="theater/plays"/>
    <n v="0"/>
    <n v="0.25"/>
    <x v="1"/>
    <s v="plays"/>
    <x v="3486"/>
    <x v="3474"/>
    <n v="2015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x v="3487"/>
    <b v="0"/>
    <n v="66"/>
    <b v="1"/>
    <s v="theater/plays"/>
    <n v="1"/>
    <n v="0.2"/>
    <x v="1"/>
    <s v="plays"/>
    <x v="3487"/>
    <x v="3475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x v="3488"/>
    <b v="0"/>
    <n v="29"/>
    <b v="1"/>
    <s v="theater/plays"/>
    <n v="0"/>
    <n v="0.45"/>
    <x v="1"/>
    <s v="plays"/>
    <x v="3488"/>
    <x v="3476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x v="3489"/>
    <b v="0"/>
    <n v="72"/>
    <b v="1"/>
    <s v="theater/plays"/>
    <n v="0"/>
    <n v="0.17"/>
    <x v="1"/>
    <s v="plays"/>
    <x v="3489"/>
    <x v="3477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x v="3490"/>
    <b v="0"/>
    <n v="27"/>
    <b v="1"/>
    <s v="theater/plays"/>
    <n v="1"/>
    <n v="0.44"/>
    <x v="1"/>
    <s v="plays"/>
    <x v="3490"/>
    <x v="3478"/>
    <n v="201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x v="3491"/>
    <b v="0"/>
    <n v="10"/>
    <b v="1"/>
    <s v="theater/plays"/>
    <n v="2"/>
    <n v="1.2"/>
    <x v="1"/>
    <s v="plays"/>
    <x v="3491"/>
    <x v="3479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x v="3492"/>
    <b v="0"/>
    <n v="35"/>
    <b v="1"/>
    <s v="theater/plays"/>
    <n v="0"/>
    <n v="0.31"/>
    <x v="1"/>
    <s v="plays"/>
    <x v="3492"/>
    <x v="3480"/>
    <n v="2015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x v="3493"/>
    <b v="0"/>
    <n v="29"/>
    <b v="1"/>
    <s v="theater/plays"/>
    <n v="1"/>
    <n v="0.38"/>
    <x v="1"/>
    <s v="plays"/>
    <x v="3493"/>
    <x v="3481"/>
    <n v="2014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x v="3494"/>
    <b v="0"/>
    <n v="13"/>
    <b v="1"/>
    <s v="theater/plays"/>
    <n v="3"/>
    <n v="0.85"/>
    <x v="1"/>
    <s v="plays"/>
    <x v="3494"/>
    <x v="3482"/>
    <n v="2016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x v="3495"/>
    <b v="0"/>
    <n v="72"/>
    <b v="1"/>
    <s v="theater/plays"/>
    <n v="0"/>
    <n v="0.15"/>
    <x v="1"/>
    <s v="plays"/>
    <x v="3495"/>
    <x v="3483"/>
    <n v="2014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x v="3496"/>
    <b v="0"/>
    <n v="78"/>
    <b v="1"/>
    <s v="theater/plays"/>
    <n v="0"/>
    <n v="0.14000000000000001"/>
    <x v="1"/>
    <s v="plays"/>
    <x v="3496"/>
    <x v="3484"/>
    <n v="201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x v="3497"/>
    <b v="0"/>
    <n v="49"/>
    <b v="1"/>
    <s v="theater/plays"/>
    <n v="1"/>
    <n v="0.22"/>
    <x v="1"/>
    <s v="plays"/>
    <x v="3497"/>
    <x v="3485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x v="3498"/>
    <b v="0"/>
    <n v="42"/>
    <b v="1"/>
    <s v="theater/plays"/>
    <n v="1"/>
    <n v="0.26"/>
    <x v="1"/>
    <s v="plays"/>
    <x v="3498"/>
    <x v="3486"/>
    <n v="2016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x v="3499"/>
    <b v="0"/>
    <n v="35"/>
    <b v="1"/>
    <s v="theater/plays"/>
    <n v="1"/>
    <n v="0.31"/>
    <x v="1"/>
    <s v="plays"/>
    <x v="3499"/>
    <x v="3487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x v="3500"/>
    <b v="0"/>
    <n v="42"/>
    <b v="1"/>
    <s v="theater/plays"/>
    <n v="1"/>
    <n v="0.26"/>
    <x v="1"/>
    <s v="plays"/>
    <x v="3500"/>
    <x v="3488"/>
    <n v="2016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x v="3501"/>
    <b v="0"/>
    <n v="42"/>
    <b v="1"/>
    <s v="theater/plays"/>
    <n v="1"/>
    <n v="0.26"/>
    <x v="1"/>
    <s v="plays"/>
    <x v="3501"/>
    <x v="3489"/>
    <n v="201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x v="3502"/>
    <b v="0"/>
    <n v="31"/>
    <b v="1"/>
    <s v="theater/plays"/>
    <n v="0"/>
    <n v="0.32"/>
    <x v="1"/>
    <s v="plays"/>
    <x v="3502"/>
    <x v="3490"/>
    <n v="2016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x v="3503"/>
    <b v="0"/>
    <n v="38"/>
    <b v="1"/>
    <s v="theater/plays"/>
    <n v="0"/>
    <n v="0.26"/>
    <x v="1"/>
    <s v="plays"/>
    <x v="3503"/>
    <x v="3491"/>
    <n v="201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x v="3504"/>
    <b v="0"/>
    <n v="8"/>
    <b v="1"/>
    <s v="theater/plays"/>
    <n v="1"/>
    <n v="1.25"/>
    <x v="1"/>
    <s v="plays"/>
    <x v="3504"/>
    <x v="3492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x v="3505"/>
    <b v="0"/>
    <n v="39"/>
    <b v="1"/>
    <s v="theater/plays"/>
    <n v="0"/>
    <n v="0.26"/>
    <x v="1"/>
    <s v="plays"/>
    <x v="3505"/>
    <x v="349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x v="3506"/>
    <b v="0"/>
    <n v="29"/>
    <b v="1"/>
    <s v="theater/plays"/>
    <n v="0"/>
    <n v="0.34"/>
    <x v="1"/>
    <s v="plays"/>
    <x v="3506"/>
    <x v="3494"/>
    <n v="2014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x v="3507"/>
    <b v="0"/>
    <n v="72"/>
    <b v="1"/>
    <s v="theater/plays"/>
    <n v="0"/>
    <n v="0.14000000000000001"/>
    <x v="1"/>
    <s v="plays"/>
    <x v="3507"/>
    <x v="3495"/>
    <n v="2016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x v="3508"/>
    <b v="0"/>
    <n v="15"/>
    <b v="1"/>
    <s v="theater/plays"/>
    <n v="10"/>
    <n v="0.67"/>
    <x v="1"/>
    <s v="plays"/>
    <x v="3508"/>
    <x v="3496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x v="3509"/>
    <b v="0"/>
    <n v="33"/>
    <b v="1"/>
    <s v="theater/plays"/>
    <n v="0"/>
    <n v="0.3"/>
    <x v="1"/>
    <s v="plays"/>
    <x v="3509"/>
    <x v="3497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x v="3510"/>
    <b v="0"/>
    <n v="15"/>
    <b v="1"/>
    <s v="theater/plays"/>
    <n v="1"/>
    <n v="0.67"/>
    <x v="1"/>
    <s v="plays"/>
    <x v="3510"/>
    <x v="3498"/>
    <n v="2014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x v="3511"/>
    <b v="0"/>
    <n v="19"/>
    <b v="1"/>
    <s v="theater/plays"/>
    <n v="1"/>
    <n v="0.53"/>
    <x v="1"/>
    <s v="plays"/>
    <x v="3511"/>
    <x v="3499"/>
    <n v="2014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x v="3512"/>
    <b v="0"/>
    <n v="17"/>
    <b v="1"/>
    <s v="theater/plays"/>
    <n v="1"/>
    <n v="0.59"/>
    <x v="1"/>
    <s v="plays"/>
    <x v="3512"/>
    <x v="3500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x v="3513"/>
    <b v="0"/>
    <n v="44"/>
    <b v="1"/>
    <s v="theater/plays"/>
    <n v="0"/>
    <n v="0.23"/>
    <x v="1"/>
    <s v="plays"/>
    <x v="3513"/>
    <x v="3501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x v="3514"/>
    <b v="0"/>
    <n v="10"/>
    <b v="1"/>
    <s v="theater/plays"/>
    <n v="2"/>
    <n v="1"/>
    <x v="1"/>
    <s v="plays"/>
    <x v="3514"/>
    <x v="3502"/>
    <n v="2015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x v="3515"/>
    <b v="0"/>
    <n v="46"/>
    <b v="1"/>
    <s v="theater/plays"/>
    <n v="0"/>
    <n v="0.22"/>
    <x v="1"/>
    <s v="plays"/>
    <x v="3515"/>
    <x v="3503"/>
    <n v="2015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x v="3516"/>
    <b v="0"/>
    <n v="11"/>
    <b v="1"/>
    <s v="theater/plays"/>
    <n v="0"/>
    <n v="0.91"/>
    <x v="1"/>
    <s v="plays"/>
    <x v="3516"/>
    <x v="3504"/>
    <n v="2014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x v="3517"/>
    <b v="0"/>
    <n v="13"/>
    <b v="1"/>
    <s v="theater/plays"/>
    <n v="0"/>
    <n v="0.77"/>
    <x v="1"/>
    <s v="plays"/>
    <x v="3517"/>
    <x v="3505"/>
    <n v="2014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x v="3518"/>
    <b v="0"/>
    <n v="33"/>
    <b v="1"/>
    <s v="theater/plays"/>
    <n v="1"/>
    <n v="0.3"/>
    <x v="1"/>
    <s v="plays"/>
    <x v="3518"/>
    <x v="3506"/>
    <n v="2014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x v="3519"/>
    <b v="0"/>
    <n v="28"/>
    <b v="1"/>
    <s v="theater/plays"/>
    <n v="1"/>
    <n v="0.36"/>
    <x v="1"/>
    <s v="plays"/>
    <x v="3519"/>
    <x v="3507"/>
    <n v="2015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x v="3520"/>
    <b v="0"/>
    <n v="21"/>
    <b v="1"/>
    <s v="theater/plays"/>
    <n v="1"/>
    <n v="0.48"/>
    <x v="1"/>
    <s v="plays"/>
    <x v="3520"/>
    <x v="3508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x v="3521"/>
    <b v="0"/>
    <n v="13"/>
    <b v="1"/>
    <s v="theater/plays"/>
    <n v="3"/>
    <n v="0.77"/>
    <x v="1"/>
    <s v="plays"/>
    <x v="3521"/>
    <x v="3509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x v="3522"/>
    <b v="0"/>
    <n v="34"/>
    <b v="1"/>
    <s v="theater/plays"/>
    <n v="1"/>
    <n v="0.28999999999999998"/>
    <x v="1"/>
    <s v="plays"/>
    <x v="3522"/>
    <x v="3510"/>
    <n v="2015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x v="3523"/>
    <b v="0"/>
    <n v="80"/>
    <b v="1"/>
    <s v="theater/plays"/>
    <n v="0"/>
    <n v="0.13"/>
    <x v="1"/>
    <s v="plays"/>
    <x v="3523"/>
    <x v="3511"/>
    <n v="2016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x v="3524"/>
    <b v="0"/>
    <n v="74"/>
    <b v="1"/>
    <s v="theater/plays"/>
    <n v="0"/>
    <n v="0.14000000000000001"/>
    <x v="1"/>
    <s v="plays"/>
    <x v="3524"/>
    <x v="3512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x v="3525"/>
    <b v="0"/>
    <n v="7"/>
    <b v="1"/>
    <s v="theater/plays"/>
    <n v="2"/>
    <n v="1.43"/>
    <x v="1"/>
    <s v="plays"/>
    <x v="3525"/>
    <x v="3453"/>
    <n v="2015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x v="3526"/>
    <b v="0"/>
    <n v="34"/>
    <b v="1"/>
    <s v="theater/plays"/>
    <n v="0"/>
    <n v="0.28999999999999998"/>
    <x v="1"/>
    <s v="plays"/>
    <x v="3526"/>
    <x v="3513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x v="3527"/>
    <b v="0"/>
    <n v="86"/>
    <b v="1"/>
    <s v="theater/plays"/>
    <n v="0"/>
    <n v="0.12"/>
    <x v="1"/>
    <s v="plays"/>
    <x v="3527"/>
    <x v="3514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x v="3528"/>
    <b v="0"/>
    <n v="37"/>
    <b v="1"/>
    <s v="theater/plays"/>
    <n v="1"/>
    <n v="0.27"/>
    <x v="1"/>
    <s v="plays"/>
    <x v="3528"/>
    <x v="3515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x v="3529"/>
    <b v="0"/>
    <n v="18"/>
    <b v="1"/>
    <s v="theater/plays"/>
    <n v="2"/>
    <n v="0.56000000000000005"/>
    <x v="1"/>
    <s v="plays"/>
    <x v="3529"/>
    <x v="3516"/>
    <n v="2015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x v="3530"/>
    <b v="0"/>
    <n v="22"/>
    <b v="1"/>
    <s v="theater/plays"/>
    <n v="0"/>
    <n v="0.45"/>
    <x v="1"/>
    <s v="plays"/>
    <x v="3530"/>
    <x v="3517"/>
    <n v="2016"/>
  </r>
  <r>
    <n v="3531"/>
    <s v="The Reinvention of Lily Johnson"/>
    <s v="A political comedy for a crazy election year"/>
    <n v="1000"/>
    <n v="10"/>
    <x v="0"/>
    <s v="US"/>
    <s v="USD"/>
    <n v="1467301334"/>
    <x v="3531"/>
    <b v="0"/>
    <n v="26"/>
    <b v="1"/>
    <s v="theater/plays"/>
    <n v="1"/>
    <n v="0.38"/>
    <x v="1"/>
    <s v="plays"/>
    <x v="3531"/>
    <x v="3518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x v="3532"/>
    <b v="0"/>
    <n v="27"/>
    <b v="1"/>
    <s v="theater/plays"/>
    <n v="1"/>
    <n v="0.37"/>
    <x v="1"/>
    <s v="plays"/>
    <x v="3532"/>
    <x v="3519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x v="3533"/>
    <b v="0"/>
    <n v="8"/>
    <b v="1"/>
    <s v="theater/plays"/>
    <n v="2"/>
    <n v="1.25"/>
    <x v="1"/>
    <s v="plays"/>
    <x v="3533"/>
    <x v="3520"/>
    <n v="2015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x v="3534"/>
    <b v="0"/>
    <n v="204"/>
    <b v="1"/>
    <s v="theater/plays"/>
    <n v="0"/>
    <n v="0.05"/>
    <x v="1"/>
    <s v="plays"/>
    <x v="3534"/>
    <x v="3521"/>
    <n v="2015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x v="3535"/>
    <b v="0"/>
    <n v="46"/>
    <b v="1"/>
    <s v="theater/plays"/>
    <n v="1"/>
    <n v="0.22"/>
    <x v="1"/>
    <s v="plays"/>
    <x v="3535"/>
    <x v="1804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x v="3536"/>
    <b v="0"/>
    <n v="17"/>
    <b v="1"/>
    <s v="theater/plays"/>
    <n v="7"/>
    <n v="0.59"/>
    <x v="1"/>
    <s v="plays"/>
    <x v="3536"/>
    <x v="3522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x v="3537"/>
    <b v="0"/>
    <n v="28"/>
    <b v="1"/>
    <s v="theater/plays"/>
    <n v="1"/>
    <n v="0.36"/>
    <x v="1"/>
    <s v="plays"/>
    <x v="3537"/>
    <x v="3523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x v="3538"/>
    <b v="0"/>
    <n v="83"/>
    <b v="1"/>
    <s v="theater/plays"/>
    <n v="1"/>
    <n v="0.12"/>
    <x v="1"/>
    <s v="plays"/>
    <x v="3538"/>
    <x v="3524"/>
    <n v="2016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x v="3539"/>
    <b v="0"/>
    <n v="13"/>
    <b v="1"/>
    <s v="theater/plays"/>
    <n v="2"/>
    <n v="0.77"/>
    <x v="1"/>
    <s v="plays"/>
    <x v="3539"/>
    <x v="3525"/>
    <n v="2016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x v="3540"/>
    <b v="0"/>
    <n v="8"/>
    <b v="1"/>
    <s v="theater/plays"/>
    <n v="3"/>
    <n v="1.25"/>
    <x v="1"/>
    <s v="plays"/>
    <x v="3540"/>
    <x v="3526"/>
    <n v="201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x v="3541"/>
    <b v="0"/>
    <n v="32"/>
    <b v="1"/>
    <s v="theater/plays"/>
    <n v="1"/>
    <n v="0.31"/>
    <x v="1"/>
    <s v="plays"/>
    <x v="3541"/>
    <x v="3527"/>
    <n v="20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x v="3542"/>
    <b v="0"/>
    <n v="85"/>
    <b v="1"/>
    <s v="theater/plays"/>
    <n v="0"/>
    <n v="0.12"/>
    <x v="1"/>
    <s v="plays"/>
    <x v="3542"/>
    <x v="3528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x v="3543"/>
    <b v="0"/>
    <n v="29"/>
    <b v="1"/>
    <s v="theater/plays"/>
    <n v="1"/>
    <n v="0.34"/>
    <x v="1"/>
    <s v="plays"/>
    <x v="3543"/>
    <x v="3529"/>
    <n v="2015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x v="3544"/>
    <b v="0"/>
    <n v="24"/>
    <b v="1"/>
    <s v="theater/plays"/>
    <n v="0"/>
    <n v="0.42"/>
    <x v="1"/>
    <s v="plays"/>
    <x v="3544"/>
    <x v="353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x v="3545"/>
    <b v="0"/>
    <n v="8"/>
    <b v="1"/>
    <s v="theater/plays"/>
    <n v="4"/>
    <n v="1.25"/>
    <x v="1"/>
    <s v="plays"/>
    <x v="3545"/>
    <x v="3531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x v="3546"/>
    <b v="0"/>
    <n v="19"/>
    <b v="1"/>
    <s v="theater/plays"/>
    <n v="1"/>
    <n v="0.53"/>
    <x v="1"/>
    <s v="plays"/>
    <x v="3546"/>
    <x v="3532"/>
    <n v="2015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x v="3547"/>
    <b v="0"/>
    <n v="336"/>
    <b v="1"/>
    <s v="theater/plays"/>
    <n v="0"/>
    <n v="0.03"/>
    <x v="1"/>
    <s v="plays"/>
    <x v="3547"/>
    <x v="3533"/>
    <n v="2016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x v="3548"/>
    <b v="0"/>
    <n v="13"/>
    <b v="1"/>
    <s v="theater/plays"/>
    <n v="0"/>
    <n v="0.77"/>
    <x v="1"/>
    <s v="plays"/>
    <x v="3548"/>
    <x v="3534"/>
    <n v="2016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x v="3549"/>
    <b v="0"/>
    <n v="42"/>
    <b v="1"/>
    <s v="theater/plays"/>
    <n v="1"/>
    <n v="0.24"/>
    <x v="1"/>
    <s v="plays"/>
    <x v="3549"/>
    <x v="3535"/>
    <n v="2015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x v="3550"/>
    <b v="0"/>
    <n v="64"/>
    <b v="1"/>
    <s v="theater/plays"/>
    <n v="0"/>
    <n v="0.16"/>
    <x v="1"/>
    <s v="plays"/>
    <x v="3550"/>
    <x v="3536"/>
    <n v="2016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x v="3551"/>
    <b v="0"/>
    <n v="25"/>
    <b v="1"/>
    <s v="theater/plays"/>
    <n v="1"/>
    <n v="0.4"/>
    <x v="1"/>
    <s v="plays"/>
    <x v="3551"/>
    <x v="3537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x v="3552"/>
    <b v="0"/>
    <n v="20"/>
    <b v="1"/>
    <s v="theater/plays"/>
    <n v="1"/>
    <n v="0.45"/>
    <x v="1"/>
    <s v="plays"/>
    <x v="3552"/>
    <x v="3538"/>
    <n v="201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x v="3553"/>
    <b v="0"/>
    <n v="104"/>
    <b v="1"/>
    <s v="theater/plays"/>
    <n v="0"/>
    <n v="0.08"/>
    <x v="1"/>
    <s v="plays"/>
    <x v="3553"/>
    <x v="3539"/>
    <n v="2015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x v="3554"/>
    <b v="0"/>
    <n v="53"/>
    <b v="1"/>
    <s v="theater/plays"/>
    <n v="0"/>
    <n v="0.15"/>
    <x v="1"/>
    <s v="plays"/>
    <x v="3554"/>
    <x v="354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x v="3555"/>
    <b v="0"/>
    <n v="14"/>
    <b v="1"/>
    <s v="theater/plays"/>
    <n v="0"/>
    <n v="0.56999999999999995"/>
    <x v="1"/>
    <s v="plays"/>
    <x v="3555"/>
    <x v="3541"/>
    <n v="2016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x v="3556"/>
    <b v="0"/>
    <n v="20"/>
    <b v="1"/>
    <s v="theater/plays"/>
    <n v="0"/>
    <n v="0.4"/>
    <x v="1"/>
    <s v="plays"/>
    <x v="3556"/>
    <x v="3542"/>
    <n v="201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x v="3557"/>
    <b v="0"/>
    <n v="558"/>
    <b v="1"/>
    <s v="theater/plays"/>
    <n v="0"/>
    <n v="0.01"/>
    <x v="1"/>
    <s v="plays"/>
    <x v="3557"/>
    <x v="3543"/>
    <n v="2014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x v="3558"/>
    <b v="0"/>
    <n v="22"/>
    <b v="1"/>
    <s v="theater/plays"/>
    <n v="2"/>
    <n v="0.32"/>
    <x v="1"/>
    <s v="plays"/>
    <x v="3558"/>
    <x v="3544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x v="3559"/>
    <b v="0"/>
    <n v="24"/>
    <b v="1"/>
    <s v="theater/plays"/>
    <n v="1"/>
    <n v="0.28999999999999998"/>
    <x v="1"/>
    <s v="plays"/>
    <x v="3559"/>
    <x v="3545"/>
    <n v="2015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x v="3560"/>
    <b v="0"/>
    <n v="74"/>
    <b v="1"/>
    <s v="theater/plays"/>
    <n v="0"/>
    <n v="0.09"/>
    <x v="1"/>
    <s v="plays"/>
    <x v="3560"/>
    <x v="3546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x v="3561"/>
    <b v="0"/>
    <n v="54"/>
    <b v="1"/>
    <s v="theater/plays"/>
    <n v="0"/>
    <n v="0.11"/>
    <x v="1"/>
    <s v="plays"/>
    <x v="3561"/>
    <x v="3547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x v="3562"/>
    <b v="0"/>
    <n v="31"/>
    <b v="1"/>
    <s v="theater/plays"/>
    <n v="2"/>
    <n v="0.19"/>
    <x v="1"/>
    <s v="plays"/>
    <x v="3562"/>
    <x v="3548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x v="3563"/>
    <b v="0"/>
    <n v="25"/>
    <b v="1"/>
    <s v="theater/plays"/>
    <n v="1"/>
    <n v="0.24"/>
    <x v="1"/>
    <s v="plays"/>
    <x v="3563"/>
    <x v="3549"/>
    <n v="2016"/>
  </r>
  <r>
    <n v="3564"/>
    <s v="The Pillowman Aberdeen"/>
    <s v="Multi Award-Winng play THE PILLOWMAN coming to the Arts Centre Theatre, Aberdeen"/>
    <n v="1000"/>
    <n v="6"/>
    <x v="0"/>
    <s v="GB"/>
    <s v="GBP"/>
    <n v="1444060800"/>
    <x v="3564"/>
    <b v="0"/>
    <n v="17"/>
    <b v="1"/>
    <s v="theater/plays"/>
    <n v="1"/>
    <n v="0.35"/>
    <x v="1"/>
    <s v="plays"/>
    <x v="3564"/>
    <x v="355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x v="3565"/>
    <b v="0"/>
    <n v="12"/>
    <b v="1"/>
    <s v="theater/plays"/>
    <n v="1"/>
    <n v="0.5"/>
    <x v="1"/>
    <s v="plays"/>
    <x v="3565"/>
    <x v="3551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x v="3566"/>
    <b v="0"/>
    <n v="38"/>
    <b v="1"/>
    <s v="theater/plays"/>
    <n v="0"/>
    <n v="0.16"/>
    <x v="1"/>
    <s v="plays"/>
    <x v="3566"/>
    <x v="3552"/>
    <n v="2014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x v="3567"/>
    <b v="0"/>
    <n v="41"/>
    <b v="1"/>
    <s v="theater/plays"/>
    <n v="1"/>
    <n v="0.15"/>
    <x v="1"/>
    <s v="plays"/>
    <x v="3567"/>
    <x v="3553"/>
    <n v="20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x v="3568"/>
    <b v="0"/>
    <n v="19"/>
    <b v="1"/>
    <s v="theater/plays"/>
    <n v="1"/>
    <n v="0.32"/>
    <x v="1"/>
    <s v="plays"/>
    <x v="3568"/>
    <x v="355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x v="3569"/>
    <b v="0"/>
    <n v="41"/>
    <b v="1"/>
    <s v="theater/plays"/>
    <n v="0"/>
    <n v="0.12"/>
    <x v="1"/>
    <s v="plays"/>
    <x v="3569"/>
    <x v="3555"/>
    <n v="2014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x v="3570"/>
    <b v="0"/>
    <n v="26"/>
    <b v="1"/>
    <s v="theater/plays"/>
    <n v="0"/>
    <n v="0.19"/>
    <x v="1"/>
    <s v="plays"/>
    <x v="3570"/>
    <x v="3556"/>
    <n v="2014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x v="3571"/>
    <b v="0"/>
    <n v="25"/>
    <b v="1"/>
    <s v="theater/plays"/>
    <n v="0"/>
    <n v="0.2"/>
    <x v="1"/>
    <s v="plays"/>
    <x v="3571"/>
    <x v="3557"/>
    <n v="2014"/>
  </r>
  <r>
    <n v="3572"/>
    <s v="Monster"/>
    <s v="A darkly comic one woman show by Abram Rooney as part of The Camden Fringe 2015."/>
    <n v="500"/>
    <n v="5"/>
    <x v="0"/>
    <s v="GB"/>
    <s v="GBP"/>
    <n v="1434894082"/>
    <x v="3572"/>
    <b v="0"/>
    <n v="9"/>
    <b v="1"/>
    <s v="theater/plays"/>
    <n v="1"/>
    <n v="0.56000000000000005"/>
    <x v="1"/>
    <s v="plays"/>
    <x v="3572"/>
    <x v="3558"/>
    <n v="2015"/>
  </r>
  <r>
    <n v="3573"/>
    <s v="Licensed To Ill"/>
    <s v="London based theatre makers collaborating to create a new show about the history of HipHop."/>
    <n v="3000"/>
    <n v="5"/>
    <x v="0"/>
    <s v="GB"/>
    <s v="GBP"/>
    <n v="1415440846"/>
    <x v="3573"/>
    <b v="0"/>
    <n v="78"/>
    <b v="1"/>
    <s v="theater/plays"/>
    <n v="0"/>
    <n v="0.06"/>
    <x v="1"/>
    <s v="plays"/>
    <x v="3573"/>
    <x v="3559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x v="3574"/>
    <b v="0"/>
    <n v="45"/>
    <b v="1"/>
    <s v="theater/plays"/>
    <n v="0"/>
    <n v="0.11"/>
    <x v="1"/>
    <s v="plays"/>
    <x v="3574"/>
    <x v="3560"/>
    <n v="2014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x v="3575"/>
    <b v="0"/>
    <n v="102"/>
    <b v="1"/>
    <s v="theater/plays"/>
    <n v="0"/>
    <n v="0.05"/>
    <x v="1"/>
    <s v="plays"/>
    <x v="3575"/>
    <x v="3561"/>
    <n v="2016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x v="3576"/>
    <b v="0"/>
    <n v="5"/>
    <b v="1"/>
    <s v="theater/plays"/>
    <n v="5"/>
    <n v="1"/>
    <x v="1"/>
    <s v="plays"/>
    <x v="3576"/>
    <x v="3562"/>
    <n v="2016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x v="3577"/>
    <b v="0"/>
    <n v="27"/>
    <b v="1"/>
    <s v="theater/plays"/>
    <n v="1"/>
    <n v="0.19"/>
    <x v="1"/>
    <s v="plays"/>
    <x v="3577"/>
    <x v="3563"/>
    <n v="2015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x v="3578"/>
    <b v="0"/>
    <n v="37"/>
    <b v="1"/>
    <s v="theater/plays"/>
    <n v="0"/>
    <n v="0.14000000000000001"/>
    <x v="1"/>
    <s v="plays"/>
    <x v="3578"/>
    <x v="3564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x v="3579"/>
    <b v="0"/>
    <n v="14"/>
    <b v="1"/>
    <s v="theater/plays"/>
    <n v="1"/>
    <n v="0.36"/>
    <x v="1"/>
    <s v="plays"/>
    <x v="3579"/>
    <x v="3565"/>
    <n v="201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x v="3580"/>
    <b v="0"/>
    <n v="27"/>
    <b v="1"/>
    <s v="theater/plays"/>
    <n v="1"/>
    <n v="0.19"/>
    <x v="1"/>
    <s v="plays"/>
    <x v="3580"/>
    <x v="3566"/>
    <n v="2015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x v="3581"/>
    <b v="0"/>
    <n v="45"/>
    <b v="1"/>
    <s v="theater/plays"/>
    <n v="0"/>
    <n v="0.11"/>
    <x v="1"/>
    <s v="plays"/>
    <x v="3581"/>
    <x v="3567"/>
    <n v="2014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x v="3582"/>
    <b v="0"/>
    <n v="49"/>
    <b v="1"/>
    <s v="theater/plays"/>
    <n v="1"/>
    <n v="0.1"/>
    <x v="1"/>
    <s v="plays"/>
    <x v="3582"/>
    <x v="3568"/>
    <n v="2016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x v="3583"/>
    <b v="0"/>
    <n v="24"/>
    <b v="1"/>
    <s v="theater/plays"/>
    <n v="0"/>
    <n v="0.21"/>
    <x v="1"/>
    <s v="plays"/>
    <x v="3583"/>
    <x v="3569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x v="3584"/>
    <b v="0"/>
    <n v="112"/>
    <b v="1"/>
    <s v="theater/plays"/>
    <n v="0"/>
    <n v="0.04"/>
    <x v="1"/>
    <s v="plays"/>
    <x v="3584"/>
    <x v="3570"/>
    <n v="2015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x v="3585"/>
    <b v="0"/>
    <n v="23"/>
    <b v="1"/>
    <s v="theater/plays"/>
    <n v="0"/>
    <n v="0.22"/>
    <x v="1"/>
    <s v="plays"/>
    <x v="3585"/>
    <x v="3571"/>
    <n v="2014"/>
  </r>
  <r>
    <n v="3586"/>
    <s v="Actors &amp; Musicians who are Blind or Autistic"/>
    <s v="See Theatre In A New Light"/>
    <n v="7500"/>
    <n v="5"/>
    <x v="0"/>
    <s v="US"/>
    <s v="USD"/>
    <n v="1474649070"/>
    <x v="3586"/>
    <b v="0"/>
    <n v="54"/>
    <b v="1"/>
    <s v="theater/plays"/>
    <n v="0"/>
    <n v="0.09"/>
    <x v="1"/>
    <s v="plays"/>
    <x v="3586"/>
    <x v="3572"/>
    <n v="2016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x v="3587"/>
    <b v="0"/>
    <n v="28"/>
    <b v="1"/>
    <s v="theater/plays"/>
    <n v="1"/>
    <n v="0.18"/>
    <x v="1"/>
    <s v="plays"/>
    <x v="3587"/>
    <x v="3573"/>
    <n v="2016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x v="3588"/>
    <b v="0"/>
    <n v="11"/>
    <b v="1"/>
    <s v="theater/plays"/>
    <n v="3"/>
    <n v="0.45"/>
    <x v="1"/>
    <s v="plays"/>
    <x v="3588"/>
    <x v="3574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x v="3589"/>
    <b v="0"/>
    <n v="62"/>
    <b v="1"/>
    <s v="theater/plays"/>
    <n v="0"/>
    <n v="0.08"/>
    <x v="1"/>
    <s v="plays"/>
    <x v="3589"/>
    <x v="3575"/>
    <n v="2015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x v="3590"/>
    <b v="0"/>
    <n v="73"/>
    <b v="1"/>
    <s v="theater/plays"/>
    <n v="0"/>
    <n v="7.0000000000000007E-2"/>
    <x v="1"/>
    <s v="plays"/>
    <x v="3590"/>
    <x v="3576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x v="3591"/>
    <b v="0"/>
    <n v="18"/>
    <b v="1"/>
    <s v="theater/plays"/>
    <n v="1"/>
    <n v="0.28000000000000003"/>
    <x v="1"/>
    <s v="plays"/>
    <x v="3591"/>
    <x v="3577"/>
    <n v="2014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x v="3592"/>
    <b v="0"/>
    <n v="35"/>
    <b v="1"/>
    <s v="theater/plays"/>
    <n v="0"/>
    <n v="0.14000000000000001"/>
    <x v="1"/>
    <s v="plays"/>
    <x v="3592"/>
    <x v="3578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x v="3593"/>
    <b v="0"/>
    <n v="43"/>
    <b v="1"/>
    <s v="theater/plays"/>
    <n v="0"/>
    <n v="0.12"/>
    <x v="1"/>
    <s v="plays"/>
    <x v="3593"/>
    <x v="3579"/>
    <n v="2014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x v="3594"/>
    <b v="0"/>
    <n v="36"/>
    <b v="1"/>
    <s v="theater/plays"/>
    <n v="0"/>
    <n v="0.14000000000000001"/>
    <x v="1"/>
    <s v="plays"/>
    <x v="3594"/>
    <x v="3580"/>
    <n v="2016"/>
  </r>
  <r>
    <n v="3595"/>
    <s v="The Flu Season"/>
    <s v="A new theatre company staging Will Eno's The Flu Season in Seattle"/>
    <n v="2600"/>
    <n v="5"/>
    <x v="0"/>
    <s v="US"/>
    <s v="USD"/>
    <n v="1426229940"/>
    <x v="3595"/>
    <b v="0"/>
    <n v="62"/>
    <b v="1"/>
    <s v="theater/plays"/>
    <n v="0"/>
    <n v="0.08"/>
    <x v="1"/>
    <s v="plays"/>
    <x v="3595"/>
    <x v="3581"/>
    <n v="2015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x v="3596"/>
    <b v="0"/>
    <n v="15"/>
    <b v="1"/>
    <s v="theater/plays"/>
    <n v="0"/>
    <n v="0.33"/>
    <x v="1"/>
    <s v="plays"/>
    <x v="3596"/>
    <x v="3582"/>
    <n v="2014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x v="3597"/>
    <b v="0"/>
    <n v="33"/>
    <b v="1"/>
    <s v="theater/plays"/>
    <n v="0"/>
    <n v="0.15"/>
    <x v="1"/>
    <s v="plays"/>
    <x v="3597"/>
    <x v="3583"/>
    <n v="2016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x v="3598"/>
    <b v="0"/>
    <n v="27"/>
    <b v="1"/>
    <s v="theater/plays"/>
    <n v="1"/>
    <n v="0.19"/>
    <x v="1"/>
    <s v="plays"/>
    <x v="3598"/>
    <x v="3584"/>
    <n v="2014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x v="3599"/>
    <b v="0"/>
    <n v="17"/>
    <b v="1"/>
    <s v="theater/plays"/>
    <n v="1"/>
    <n v="0.24"/>
    <x v="1"/>
    <s v="plays"/>
    <x v="3599"/>
    <x v="3585"/>
    <n v="2015"/>
  </r>
  <r>
    <n v="3600"/>
    <s v="Pariah"/>
    <s v="The First Play From The Man Who Brought You The Black James Bond!"/>
    <n v="10"/>
    <n v="4"/>
    <x v="0"/>
    <s v="US"/>
    <s v="USD"/>
    <n v="1476390164"/>
    <x v="3600"/>
    <b v="0"/>
    <n v="4"/>
    <b v="1"/>
    <s v="theater/plays"/>
    <n v="40"/>
    <n v="1"/>
    <x v="1"/>
    <s v="plays"/>
    <x v="3600"/>
    <x v="3586"/>
    <n v="2016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x v="3601"/>
    <b v="0"/>
    <n v="53"/>
    <b v="1"/>
    <s v="theater/plays"/>
    <n v="0"/>
    <n v="0.08"/>
    <x v="1"/>
    <s v="plays"/>
    <x v="3601"/>
    <x v="3587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x v="3602"/>
    <b v="0"/>
    <n v="49"/>
    <b v="1"/>
    <s v="theater/plays"/>
    <n v="0"/>
    <n v="0.08"/>
    <x v="1"/>
    <s v="plays"/>
    <x v="3602"/>
    <x v="3588"/>
    <n v="2016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x v="3603"/>
    <b v="0"/>
    <n v="57"/>
    <b v="1"/>
    <s v="theater/plays"/>
    <n v="0"/>
    <n v="0.05"/>
    <x v="1"/>
    <s v="plays"/>
    <x v="3603"/>
    <x v="3589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x v="3604"/>
    <b v="0"/>
    <n v="69"/>
    <b v="1"/>
    <s v="theater/plays"/>
    <n v="0"/>
    <n v="0.04"/>
    <x v="1"/>
    <s v="plays"/>
    <x v="3604"/>
    <x v="359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x v="3605"/>
    <b v="0"/>
    <n v="15"/>
    <b v="1"/>
    <s v="theater/plays"/>
    <n v="1"/>
    <n v="0.2"/>
    <x v="1"/>
    <s v="plays"/>
    <x v="3605"/>
    <x v="3591"/>
    <n v="201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x v="3606"/>
    <b v="0"/>
    <n v="64"/>
    <b v="1"/>
    <s v="theater/plays"/>
    <n v="0"/>
    <n v="0.05"/>
    <x v="1"/>
    <s v="plays"/>
    <x v="3606"/>
    <x v="3592"/>
    <n v="2016"/>
  </r>
  <r>
    <n v="3607"/>
    <s v="E15 at The Pleasance and CPT"/>
    <s v="'E15' is a verbatim project that looks at the story of the Focus E15 Campaign"/>
    <n v="550"/>
    <n v="3"/>
    <x v="0"/>
    <s v="GB"/>
    <s v="GBP"/>
    <n v="1450137600"/>
    <x v="3607"/>
    <b v="0"/>
    <n v="20"/>
    <b v="1"/>
    <s v="theater/plays"/>
    <n v="1"/>
    <n v="0.15"/>
    <x v="1"/>
    <s v="plays"/>
    <x v="3607"/>
    <x v="3593"/>
    <n v="2015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x v="3608"/>
    <b v="0"/>
    <n v="27"/>
    <b v="1"/>
    <s v="theater/plays"/>
    <n v="0"/>
    <n v="0.11"/>
    <x v="1"/>
    <s v="plays"/>
    <x v="3608"/>
    <x v="3594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x v="3609"/>
    <b v="0"/>
    <n v="21"/>
    <b v="1"/>
    <s v="theater/plays"/>
    <n v="0"/>
    <n v="0.14000000000000001"/>
    <x v="1"/>
    <s v="plays"/>
    <x v="3609"/>
    <x v="3595"/>
    <n v="2016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x v="3610"/>
    <b v="0"/>
    <n v="31"/>
    <b v="1"/>
    <s v="theater/plays"/>
    <n v="0"/>
    <n v="0.1"/>
    <x v="1"/>
    <s v="plays"/>
    <x v="3610"/>
    <x v="3596"/>
    <n v="2015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x v="3611"/>
    <b v="0"/>
    <n v="51"/>
    <b v="1"/>
    <s v="theater/plays"/>
    <n v="0"/>
    <n v="0.06"/>
    <x v="1"/>
    <s v="plays"/>
    <x v="3611"/>
    <x v="3597"/>
    <n v="2015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x v="3612"/>
    <b v="0"/>
    <n v="57"/>
    <b v="1"/>
    <s v="theater/plays"/>
    <n v="0"/>
    <n v="0.05"/>
    <x v="1"/>
    <s v="plays"/>
    <x v="3612"/>
    <x v="3598"/>
    <n v="2014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x v="3613"/>
    <b v="0"/>
    <n v="20"/>
    <b v="1"/>
    <s v="theater/plays"/>
    <n v="0"/>
    <n v="0.15"/>
    <x v="1"/>
    <s v="plays"/>
    <x v="3613"/>
    <x v="3599"/>
    <n v="201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x v="3614"/>
    <b v="0"/>
    <n v="71"/>
    <b v="1"/>
    <s v="theater/plays"/>
    <n v="0"/>
    <n v="0.04"/>
    <x v="1"/>
    <s v="plays"/>
    <x v="3614"/>
    <x v="3600"/>
    <n v="2015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x v="3615"/>
    <b v="0"/>
    <n v="72"/>
    <b v="1"/>
    <s v="theater/plays"/>
    <n v="0"/>
    <n v="0.03"/>
    <x v="1"/>
    <s v="plays"/>
    <x v="3615"/>
    <x v="3601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x v="3616"/>
    <b v="0"/>
    <n v="45"/>
    <b v="1"/>
    <s v="theater/plays"/>
    <n v="0"/>
    <n v="0.04"/>
    <x v="1"/>
    <s v="plays"/>
    <x v="3616"/>
    <x v="3602"/>
    <n v="2015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x v="3617"/>
    <b v="0"/>
    <n v="51"/>
    <b v="1"/>
    <s v="theater/plays"/>
    <n v="0"/>
    <n v="0.04"/>
    <x v="1"/>
    <s v="plays"/>
    <x v="3617"/>
    <x v="3603"/>
    <n v="2017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x v="3618"/>
    <b v="0"/>
    <n v="56"/>
    <b v="1"/>
    <s v="theater/plays"/>
    <n v="0"/>
    <n v="0.04"/>
    <x v="1"/>
    <s v="plays"/>
    <x v="3618"/>
    <x v="3604"/>
    <n v="2015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x v="3619"/>
    <b v="0"/>
    <n v="17"/>
    <b v="1"/>
    <s v="theater/plays"/>
    <n v="0"/>
    <n v="0.12"/>
    <x v="1"/>
    <s v="plays"/>
    <x v="3619"/>
    <x v="3605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x v="3620"/>
    <b v="0"/>
    <n v="197"/>
    <b v="1"/>
    <s v="theater/plays"/>
    <n v="0"/>
    <n v="0.01"/>
    <x v="1"/>
    <s v="plays"/>
    <x v="3620"/>
    <x v="3606"/>
    <n v="2015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x v="3621"/>
    <b v="0"/>
    <n v="70"/>
    <b v="1"/>
    <s v="theater/plays"/>
    <n v="0"/>
    <n v="0.03"/>
    <x v="1"/>
    <s v="plays"/>
    <x v="3621"/>
    <x v="3607"/>
    <n v="2016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x v="3622"/>
    <b v="0"/>
    <n v="21"/>
    <b v="1"/>
    <s v="theater/plays"/>
    <n v="0"/>
    <n v="0.1"/>
    <x v="1"/>
    <s v="plays"/>
    <x v="3622"/>
    <x v="3608"/>
    <n v="2014"/>
  </r>
  <r>
    <n v="3623"/>
    <s v="Since I've Been Here"/>
    <s v="An original play exploring the complications of romantic relationships in all forms."/>
    <n v="2500"/>
    <n v="2"/>
    <x v="0"/>
    <s v="US"/>
    <s v="USD"/>
    <n v="1406358000"/>
    <x v="3623"/>
    <b v="0"/>
    <n v="34"/>
    <b v="1"/>
    <s v="theater/plays"/>
    <n v="0"/>
    <n v="0.06"/>
    <x v="1"/>
    <s v="plays"/>
    <x v="3623"/>
    <x v="3609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x v="3624"/>
    <b v="0"/>
    <n v="39"/>
    <b v="1"/>
    <s v="theater/plays"/>
    <n v="0"/>
    <n v="0.05"/>
    <x v="1"/>
    <s v="plays"/>
    <x v="3624"/>
    <x v="361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x v="3625"/>
    <b v="0"/>
    <n v="78"/>
    <b v="1"/>
    <s v="theater/plays"/>
    <n v="0"/>
    <n v="0.03"/>
    <x v="1"/>
    <s v="plays"/>
    <x v="3625"/>
    <x v="3611"/>
    <n v="2015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x v="3626"/>
    <b v="0"/>
    <n v="48"/>
    <b v="1"/>
    <s v="theater/plays"/>
    <n v="0"/>
    <n v="0.04"/>
    <x v="1"/>
    <s v="plays"/>
    <x v="3626"/>
    <x v="3612"/>
    <n v="2014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x v="3627"/>
    <b v="0"/>
    <n v="29"/>
    <b v="1"/>
    <s v="theater/plays"/>
    <n v="0"/>
    <n v="7.0000000000000007E-2"/>
    <x v="1"/>
    <s v="plays"/>
    <x v="3627"/>
    <x v="3613"/>
    <n v="201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x v="3628"/>
    <b v="0"/>
    <n v="0"/>
    <b v="0"/>
    <s v="theater/musical"/>
    <n v="0"/>
    <s v="N/A"/>
    <x v="1"/>
    <s v="musical"/>
    <x v="3628"/>
    <x v="3614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n v="2016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x v="3630"/>
    <b v="0"/>
    <n v="1"/>
    <b v="0"/>
    <s v="theater/musical"/>
    <n v="0"/>
    <n v="2"/>
    <x v="1"/>
    <s v="musical"/>
    <x v="3630"/>
    <x v="3616"/>
    <n v="2014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x v="3631"/>
    <b v="0"/>
    <n v="59"/>
    <b v="0"/>
    <s v="theater/musical"/>
    <n v="0"/>
    <n v="0.03"/>
    <x v="1"/>
    <s v="musical"/>
    <x v="3631"/>
    <x v="3617"/>
    <n v="2014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x v="3632"/>
    <b v="0"/>
    <n v="1"/>
    <b v="0"/>
    <s v="theater/musical"/>
    <n v="0"/>
    <n v="1"/>
    <x v="1"/>
    <s v="musical"/>
    <x v="3632"/>
    <x v="3618"/>
    <n v="2014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x v="3633"/>
    <b v="0"/>
    <n v="31"/>
    <b v="0"/>
    <s v="theater/musical"/>
    <n v="0"/>
    <n v="0.03"/>
    <x v="1"/>
    <s v="musical"/>
    <x v="3633"/>
    <x v="3619"/>
    <n v="2016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x v="3634"/>
    <b v="0"/>
    <n v="18"/>
    <b v="0"/>
    <s v="theater/musical"/>
    <n v="0"/>
    <n v="0.06"/>
    <x v="1"/>
    <s v="musical"/>
    <x v="3634"/>
    <x v="3620"/>
    <n v="2016"/>
  </r>
  <r>
    <n v="3635"/>
    <s v="Mary's Son"/>
    <s v="Mary's Son is a pop opera about Jesus and the hope he brings to all people."/>
    <n v="3500"/>
    <n v="1"/>
    <x v="2"/>
    <s v="US"/>
    <s v="USD"/>
    <n v="1461186676"/>
    <x v="3635"/>
    <b v="0"/>
    <n v="10"/>
    <b v="0"/>
    <s v="theater/musical"/>
    <n v="0"/>
    <n v="0.1"/>
    <x v="1"/>
    <s v="musical"/>
    <x v="3635"/>
    <x v="3621"/>
    <n v="20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x v="3636"/>
    <b v="0"/>
    <n v="0"/>
    <b v="0"/>
    <s v="theater/musical"/>
    <n v="0"/>
    <s v="N/A"/>
    <x v="1"/>
    <s v="musical"/>
    <x v="3636"/>
    <x v="3622"/>
    <n v="2015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x v="3637"/>
    <b v="0"/>
    <n v="14"/>
    <b v="0"/>
    <s v="theater/musical"/>
    <n v="0"/>
    <n v="7.0000000000000007E-2"/>
    <x v="1"/>
    <s v="musical"/>
    <x v="3637"/>
    <x v="3623"/>
    <n v="2014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x v="3638"/>
    <b v="0"/>
    <n v="2"/>
    <b v="0"/>
    <s v="theater/musical"/>
    <n v="0"/>
    <n v="0.5"/>
    <x v="1"/>
    <s v="musical"/>
    <x v="3638"/>
    <x v="3624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x v="3640"/>
    <b v="0"/>
    <n v="3"/>
    <b v="0"/>
    <s v="theater/musical"/>
    <n v="0"/>
    <n v="0.33"/>
    <x v="1"/>
    <s v="musical"/>
    <x v="3640"/>
    <x v="3626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x v="3641"/>
    <b v="0"/>
    <n v="0"/>
    <b v="0"/>
    <s v="theater/musical"/>
    <n v="0"/>
    <s v="N/A"/>
    <x v="1"/>
    <s v="musical"/>
    <x v="3641"/>
    <x v="3627"/>
    <n v="2014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x v="3642"/>
    <b v="0"/>
    <n v="2"/>
    <b v="0"/>
    <s v="theater/musical"/>
    <n v="0"/>
    <n v="0.5"/>
    <x v="1"/>
    <s v="musical"/>
    <x v="3642"/>
    <x v="3628"/>
    <n v="2015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x v="3643"/>
    <b v="0"/>
    <n v="0"/>
    <b v="0"/>
    <s v="theater/musical"/>
    <n v="0"/>
    <s v="N/A"/>
    <x v="1"/>
    <s v="musical"/>
    <x v="3643"/>
    <x v="3629"/>
    <n v="2015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x v="3644"/>
    <b v="0"/>
    <n v="12"/>
    <b v="0"/>
    <s v="theater/musical"/>
    <n v="0"/>
    <n v="0.08"/>
    <x v="1"/>
    <s v="musical"/>
    <x v="3644"/>
    <x v="363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n v="2016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x v="3646"/>
    <b v="0"/>
    <n v="8"/>
    <b v="0"/>
    <s v="theater/musical"/>
    <n v="0"/>
    <n v="0.13"/>
    <x v="1"/>
    <s v="musical"/>
    <x v="3646"/>
    <x v="3632"/>
    <n v="2015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x v="3647"/>
    <b v="0"/>
    <n v="2"/>
    <b v="0"/>
    <s v="theater/musical"/>
    <n v="0"/>
    <n v="0.5"/>
    <x v="1"/>
    <s v="musical"/>
    <x v="3647"/>
    <x v="3633"/>
    <n v="2016"/>
  </r>
  <r>
    <n v="3648"/>
    <s v="Moth Theater Lives"/>
    <s v="Help Moth Live! Support Moth and its artist collective to achieve its 2014/15 season."/>
    <n v="40000"/>
    <n v="1"/>
    <x v="0"/>
    <s v="US"/>
    <s v="USD"/>
    <n v="1412492445"/>
    <x v="3648"/>
    <b v="0"/>
    <n v="73"/>
    <b v="1"/>
    <s v="theater/plays"/>
    <n v="0"/>
    <n v="0.01"/>
    <x v="1"/>
    <s v="plays"/>
    <x v="3648"/>
    <x v="3634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x v="3649"/>
    <b v="0"/>
    <n v="8"/>
    <b v="1"/>
    <s v="theater/plays"/>
    <n v="0"/>
    <n v="0.13"/>
    <x v="1"/>
    <s v="plays"/>
    <x v="3649"/>
    <x v="3635"/>
    <n v="201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x v="3650"/>
    <b v="0"/>
    <n v="17"/>
    <b v="1"/>
    <s v="theater/plays"/>
    <n v="0"/>
    <n v="0.06"/>
    <x v="1"/>
    <s v="plays"/>
    <x v="3650"/>
    <x v="3636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x v="3651"/>
    <b v="0"/>
    <n v="9"/>
    <b v="1"/>
    <s v="theater/plays"/>
    <n v="0"/>
    <n v="0.11"/>
    <x v="1"/>
    <s v="plays"/>
    <x v="3651"/>
    <x v="3637"/>
    <n v="2014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x v="3652"/>
    <b v="0"/>
    <n v="17"/>
    <b v="1"/>
    <s v="theater/plays"/>
    <n v="0"/>
    <n v="0.06"/>
    <x v="1"/>
    <s v="plays"/>
    <x v="3652"/>
    <x v="3638"/>
    <n v="2016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x v="3653"/>
    <b v="0"/>
    <n v="33"/>
    <b v="1"/>
    <s v="theater/plays"/>
    <n v="0"/>
    <n v="0.03"/>
    <x v="1"/>
    <s v="plays"/>
    <x v="3653"/>
    <x v="3639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x v="3654"/>
    <b v="0"/>
    <n v="38"/>
    <b v="1"/>
    <s v="theater/plays"/>
    <n v="0"/>
    <n v="0.03"/>
    <x v="1"/>
    <s v="plays"/>
    <x v="3654"/>
    <x v="3640"/>
    <n v="2016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x v="3655"/>
    <b v="0"/>
    <n v="79"/>
    <b v="1"/>
    <s v="theater/plays"/>
    <n v="0"/>
    <n v="0.01"/>
    <x v="1"/>
    <s v="plays"/>
    <x v="3655"/>
    <x v="3641"/>
    <n v="2015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x v="3656"/>
    <b v="0"/>
    <n v="46"/>
    <b v="1"/>
    <s v="theater/plays"/>
    <n v="0"/>
    <n v="0.02"/>
    <x v="1"/>
    <s v="plays"/>
    <x v="3656"/>
    <x v="3642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x v="3657"/>
    <b v="0"/>
    <n v="20"/>
    <b v="1"/>
    <s v="theater/plays"/>
    <n v="0"/>
    <n v="0.05"/>
    <x v="1"/>
    <s v="plays"/>
    <x v="3657"/>
    <x v="3643"/>
    <n v="2016"/>
  </r>
  <r>
    <n v="3658"/>
    <s v="Mr. Marmalade"/>
    <s v="Life is hard when your own imaginary friend can't make time for you."/>
    <n v="1500"/>
    <n v="1"/>
    <x v="0"/>
    <s v="US"/>
    <s v="USD"/>
    <n v="1404273540"/>
    <x v="3658"/>
    <b v="0"/>
    <n v="20"/>
    <b v="1"/>
    <s v="theater/plays"/>
    <n v="0"/>
    <n v="0.05"/>
    <x v="1"/>
    <s v="plays"/>
    <x v="3658"/>
    <x v="3644"/>
    <n v="2014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x v="3659"/>
    <b v="0"/>
    <n v="13"/>
    <b v="1"/>
    <s v="theater/plays"/>
    <n v="0"/>
    <n v="0.08"/>
    <x v="1"/>
    <s v="plays"/>
    <x v="3659"/>
    <x v="3645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x v="3660"/>
    <b v="0"/>
    <n v="22"/>
    <b v="1"/>
    <s v="theater/plays"/>
    <n v="0"/>
    <n v="0.05"/>
    <x v="1"/>
    <s v="plays"/>
    <x v="3660"/>
    <x v="3646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x v="3661"/>
    <b v="0"/>
    <n v="36"/>
    <b v="1"/>
    <s v="theater/plays"/>
    <n v="0"/>
    <n v="0.03"/>
    <x v="1"/>
    <s v="plays"/>
    <x v="3661"/>
    <x v="3647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x v="3662"/>
    <b v="0"/>
    <n v="40"/>
    <b v="1"/>
    <s v="theater/plays"/>
    <n v="0"/>
    <n v="0.03"/>
    <x v="1"/>
    <s v="plays"/>
    <x v="3662"/>
    <x v="3648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x v="3663"/>
    <b v="0"/>
    <n v="9"/>
    <b v="1"/>
    <s v="theater/plays"/>
    <n v="0"/>
    <n v="0.11"/>
    <x v="1"/>
    <s v="plays"/>
    <x v="3663"/>
    <x v="3649"/>
    <n v="2016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x v="3664"/>
    <b v="0"/>
    <n v="19"/>
    <b v="1"/>
    <s v="theater/plays"/>
    <n v="0"/>
    <n v="0.05"/>
    <x v="1"/>
    <s v="plays"/>
    <x v="3664"/>
    <x v="3650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x v="3665"/>
    <b v="0"/>
    <n v="14"/>
    <b v="1"/>
    <s v="theater/plays"/>
    <n v="0"/>
    <n v="7.0000000000000007E-2"/>
    <x v="1"/>
    <s v="plays"/>
    <x v="3665"/>
    <x v="3651"/>
    <n v="2015"/>
  </r>
  <r>
    <n v="3666"/>
    <s v="Israel LÃ³pez @ Ojai Playwrights Conference"/>
    <s v="Artistic Internship @ Ojai Playwrights Conference"/>
    <n v="1200"/>
    <n v="1"/>
    <x v="0"/>
    <s v="US"/>
    <s v="USD"/>
    <n v="1406185200"/>
    <x v="3666"/>
    <b v="0"/>
    <n v="38"/>
    <b v="1"/>
    <s v="theater/plays"/>
    <n v="0"/>
    <n v="0.03"/>
    <x v="1"/>
    <s v="plays"/>
    <x v="3666"/>
    <x v="3652"/>
    <n v="2014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x v="3667"/>
    <b v="0"/>
    <n v="58"/>
    <b v="1"/>
    <s v="theater/plays"/>
    <n v="0"/>
    <n v="0.02"/>
    <x v="1"/>
    <s v="plays"/>
    <x v="3667"/>
    <x v="3653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x v="3668"/>
    <b v="0"/>
    <n v="28"/>
    <b v="1"/>
    <s v="theater/plays"/>
    <n v="0"/>
    <n v="0.04"/>
    <x v="1"/>
    <s v="plays"/>
    <x v="3668"/>
    <x v="3654"/>
    <n v="2015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x v="3669"/>
    <b v="0"/>
    <n v="17"/>
    <b v="1"/>
    <s v="theater/plays"/>
    <n v="0"/>
    <n v="0.06"/>
    <x v="1"/>
    <s v="plays"/>
    <x v="3669"/>
    <x v="3655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x v="3670"/>
    <b v="0"/>
    <n v="12"/>
    <b v="1"/>
    <s v="theater/plays"/>
    <n v="0"/>
    <n v="0.08"/>
    <x v="1"/>
    <s v="plays"/>
    <x v="3670"/>
    <x v="3656"/>
    <n v="2015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x v="3671"/>
    <b v="0"/>
    <n v="40"/>
    <b v="1"/>
    <s v="theater/plays"/>
    <n v="0"/>
    <n v="0.03"/>
    <x v="1"/>
    <s v="plays"/>
    <x v="3671"/>
    <x v="3657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x v="3672"/>
    <b v="0"/>
    <n v="57"/>
    <b v="1"/>
    <s v="theater/plays"/>
    <n v="0"/>
    <n v="0.02"/>
    <x v="1"/>
    <s v="plays"/>
    <x v="3672"/>
    <x v="3658"/>
    <n v="201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x v="3673"/>
    <b v="0"/>
    <n v="114"/>
    <b v="1"/>
    <s v="theater/plays"/>
    <n v="0"/>
    <n v="0.01"/>
    <x v="1"/>
    <s v="plays"/>
    <x v="3673"/>
    <x v="3659"/>
    <n v="2014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x v="3674"/>
    <b v="0"/>
    <n v="31"/>
    <b v="1"/>
    <s v="theater/plays"/>
    <n v="0"/>
    <n v="0.03"/>
    <x v="1"/>
    <s v="plays"/>
    <x v="3674"/>
    <x v="3660"/>
    <n v="2016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x v="3675"/>
    <b v="0"/>
    <n v="3"/>
    <b v="1"/>
    <s v="theater/plays"/>
    <n v="2"/>
    <n v="0.33"/>
    <x v="1"/>
    <s v="plays"/>
    <x v="3675"/>
    <x v="3661"/>
    <n v="201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x v="3676"/>
    <b v="0"/>
    <n v="16"/>
    <b v="1"/>
    <s v="theater/plays"/>
    <n v="0"/>
    <n v="0.06"/>
    <x v="1"/>
    <s v="plays"/>
    <x v="3676"/>
    <x v="3662"/>
    <n v="201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x v="3677"/>
    <b v="0"/>
    <n v="199"/>
    <b v="1"/>
    <s v="theater/plays"/>
    <n v="0"/>
    <n v="0.01"/>
    <x v="1"/>
    <s v="plays"/>
    <x v="3677"/>
    <x v="3663"/>
    <n v="2014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x v="3678"/>
    <b v="0"/>
    <n v="31"/>
    <b v="1"/>
    <s v="theater/plays"/>
    <n v="0"/>
    <n v="0.03"/>
    <x v="1"/>
    <s v="plays"/>
    <x v="3678"/>
    <x v="3664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x v="3679"/>
    <b v="0"/>
    <n v="30"/>
    <b v="1"/>
    <s v="theater/plays"/>
    <n v="0"/>
    <n v="0.03"/>
    <x v="1"/>
    <s v="plays"/>
    <x v="3679"/>
    <x v="3665"/>
    <n v="2014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x v="3680"/>
    <b v="0"/>
    <n v="34"/>
    <b v="1"/>
    <s v="theater/plays"/>
    <n v="0"/>
    <n v="0.03"/>
    <x v="1"/>
    <s v="plays"/>
    <x v="3680"/>
    <x v="3666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x v="3681"/>
    <b v="0"/>
    <n v="18"/>
    <b v="1"/>
    <s v="theater/plays"/>
    <n v="0"/>
    <n v="0.06"/>
    <x v="1"/>
    <s v="plays"/>
    <x v="3681"/>
    <x v="3667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x v="3682"/>
    <b v="0"/>
    <n v="67"/>
    <b v="1"/>
    <s v="theater/plays"/>
    <n v="0"/>
    <n v="0.01"/>
    <x v="1"/>
    <s v="plays"/>
    <x v="3682"/>
    <x v="3668"/>
    <n v="2014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x v="3683"/>
    <b v="0"/>
    <n v="66"/>
    <b v="1"/>
    <s v="theater/plays"/>
    <n v="0"/>
    <n v="0.02"/>
    <x v="1"/>
    <s v="plays"/>
    <x v="3683"/>
    <x v="3669"/>
    <n v="20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x v="3684"/>
    <b v="0"/>
    <n v="23"/>
    <b v="1"/>
    <s v="theater/plays"/>
    <n v="0"/>
    <n v="0.04"/>
    <x v="1"/>
    <s v="plays"/>
    <x v="3684"/>
    <x v="3670"/>
    <n v="2015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x v="3685"/>
    <b v="0"/>
    <n v="126"/>
    <b v="1"/>
    <s v="theater/plays"/>
    <n v="0"/>
    <n v="0.01"/>
    <x v="1"/>
    <s v="plays"/>
    <x v="3685"/>
    <x v="3671"/>
    <n v="2014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x v="3686"/>
    <b v="0"/>
    <n v="6"/>
    <b v="1"/>
    <s v="theater/plays"/>
    <n v="0"/>
    <n v="0.17"/>
    <x v="1"/>
    <s v="plays"/>
    <x v="3686"/>
    <x v="3672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x v="3687"/>
    <b v="0"/>
    <n v="25"/>
    <b v="1"/>
    <s v="theater/plays"/>
    <n v="0"/>
    <n v="0.04"/>
    <x v="1"/>
    <s v="plays"/>
    <x v="3687"/>
    <x v="3673"/>
    <n v="2014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x v="3688"/>
    <b v="0"/>
    <n v="39"/>
    <b v="1"/>
    <s v="theater/plays"/>
    <n v="0"/>
    <n v="0.03"/>
    <x v="1"/>
    <s v="plays"/>
    <x v="3688"/>
    <x v="3674"/>
    <n v="201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x v="3689"/>
    <b v="0"/>
    <n v="62"/>
    <b v="1"/>
    <s v="theater/plays"/>
    <n v="0"/>
    <n v="0.02"/>
    <x v="1"/>
    <s v="plays"/>
    <x v="3689"/>
    <x v="3675"/>
    <n v="2015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x v="3690"/>
    <b v="0"/>
    <n v="31"/>
    <b v="1"/>
    <s v="theater/plays"/>
    <n v="0"/>
    <n v="0.03"/>
    <x v="1"/>
    <s v="plays"/>
    <x v="3690"/>
    <x v="3676"/>
    <n v="2014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x v="3691"/>
    <b v="0"/>
    <n v="274"/>
    <b v="1"/>
    <s v="theater/plays"/>
    <n v="0"/>
    <n v="0"/>
    <x v="1"/>
    <s v="plays"/>
    <x v="3691"/>
    <x v="3677"/>
    <n v="2015"/>
  </r>
  <r>
    <n v="3692"/>
    <s v="An Evening With Durang"/>
    <s v="Help us independently produce two great comedies by Christopher Durang."/>
    <n v="1000"/>
    <n v="1"/>
    <x v="0"/>
    <s v="US"/>
    <s v="USD"/>
    <n v="1411084800"/>
    <x v="3692"/>
    <b v="0"/>
    <n v="17"/>
    <b v="1"/>
    <s v="theater/plays"/>
    <n v="0"/>
    <n v="0.06"/>
    <x v="1"/>
    <s v="plays"/>
    <x v="3692"/>
    <x v="3678"/>
    <n v="2014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x v="3693"/>
    <b v="0"/>
    <n v="14"/>
    <b v="1"/>
    <s v="theater/plays"/>
    <n v="0"/>
    <n v="7.0000000000000007E-2"/>
    <x v="1"/>
    <s v="plays"/>
    <x v="3693"/>
    <x v="3679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x v="3694"/>
    <b v="0"/>
    <n v="60"/>
    <b v="1"/>
    <s v="theater/plays"/>
    <n v="0"/>
    <n v="0.02"/>
    <x v="1"/>
    <s v="plays"/>
    <x v="3694"/>
    <x v="3680"/>
    <n v="2016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x v="3695"/>
    <b v="0"/>
    <n v="33"/>
    <b v="1"/>
    <s v="theater/plays"/>
    <n v="0"/>
    <n v="0.03"/>
    <x v="1"/>
    <s v="plays"/>
    <x v="3695"/>
    <x v="3681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x v="3696"/>
    <b v="0"/>
    <n v="78"/>
    <b v="1"/>
    <s v="theater/plays"/>
    <n v="0"/>
    <n v="0.01"/>
    <x v="1"/>
    <s v="plays"/>
    <x v="3696"/>
    <x v="3682"/>
    <n v="2014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x v="3697"/>
    <b v="0"/>
    <n v="30"/>
    <b v="1"/>
    <s v="theater/plays"/>
    <n v="0"/>
    <n v="0.03"/>
    <x v="1"/>
    <s v="plays"/>
    <x v="3697"/>
    <x v="3683"/>
    <n v="2016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x v="3698"/>
    <b v="0"/>
    <n v="136"/>
    <b v="1"/>
    <s v="theater/plays"/>
    <n v="0"/>
    <n v="0.01"/>
    <x v="1"/>
    <s v="plays"/>
    <x v="3698"/>
    <x v="3684"/>
    <n v="2016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x v="3699"/>
    <b v="0"/>
    <n v="40"/>
    <b v="1"/>
    <s v="theater/plays"/>
    <n v="0"/>
    <n v="0.03"/>
    <x v="1"/>
    <s v="plays"/>
    <x v="3699"/>
    <x v="3685"/>
    <n v="2014"/>
  </r>
  <r>
    <n v="3700"/>
    <s v="Generations (Senior Project)"/>
    <s v="Help me produce the play I have written for my senior project!"/>
    <n v="500"/>
    <n v="1"/>
    <x v="0"/>
    <s v="US"/>
    <s v="USD"/>
    <n v="1412092800"/>
    <x v="3700"/>
    <b v="0"/>
    <n v="18"/>
    <b v="1"/>
    <s v="theater/plays"/>
    <n v="0"/>
    <n v="0.06"/>
    <x v="1"/>
    <s v="plays"/>
    <x v="3700"/>
    <x v="3686"/>
    <n v="2014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x v="3701"/>
    <b v="0"/>
    <n v="39"/>
    <b v="1"/>
    <s v="theater/plays"/>
    <n v="0"/>
    <n v="0.03"/>
    <x v="1"/>
    <s v="plays"/>
    <x v="3701"/>
    <x v="3687"/>
    <n v="2015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x v="3702"/>
    <b v="0"/>
    <n v="21"/>
    <b v="1"/>
    <s v="theater/plays"/>
    <n v="0"/>
    <n v="0.05"/>
    <x v="1"/>
    <s v="plays"/>
    <x v="3702"/>
    <x v="3688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x v="3703"/>
    <b v="0"/>
    <n v="30"/>
    <b v="1"/>
    <s v="theater/plays"/>
    <n v="0"/>
    <n v="0.03"/>
    <x v="1"/>
    <s v="plays"/>
    <x v="3703"/>
    <x v="3689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x v="3704"/>
    <b v="0"/>
    <n v="27"/>
    <b v="1"/>
    <s v="theater/plays"/>
    <n v="0"/>
    <n v="0"/>
    <x v="1"/>
    <s v="plays"/>
    <x v="3704"/>
    <x v="3690"/>
    <n v="2016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x v="3705"/>
    <b v="0"/>
    <n v="35"/>
    <b v="1"/>
    <s v="theater/plays"/>
    <n v="0"/>
    <n v="0"/>
    <x v="1"/>
    <s v="plays"/>
    <x v="3705"/>
    <x v="3691"/>
    <n v="2014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x v="3706"/>
    <b v="0"/>
    <n v="13"/>
    <b v="1"/>
    <s v="theater/plays"/>
    <n v="0"/>
    <n v="0"/>
    <x v="1"/>
    <s v="plays"/>
    <x v="3706"/>
    <x v="3692"/>
    <n v="2014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x v="3707"/>
    <b v="0"/>
    <n v="23"/>
    <b v="1"/>
    <s v="theater/plays"/>
    <n v="0"/>
    <n v="0"/>
    <x v="1"/>
    <s v="plays"/>
    <x v="3707"/>
    <x v="3693"/>
    <n v="2016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x v="3708"/>
    <b v="0"/>
    <n v="39"/>
    <b v="1"/>
    <s v="theater/plays"/>
    <n v="0"/>
    <n v="0"/>
    <x v="1"/>
    <s v="plays"/>
    <x v="3708"/>
    <x v="3694"/>
    <n v="2014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x v="3709"/>
    <b v="0"/>
    <n v="35"/>
    <b v="1"/>
    <s v="theater/plays"/>
    <n v="0"/>
    <n v="0"/>
    <x v="1"/>
    <s v="plays"/>
    <x v="3709"/>
    <x v="3695"/>
    <n v="2014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x v="3710"/>
    <b v="0"/>
    <n v="27"/>
    <b v="1"/>
    <s v="theater/plays"/>
    <n v="0"/>
    <n v="0"/>
    <x v="1"/>
    <s v="plays"/>
    <x v="3710"/>
    <x v="3696"/>
    <n v="2015"/>
  </r>
  <r>
    <n v="3711"/>
    <s v="The Youth Shakespeare Project 2014"/>
    <s v="Two teachers and twenty kids bring one of Shakespeare's plays to life!"/>
    <n v="500"/>
    <n v="0"/>
    <x v="0"/>
    <s v="US"/>
    <s v="USD"/>
    <n v="1402848000"/>
    <x v="3711"/>
    <b v="0"/>
    <n v="21"/>
    <b v="1"/>
    <s v="theater/plays"/>
    <n v="0"/>
    <n v="0"/>
    <x v="1"/>
    <s v="plays"/>
    <x v="3711"/>
    <x v="3174"/>
    <n v="2014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x v="3712"/>
    <b v="0"/>
    <n v="104"/>
    <b v="1"/>
    <s v="theater/plays"/>
    <n v="0"/>
    <n v="0"/>
    <x v="1"/>
    <s v="plays"/>
    <x v="3712"/>
    <x v="3697"/>
    <n v="2015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x v="3713"/>
    <b v="0"/>
    <n v="19"/>
    <b v="1"/>
    <s v="theater/plays"/>
    <n v="0"/>
    <n v="0"/>
    <x v="1"/>
    <s v="plays"/>
    <x v="3713"/>
    <x v="3698"/>
    <n v="201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x v="3714"/>
    <b v="0"/>
    <n v="97"/>
    <b v="1"/>
    <s v="theater/plays"/>
    <n v="0"/>
    <n v="0"/>
    <x v="1"/>
    <s v="plays"/>
    <x v="3714"/>
    <x v="3699"/>
    <n v="2015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x v="3715"/>
    <b v="0"/>
    <n v="27"/>
    <b v="1"/>
    <s v="theater/plays"/>
    <n v="0"/>
    <n v="0"/>
    <x v="1"/>
    <s v="plays"/>
    <x v="3715"/>
    <x v="3700"/>
    <n v="2015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x v="3716"/>
    <b v="0"/>
    <n v="24"/>
    <b v="1"/>
    <s v="theater/plays"/>
    <n v="0"/>
    <n v="0"/>
    <x v="1"/>
    <s v="plays"/>
    <x v="3716"/>
    <x v="3701"/>
    <n v="2015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x v="3717"/>
    <b v="0"/>
    <n v="13"/>
    <b v="1"/>
    <s v="theater/plays"/>
    <n v="0"/>
    <n v="0"/>
    <x v="1"/>
    <s v="plays"/>
    <x v="3717"/>
    <x v="3702"/>
    <n v="2015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x v="3718"/>
    <b v="0"/>
    <n v="46"/>
    <b v="1"/>
    <s v="theater/plays"/>
    <n v="0"/>
    <n v="0"/>
    <x v="1"/>
    <s v="plays"/>
    <x v="3718"/>
    <x v="3703"/>
    <n v="2015"/>
  </r>
  <r>
    <n v="3719"/>
    <s v="Corium"/>
    <s v="A new piece of physical theatre about love, regret and longing."/>
    <n v="200"/>
    <n v="0"/>
    <x v="0"/>
    <s v="GB"/>
    <s v="GBP"/>
    <n v="1434994266"/>
    <x v="3719"/>
    <b v="0"/>
    <n v="4"/>
    <b v="1"/>
    <s v="theater/plays"/>
    <n v="0"/>
    <n v="0"/>
    <x v="1"/>
    <s v="plays"/>
    <x v="3719"/>
    <x v="3704"/>
    <n v="2015"/>
  </r>
  <r>
    <n v="3720"/>
    <s v="Lakotas and the American Theatre"/>
    <s v="Breaking the American Indian stereotype in the American Theatre."/>
    <n v="3300"/>
    <n v="0"/>
    <x v="0"/>
    <s v="US"/>
    <s v="USD"/>
    <n v="1435881006"/>
    <x v="3720"/>
    <b v="0"/>
    <n v="40"/>
    <b v="1"/>
    <s v="theater/plays"/>
    <n v="0"/>
    <n v="0"/>
    <x v="1"/>
    <s v="plays"/>
    <x v="3720"/>
    <x v="3705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x v="3721"/>
    <b v="0"/>
    <n v="44"/>
    <b v="1"/>
    <s v="theater/plays"/>
    <n v="0"/>
    <n v="0"/>
    <x v="1"/>
    <s v="plays"/>
    <x v="3721"/>
    <x v="3706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x v="3722"/>
    <b v="0"/>
    <n v="35"/>
    <b v="1"/>
    <s v="theater/plays"/>
    <n v="0"/>
    <n v="0"/>
    <x v="1"/>
    <s v="plays"/>
    <x v="3722"/>
    <x v="3707"/>
    <n v="2016"/>
  </r>
  <r>
    <n v="3723"/>
    <s v="Beauty and the Beast"/>
    <s v="Saltmine Theatre Company present Beauty and the Beast:"/>
    <n v="4500"/>
    <n v="0"/>
    <x v="0"/>
    <s v="GB"/>
    <s v="GBP"/>
    <n v="1417374262"/>
    <x v="3723"/>
    <b v="0"/>
    <n v="63"/>
    <b v="1"/>
    <s v="theater/plays"/>
    <n v="0"/>
    <n v="0"/>
    <x v="1"/>
    <s v="plays"/>
    <x v="3723"/>
    <x v="3708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x v="3724"/>
    <b v="0"/>
    <n v="89"/>
    <b v="1"/>
    <s v="theater/plays"/>
    <n v="0"/>
    <n v="0"/>
    <x v="1"/>
    <s v="plays"/>
    <x v="3724"/>
    <x v="3709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x v="3725"/>
    <b v="0"/>
    <n v="15"/>
    <b v="1"/>
    <s v="theater/plays"/>
    <n v="0"/>
    <n v="0"/>
    <x v="1"/>
    <s v="plays"/>
    <x v="3725"/>
    <x v="3710"/>
    <n v="2016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x v="3726"/>
    <b v="0"/>
    <n v="46"/>
    <b v="1"/>
    <s v="theater/plays"/>
    <n v="0"/>
    <n v="0"/>
    <x v="1"/>
    <s v="plays"/>
    <x v="3726"/>
    <x v="3711"/>
    <n v="201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x v="3727"/>
    <b v="0"/>
    <n v="33"/>
    <b v="1"/>
    <s v="theater/plays"/>
    <n v="0"/>
    <n v="0"/>
    <x v="1"/>
    <s v="plays"/>
    <x v="3727"/>
    <x v="3712"/>
    <n v="2016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x v="3728"/>
    <b v="0"/>
    <n v="31"/>
    <b v="0"/>
    <s v="theater/plays"/>
    <n v="0"/>
    <n v="0"/>
    <x v="1"/>
    <s v="plays"/>
    <x v="3728"/>
    <x v="3713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x v="3729"/>
    <b v="0"/>
    <n v="5"/>
    <b v="0"/>
    <s v="theater/plays"/>
    <n v="0"/>
    <n v="0"/>
    <x v="1"/>
    <s v="plays"/>
    <x v="3729"/>
    <x v="3714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x v="3730"/>
    <b v="0"/>
    <n v="1"/>
    <b v="0"/>
    <s v="theater/plays"/>
    <n v="0"/>
    <n v="0"/>
    <x v="1"/>
    <s v="plays"/>
    <x v="3730"/>
    <x v="3715"/>
    <n v="2015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x v="3731"/>
    <b v="0"/>
    <n v="12"/>
    <b v="0"/>
    <s v="theater/plays"/>
    <n v="0"/>
    <n v="0"/>
    <x v="1"/>
    <s v="plays"/>
    <x v="3731"/>
    <x v="3716"/>
    <n v="2014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x v="3732"/>
    <b v="0"/>
    <n v="4"/>
    <b v="0"/>
    <s v="theater/plays"/>
    <n v="0"/>
    <n v="0"/>
    <x v="1"/>
    <s v="plays"/>
    <x v="3732"/>
    <x v="3717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N/A"/>
    <x v="1"/>
    <s v="plays"/>
    <x v="3733"/>
    <x v="3718"/>
    <n v="2015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x v="3734"/>
    <b v="0"/>
    <n v="7"/>
    <b v="0"/>
    <s v="theater/plays"/>
    <n v="0"/>
    <n v="0"/>
    <x v="1"/>
    <s v="plays"/>
    <x v="3734"/>
    <x v="3719"/>
    <n v="2015"/>
  </r>
  <r>
    <n v="3735"/>
    <s v="Women Beware Women"/>
    <s v="Young Actor's taking on a Jacobean tragedy. Family, betrayal, love, lust, sex and death."/>
    <n v="150"/>
    <n v="0"/>
    <x v="2"/>
    <s v="GB"/>
    <s v="GBP"/>
    <n v="1432831089"/>
    <x v="3735"/>
    <b v="0"/>
    <n v="2"/>
    <b v="0"/>
    <s v="theater/plays"/>
    <n v="0"/>
    <n v="0"/>
    <x v="1"/>
    <s v="plays"/>
    <x v="3735"/>
    <x v="3720"/>
    <n v="2015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x v="3736"/>
    <b v="0"/>
    <n v="1"/>
    <b v="0"/>
    <s v="theater/plays"/>
    <n v="0"/>
    <n v="0"/>
    <x v="1"/>
    <s v="plays"/>
    <x v="3736"/>
    <x v="3721"/>
    <n v="2015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x v="3737"/>
    <b v="0"/>
    <n v="4"/>
    <b v="0"/>
    <s v="theater/plays"/>
    <n v="0"/>
    <n v="0"/>
    <x v="1"/>
    <s v="plays"/>
    <x v="3737"/>
    <x v="3722"/>
    <n v="2015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x v="3738"/>
    <b v="0"/>
    <n v="6"/>
    <b v="0"/>
    <s v="theater/plays"/>
    <n v="0"/>
    <n v="0"/>
    <x v="1"/>
    <s v="plays"/>
    <x v="3738"/>
    <x v="3723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x v="3739"/>
    <b v="0"/>
    <n v="8"/>
    <b v="0"/>
    <s v="theater/plays"/>
    <n v="0"/>
    <n v="0"/>
    <x v="1"/>
    <s v="plays"/>
    <x v="3739"/>
    <x v="3724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x v="3740"/>
    <b v="0"/>
    <n v="14"/>
    <b v="0"/>
    <s v="theater/plays"/>
    <n v="0"/>
    <n v="0"/>
    <x v="1"/>
    <s v="plays"/>
    <x v="3740"/>
    <x v="3725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N/A"/>
    <x v="1"/>
    <s v="plays"/>
    <x v="3741"/>
    <x v="3726"/>
    <n v="2015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x v="3742"/>
    <b v="0"/>
    <n v="4"/>
    <b v="0"/>
    <s v="theater/plays"/>
    <n v="0"/>
    <n v="0"/>
    <x v="1"/>
    <s v="plays"/>
    <x v="3742"/>
    <x v="3727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N/A"/>
    <x v="1"/>
    <s v="plays"/>
    <x v="3743"/>
    <x v="3728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N/A"/>
    <x v="1"/>
    <s v="plays"/>
    <x v="3744"/>
    <x v="3729"/>
    <n v="2014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x v="3745"/>
    <b v="0"/>
    <n v="1"/>
    <b v="0"/>
    <s v="theater/plays"/>
    <n v="0"/>
    <n v="0"/>
    <x v="1"/>
    <s v="plays"/>
    <x v="3745"/>
    <x v="3730"/>
    <n v="2014"/>
  </r>
  <r>
    <n v="3746"/>
    <s v="Stage Play Production - &quot;I Love You to Death&quot;"/>
    <s v="Generational curses CAN be broken...right?"/>
    <n v="8500"/>
    <n v="0"/>
    <x v="2"/>
    <s v="US"/>
    <s v="USD"/>
    <n v="1475918439"/>
    <x v="3746"/>
    <b v="0"/>
    <n v="1"/>
    <b v="0"/>
    <s v="theater/plays"/>
    <n v="0"/>
    <n v="0"/>
    <x v="1"/>
    <s v="plays"/>
    <x v="3746"/>
    <x v="3731"/>
    <n v="2016"/>
  </r>
  <r>
    <n v="3747"/>
    <s v="Counting Stars"/>
    <s v="The world premiere of an astonishing new play by acclaimed writer Atiha Sen Gupta."/>
    <n v="2500"/>
    <n v="0"/>
    <x v="2"/>
    <s v="GB"/>
    <s v="GBP"/>
    <n v="1436137140"/>
    <x v="3747"/>
    <b v="0"/>
    <n v="1"/>
    <b v="0"/>
    <s v="theater/plays"/>
    <n v="0"/>
    <n v="0"/>
    <x v="1"/>
    <s v="plays"/>
    <x v="3747"/>
    <x v="3732"/>
    <n v="2015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x v="3748"/>
    <b v="0"/>
    <n v="52"/>
    <b v="1"/>
    <s v="theater/musical"/>
    <n v="0"/>
    <n v="0"/>
    <x v="1"/>
    <s v="musical"/>
    <x v="3748"/>
    <x v="3733"/>
    <n v="2016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x v="3749"/>
    <b v="0"/>
    <n v="7"/>
    <b v="1"/>
    <s v="theater/musical"/>
    <n v="0"/>
    <n v="0"/>
    <x v="1"/>
    <s v="musical"/>
    <x v="3749"/>
    <x v="3734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x v="3750"/>
    <b v="0"/>
    <n v="28"/>
    <b v="1"/>
    <s v="theater/musical"/>
    <n v="0"/>
    <n v="0"/>
    <x v="1"/>
    <s v="musical"/>
    <x v="3750"/>
    <x v="3735"/>
    <n v="2015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x v="3751"/>
    <b v="0"/>
    <n v="11"/>
    <b v="1"/>
    <s v="theater/musical"/>
    <n v="0"/>
    <n v="0"/>
    <x v="1"/>
    <s v="musical"/>
    <x v="3751"/>
    <x v="3736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x v="3752"/>
    <b v="0"/>
    <n v="15"/>
    <b v="1"/>
    <s v="theater/musical"/>
    <n v="0"/>
    <n v="0"/>
    <x v="1"/>
    <s v="musical"/>
    <x v="3752"/>
    <x v="3737"/>
    <n v="2016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x v="3753"/>
    <b v="0"/>
    <n v="30"/>
    <b v="1"/>
    <s v="theater/musical"/>
    <n v="0"/>
    <n v="0"/>
    <x v="1"/>
    <s v="musical"/>
    <x v="3753"/>
    <x v="3738"/>
    <n v="2015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x v="3754"/>
    <b v="0"/>
    <n v="27"/>
    <b v="1"/>
    <s v="theater/musical"/>
    <n v="0"/>
    <n v="0"/>
    <x v="1"/>
    <s v="musical"/>
    <x v="3754"/>
    <x v="3739"/>
    <n v="2014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x v="3755"/>
    <b v="0"/>
    <n v="28"/>
    <b v="1"/>
    <s v="theater/musical"/>
    <n v="0"/>
    <n v="0"/>
    <x v="1"/>
    <s v="musical"/>
    <x v="3755"/>
    <x v="3740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x v="3756"/>
    <b v="0"/>
    <n v="17"/>
    <b v="1"/>
    <s v="theater/musical"/>
    <n v="0"/>
    <n v="0"/>
    <x v="1"/>
    <s v="musical"/>
    <x v="3756"/>
    <x v="3741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x v="3757"/>
    <b v="0"/>
    <n v="50"/>
    <b v="1"/>
    <s v="theater/musical"/>
    <n v="0"/>
    <n v="0"/>
    <x v="1"/>
    <s v="musical"/>
    <x v="3757"/>
    <x v="3742"/>
    <n v="2014"/>
  </r>
  <r>
    <n v="3758"/>
    <s v="Luigi's Ladies"/>
    <s v="LUIGI'S LADIES: an original one-woman musical comedy"/>
    <n v="1500"/>
    <n v="0"/>
    <x v="0"/>
    <s v="US"/>
    <s v="USD"/>
    <n v="1400475600"/>
    <x v="3758"/>
    <b v="0"/>
    <n v="26"/>
    <b v="1"/>
    <s v="theater/musical"/>
    <n v="0"/>
    <n v="0"/>
    <x v="1"/>
    <s v="musical"/>
    <x v="3758"/>
    <x v="3743"/>
    <n v="2014"/>
  </r>
  <r>
    <n v="3759"/>
    <s v="Pared Down Productions"/>
    <s v="A production company specializing in small-scale musicals"/>
    <n v="4000"/>
    <n v="0"/>
    <x v="0"/>
    <s v="US"/>
    <s v="USD"/>
    <n v="1440556553"/>
    <x v="3759"/>
    <b v="0"/>
    <n v="88"/>
    <b v="1"/>
    <s v="theater/musical"/>
    <n v="0"/>
    <n v="0"/>
    <x v="1"/>
    <s v="musical"/>
    <x v="3759"/>
    <x v="3744"/>
    <n v="2015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x v="3760"/>
    <b v="0"/>
    <n v="91"/>
    <b v="1"/>
    <s v="theater/musical"/>
    <n v="0"/>
    <n v="0"/>
    <x v="1"/>
    <s v="musical"/>
    <x v="3760"/>
    <x v="3745"/>
    <n v="2014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x v="3761"/>
    <b v="0"/>
    <n v="3"/>
    <b v="1"/>
    <s v="theater/musical"/>
    <n v="0"/>
    <n v="0"/>
    <x v="1"/>
    <s v="musical"/>
    <x v="3761"/>
    <x v="3746"/>
    <n v="2015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x v="3762"/>
    <b v="0"/>
    <n v="28"/>
    <b v="1"/>
    <s v="theater/musical"/>
    <n v="0"/>
    <n v="0"/>
    <x v="1"/>
    <s v="musical"/>
    <x v="3762"/>
    <x v="3747"/>
    <n v="2015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x v="3763"/>
    <b v="0"/>
    <n v="77"/>
    <b v="1"/>
    <s v="theater/musical"/>
    <n v="0"/>
    <n v="0"/>
    <x v="1"/>
    <s v="musical"/>
    <x v="3763"/>
    <x v="3748"/>
    <n v="2015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x v="3764"/>
    <b v="0"/>
    <n v="27"/>
    <b v="1"/>
    <s v="theater/musical"/>
    <n v="0"/>
    <n v="0"/>
    <x v="1"/>
    <s v="musical"/>
    <x v="3764"/>
    <x v="3749"/>
    <n v="2016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x v="3765"/>
    <b v="0"/>
    <n v="107"/>
    <b v="1"/>
    <s v="theater/musical"/>
    <n v="0"/>
    <n v="0"/>
    <x v="1"/>
    <s v="musical"/>
    <x v="3765"/>
    <x v="3750"/>
    <n v="2014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x v="3766"/>
    <b v="0"/>
    <n v="96"/>
    <b v="1"/>
    <s v="theater/musical"/>
    <n v="0"/>
    <n v="0"/>
    <x v="1"/>
    <s v="musical"/>
    <x v="3766"/>
    <x v="3751"/>
    <n v="2014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x v="3767"/>
    <b v="0"/>
    <n v="56"/>
    <b v="1"/>
    <s v="theater/musical"/>
    <n v="0"/>
    <n v="0"/>
    <x v="1"/>
    <s v="musical"/>
    <x v="3767"/>
    <x v="3566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x v="3768"/>
    <b v="0"/>
    <n v="58"/>
    <b v="1"/>
    <s v="theater/musical"/>
    <n v="0"/>
    <n v="0"/>
    <x v="1"/>
    <s v="musical"/>
    <x v="3768"/>
    <x v="3752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x v="3769"/>
    <b v="0"/>
    <n v="15"/>
    <b v="1"/>
    <s v="theater/musical"/>
    <n v="0"/>
    <n v="0"/>
    <x v="1"/>
    <s v="musical"/>
    <x v="3769"/>
    <x v="3753"/>
    <n v="2016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x v="3770"/>
    <b v="0"/>
    <n v="20"/>
    <b v="1"/>
    <s v="theater/musical"/>
    <n v="0"/>
    <n v="0"/>
    <x v="1"/>
    <s v="musical"/>
    <x v="3770"/>
    <x v="3754"/>
    <n v="2015"/>
  </r>
  <r>
    <n v="3771"/>
    <s v="COME OUT SWINGIN'!"/>
    <s v="I would like to make a demo recording of six songs from COME OUT SWINGIN'!"/>
    <n v="1000"/>
    <n v="0"/>
    <x v="0"/>
    <s v="US"/>
    <s v="USD"/>
    <n v="1463529600"/>
    <x v="3771"/>
    <b v="0"/>
    <n v="38"/>
    <b v="1"/>
    <s v="theater/musical"/>
    <n v="0"/>
    <n v="0"/>
    <x v="1"/>
    <s v="musical"/>
    <x v="3771"/>
    <x v="3755"/>
    <n v="2016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x v="3772"/>
    <b v="0"/>
    <n v="33"/>
    <b v="1"/>
    <s v="theater/musical"/>
    <n v="0"/>
    <n v="0"/>
    <x v="1"/>
    <s v="musical"/>
    <x v="3772"/>
    <x v="3756"/>
    <n v="2016"/>
  </r>
  <r>
    <n v="3773"/>
    <s v="Dundee: A Hip-Hopera"/>
    <s v="A dramatic hip-hopera, inspired from monologues written by the performers."/>
    <n v="5000"/>
    <n v="0"/>
    <x v="0"/>
    <s v="US"/>
    <s v="USD"/>
    <n v="1479175680"/>
    <x v="3773"/>
    <b v="0"/>
    <n v="57"/>
    <b v="1"/>
    <s v="theater/musical"/>
    <n v="0"/>
    <n v="0"/>
    <x v="1"/>
    <s v="musical"/>
    <x v="3773"/>
    <x v="3757"/>
    <n v="2016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x v="3774"/>
    <b v="0"/>
    <n v="25"/>
    <b v="1"/>
    <s v="theater/musical"/>
    <n v="0"/>
    <n v="0"/>
    <x v="1"/>
    <s v="musical"/>
    <x v="3774"/>
    <x v="3758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x v="3775"/>
    <b v="0"/>
    <n v="14"/>
    <b v="1"/>
    <s v="theater/musical"/>
    <n v="0"/>
    <n v="0"/>
    <x v="1"/>
    <s v="musical"/>
    <x v="3775"/>
    <x v="3759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x v="3776"/>
    <b v="0"/>
    <n v="94"/>
    <b v="1"/>
    <s v="theater/musical"/>
    <n v="0"/>
    <n v="0"/>
    <x v="1"/>
    <s v="musical"/>
    <x v="3776"/>
    <x v="3760"/>
    <n v="2014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x v="3777"/>
    <b v="0"/>
    <n v="59"/>
    <b v="1"/>
    <s v="theater/musical"/>
    <n v="0"/>
    <n v="0"/>
    <x v="1"/>
    <s v="musical"/>
    <x v="3777"/>
    <x v="3761"/>
    <n v="2014"/>
  </r>
  <r>
    <n v="3778"/>
    <s v="Give a Puppet a Hand"/>
    <s v="Sponsor an AVENUE Q puppet for The Barn Players April 2015 production."/>
    <n v="2400"/>
    <n v="0"/>
    <x v="0"/>
    <s v="US"/>
    <s v="USD"/>
    <n v="1423942780"/>
    <x v="3778"/>
    <b v="0"/>
    <n v="36"/>
    <b v="1"/>
    <s v="theater/musical"/>
    <n v="0"/>
    <n v="0"/>
    <x v="1"/>
    <s v="musical"/>
    <x v="3778"/>
    <x v="3762"/>
    <n v="2014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x v="3779"/>
    <b v="0"/>
    <n v="115"/>
    <b v="1"/>
    <s v="theater/musical"/>
    <n v="0"/>
    <n v="0"/>
    <x v="1"/>
    <s v="musical"/>
    <x v="3779"/>
    <x v="3763"/>
    <n v="2016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x v="3780"/>
    <b v="0"/>
    <n v="30"/>
    <b v="1"/>
    <s v="theater/musical"/>
    <n v="0"/>
    <n v="0"/>
    <x v="1"/>
    <s v="musical"/>
    <x v="3780"/>
    <x v="3764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x v="3781"/>
    <b v="0"/>
    <n v="52"/>
    <b v="1"/>
    <s v="theater/musical"/>
    <n v="0"/>
    <n v="0"/>
    <x v="1"/>
    <s v="musical"/>
    <x v="3781"/>
    <x v="376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x v="3782"/>
    <b v="0"/>
    <n v="27"/>
    <b v="1"/>
    <s v="theater/musical"/>
    <n v="0"/>
    <n v="0"/>
    <x v="1"/>
    <s v="musical"/>
    <x v="3782"/>
    <x v="3766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x v="3783"/>
    <b v="0"/>
    <n v="24"/>
    <b v="1"/>
    <s v="theater/musical"/>
    <n v="0"/>
    <n v="0"/>
    <x v="1"/>
    <s v="musical"/>
    <x v="3783"/>
    <x v="3767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x v="3784"/>
    <b v="0"/>
    <n v="10"/>
    <b v="1"/>
    <s v="theater/musical"/>
    <n v="0"/>
    <n v="0"/>
    <x v="1"/>
    <s v="musical"/>
    <x v="3784"/>
    <x v="3768"/>
    <n v="2016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x v="3785"/>
    <b v="0"/>
    <n v="30"/>
    <b v="1"/>
    <s v="theater/musical"/>
    <n v="0"/>
    <n v="0"/>
    <x v="1"/>
    <s v="musical"/>
    <x v="3785"/>
    <x v="3769"/>
    <n v="2016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x v="3786"/>
    <b v="0"/>
    <n v="71"/>
    <b v="1"/>
    <s v="theater/musical"/>
    <n v="0"/>
    <n v="0"/>
    <x v="1"/>
    <s v="musical"/>
    <x v="3786"/>
    <x v="3770"/>
    <n v="2016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x v="3787"/>
    <b v="0"/>
    <n v="10"/>
    <b v="1"/>
    <s v="theater/musical"/>
    <n v="0"/>
    <n v="0"/>
    <x v="1"/>
    <s v="musical"/>
    <x v="3787"/>
    <x v="3514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x v="3788"/>
    <b v="0"/>
    <n v="1"/>
    <b v="0"/>
    <s v="theater/musical"/>
    <n v="0"/>
    <n v="0"/>
    <x v="1"/>
    <s v="musical"/>
    <x v="3788"/>
    <x v="3771"/>
    <n v="2015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x v="3789"/>
    <b v="0"/>
    <n v="4"/>
    <b v="0"/>
    <s v="theater/musical"/>
    <n v="0"/>
    <n v="0"/>
    <x v="1"/>
    <s v="musical"/>
    <x v="3789"/>
    <x v="3772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N/A"/>
    <x v="1"/>
    <s v="musical"/>
    <x v="3790"/>
    <x v="377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N/A"/>
    <x v="1"/>
    <s v="musical"/>
    <x v="3791"/>
    <x v="3774"/>
    <n v="2014"/>
  </r>
  <r>
    <n v="3792"/>
    <s v="BorikÃ©n: The Show"/>
    <s v="A cultural and historic journey through Puerto Rico's music and dance!"/>
    <n v="12500"/>
    <n v="0"/>
    <x v="2"/>
    <s v="US"/>
    <s v="USD"/>
    <n v="1436957022"/>
    <x v="3792"/>
    <b v="0"/>
    <n v="2"/>
    <b v="0"/>
    <s v="theater/musical"/>
    <n v="0"/>
    <n v="0"/>
    <x v="1"/>
    <s v="musical"/>
    <x v="3792"/>
    <x v="3775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x v="3793"/>
    <b v="0"/>
    <n v="24"/>
    <b v="0"/>
    <s v="theater/musical"/>
    <n v="0"/>
    <n v="0"/>
    <x v="1"/>
    <s v="musical"/>
    <x v="3793"/>
    <x v="3776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x v="3794"/>
    <b v="0"/>
    <n v="1"/>
    <b v="0"/>
    <s v="theater/musical"/>
    <n v="0"/>
    <n v="0"/>
    <x v="1"/>
    <s v="musical"/>
    <x v="3794"/>
    <x v="3777"/>
    <n v="2015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x v="3795"/>
    <b v="0"/>
    <n v="2"/>
    <b v="0"/>
    <s v="theater/musical"/>
    <n v="0"/>
    <n v="0"/>
    <x v="1"/>
    <s v="musical"/>
    <x v="3795"/>
    <x v="3778"/>
    <n v="2015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x v="3796"/>
    <b v="0"/>
    <n v="1"/>
    <b v="0"/>
    <s v="theater/musical"/>
    <n v="0"/>
    <n v="0"/>
    <x v="1"/>
    <s v="musical"/>
    <x v="3796"/>
    <x v="3779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x v="3797"/>
    <b v="0"/>
    <n v="37"/>
    <b v="0"/>
    <s v="theater/musical"/>
    <n v="0"/>
    <n v="0"/>
    <x v="1"/>
    <s v="musical"/>
    <x v="3797"/>
    <x v="378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x v="3798"/>
    <b v="0"/>
    <n v="5"/>
    <b v="0"/>
    <s v="theater/musical"/>
    <n v="0"/>
    <n v="0"/>
    <x v="1"/>
    <s v="musical"/>
    <x v="3798"/>
    <x v="3781"/>
    <n v="2014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x v="3799"/>
    <b v="0"/>
    <n v="4"/>
    <b v="0"/>
    <s v="theater/musical"/>
    <n v="0"/>
    <n v="0"/>
    <x v="1"/>
    <s v="musical"/>
    <x v="3799"/>
    <x v="3782"/>
    <n v="2016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x v="3800"/>
    <b v="0"/>
    <n v="16"/>
    <b v="0"/>
    <s v="theater/musical"/>
    <n v="0"/>
    <n v="0"/>
    <x v="1"/>
    <s v="musical"/>
    <x v="3800"/>
    <x v="3783"/>
    <n v="2014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x v="3801"/>
    <b v="0"/>
    <n v="9"/>
    <b v="0"/>
    <s v="theater/musical"/>
    <n v="0"/>
    <n v="0"/>
    <x v="1"/>
    <s v="musical"/>
    <x v="3801"/>
    <x v="3784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N/A"/>
    <x v="1"/>
    <s v="musical"/>
    <x v="3802"/>
    <x v="3785"/>
    <n v="2015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x v="3803"/>
    <b v="0"/>
    <n v="40"/>
    <b v="0"/>
    <s v="theater/musical"/>
    <n v="0"/>
    <n v="0"/>
    <x v="1"/>
    <s v="musical"/>
    <x v="3803"/>
    <x v="3786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N/A"/>
    <x v="1"/>
    <s v="musical"/>
    <x v="3804"/>
    <x v="3787"/>
    <n v="2016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x v="3805"/>
    <b v="0"/>
    <n v="2"/>
    <b v="0"/>
    <s v="theater/musical"/>
    <n v="0"/>
    <n v="0"/>
    <x v="1"/>
    <s v="musical"/>
    <x v="3805"/>
    <x v="3788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x v="3806"/>
    <b v="0"/>
    <n v="1"/>
    <b v="0"/>
    <s v="theater/musical"/>
    <n v="0"/>
    <n v="0"/>
    <x v="1"/>
    <s v="musical"/>
    <x v="3806"/>
    <x v="3789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x v="3807"/>
    <b v="0"/>
    <n v="9"/>
    <b v="0"/>
    <s v="theater/musical"/>
    <n v="0"/>
    <n v="0"/>
    <x v="1"/>
    <s v="musical"/>
    <x v="3807"/>
    <x v="3790"/>
    <n v="2015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x v="3808"/>
    <b v="0"/>
    <n v="24"/>
    <b v="1"/>
    <s v="theater/plays"/>
    <n v="0"/>
    <n v="0"/>
    <x v="1"/>
    <s v="plays"/>
    <x v="3808"/>
    <x v="3791"/>
    <n v="2015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x v="3809"/>
    <b v="0"/>
    <n v="38"/>
    <b v="1"/>
    <s v="theater/plays"/>
    <n v="0"/>
    <n v="0"/>
    <x v="1"/>
    <s v="plays"/>
    <x v="3809"/>
    <x v="3792"/>
    <n v="2014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x v="3810"/>
    <b v="0"/>
    <n v="26"/>
    <b v="1"/>
    <s v="theater/plays"/>
    <n v="0"/>
    <n v="0"/>
    <x v="1"/>
    <s v="plays"/>
    <x v="3810"/>
    <x v="3793"/>
    <n v="2015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x v="3811"/>
    <b v="0"/>
    <n v="19"/>
    <b v="1"/>
    <s v="theater/plays"/>
    <n v="0"/>
    <n v="0"/>
    <x v="1"/>
    <s v="plays"/>
    <x v="3811"/>
    <x v="3794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x v="3812"/>
    <b v="0"/>
    <n v="11"/>
    <b v="1"/>
    <s v="theater/plays"/>
    <n v="0"/>
    <n v="0"/>
    <x v="1"/>
    <s v="plays"/>
    <x v="3812"/>
    <x v="2551"/>
    <n v="2015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x v="3813"/>
    <b v="0"/>
    <n v="27"/>
    <b v="1"/>
    <s v="theater/plays"/>
    <n v="0"/>
    <n v="0"/>
    <x v="1"/>
    <s v="plays"/>
    <x v="3813"/>
    <x v="3795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x v="3814"/>
    <b v="0"/>
    <n v="34"/>
    <b v="1"/>
    <s v="theater/plays"/>
    <n v="0"/>
    <n v="0"/>
    <x v="1"/>
    <s v="plays"/>
    <x v="3814"/>
    <x v="3532"/>
    <n v="2015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x v="3815"/>
    <b v="0"/>
    <n v="20"/>
    <b v="1"/>
    <s v="theater/plays"/>
    <n v="0"/>
    <n v="0"/>
    <x v="1"/>
    <s v="plays"/>
    <x v="3815"/>
    <x v="3796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x v="3816"/>
    <b v="0"/>
    <n v="37"/>
    <b v="1"/>
    <s v="theater/plays"/>
    <n v="0"/>
    <n v="0"/>
    <x v="1"/>
    <s v="plays"/>
    <x v="3816"/>
    <x v="3797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x v="3817"/>
    <b v="0"/>
    <n v="20"/>
    <b v="1"/>
    <s v="theater/plays"/>
    <n v="0"/>
    <n v="0"/>
    <x v="1"/>
    <s v="plays"/>
    <x v="3817"/>
    <x v="3798"/>
    <n v="2015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x v="3818"/>
    <b v="0"/>
    <n v="10"/>
    <b v="1"/>
    <s v="theater/plays"/>
    <n v="0"/>
    <n v="0"/>
    <x v="1"/>
    <s v="plays"/>
    <x v="3818"/>
    <x v="3799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x v="3819"/>
    <b v="0"/>
    <n v="26"/>
    <b v="1"/>
    <s v="theater/plays"/>
    <n v="0"/>
    <n v="0"/>
    <x v="1"/>
    <s v="plays"/>
    <x v="3819"/>
    <x v="3800"/>
    <n v="2015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x v="3820"/>
    <b v="0"/>
    <n v="20"/>
    <b v="1"/>
    <s v="theater/plays"/>
    <n v="0"/>
    <n v="0"/>
    <x v="1"/>
    <s v="plays"/>
    <x v="3820"/>
    <x v="3801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x v="3821"/>
    <b v="0"/>
    <n v="46"/>
    <b v="1"/>
    <s v="theater/plays"/>
    <n v="0"/>
    <n v="0"/>
    <x v="1"/>
    <s v="plays"/>
    <x v="3821"/>
    <x v="3802"/>
    <n v="2015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x v="3822"/>
    <b v="0"/>
    <n v="76"/>
    <b v="1"/>
    <s v="theater/plays"/>
    <n v="0"/>
    <n v="0"/>
    <x v="1"/>
    <s v="plays"/>
    <x v="3822"/>
    <x v="3803"/>
    <n v="2015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x v="3823"/>
    <b v="0"/>
    <n v="41"/>
    <b v="1"/>
    <s v="theater/plays"/>
    <n v="0"/>
    <n v="0"/>
    <x v="1"/>
    <s v="plays"/>
    <x v="3823"/>
    <x v="3804"/>
    <n v="2015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x v="3824"/>
    <b v="0"/>
    <n v="7"/>
    <b v="1"/>
    <s v="theater/plays"/>
    <n v="0"/>
    <n v="0"/>
    <x v="1"/>
    <s v="plays"/>
    <x v="3824"/>
    <x v="3805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x v="3825"/>
    <b v="0"/>
    <n v="49"/>
    <b v="1"/>
    <s v="theater/plays"/>
    <n v="0"/>
    <n v="0"/>
    <x v="1"/>
    <s v="plays"/>
    <x v="3825"/>
    <x v="3806"/>
    <n v="2015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x v="3826"/>
    <b v="0"/>
    <n v="26"/>
    <b v="1"/>
    <s v="theater/plays"/>
    <n v="0"/>
    <n v="0"/>
    <x v="1"/>
    <s v="plays"/>
    <x v="3826"/>
    <x v="3807"/>
    <n v="2015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x v="3827"/>
    <b v="0"/>
    <n v="65"/>
    <b v="1"/>
    <s v="theater/plays"/>
    <n v="0"/>
    <n v="0"/>
    <x v="1"/>
    <s v="plays"/>
    <x v="3827"/>
    <x v="3808"/>
    <n v="2015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x v="3828"/>
    <b v="0"/>
    <n v="28"/>
    <b v="1"/>
    <s v="theater/plays"/>
    <n v="0"/>
    <n v="0"/>
    <x v="1"/>
    <s v="plays"/>
    <x v="3828"/>
    <x v="3809"/>
    <n v="2014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x v="3829"/>
    <b v="0"/>
    <n v="8"/>
    <b v="1"/>
    <s v="theater/plays"/>
    <n v="0"/>
    <n v="0"/>
    <x v="1"/>
    <s v="plays"/>
    <x v="3829"/>
    <x v="3810"/>
    <n v="2016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x v="3830"/>
    <b v="0"/>
    <n v="3"/>
    <b v="1"/>
    <s v="theater/plays"/>
    <n v="0"/>
    <n v="0"/>
    <x v="1"/>
    <s v="plays"/>
    <x v="3830"/>
    <x v="381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x v="3831"/>
    <b v="0"/>
    <n v="9"/>
    <b v="1"/>
    <s v="theater/plays"/>
    <n v="0"/>
    <n v="0"/>
    <x v="1"/>
    <s v="plays"/>
    <x v="3831"/>
    <x v="3812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x v="3832"/>
    <b v="0"/>
    <n v="9"/>
    <b v="1"/>
    <s v="theater/plays"/>
    <n v="0"/>
    <n v="0"/>
    <x v="1"/>
    <s v="plays"/>
    <x v="3832"/>
    <x v="3813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x v="3833"/>
    <b v="0"/>
    <n v="20"/>
    <b v="1"/>
    <s v="theater/plays"/>
    <n v="0"/>
    <n v="0"/>
    <x v="1"/>
    <s v="plays"/>
    <x v="3833"/>
    <x v="3814"/>
    <n v="2014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x v="3834"/>
    <b v="0"/>
    <n v="57"/>
    <b v="1"/>
    <s v="theater/plays"/>
    <n v="0"/>
    <n v="0"/>
    <x v="1"/>
    <s v="plays"/>
    <x v="3834"/>
    <x v="3815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x v="3835"/>
    <b v="0"/>
    <n v="8"/>
    <b v="1"/>
    <s v="theater/plays"/>
    <n v="0"/>
    <n v="0"/>
    <x v="1"/>
    <s v="plays"/>
    <x v="3835"/>
    <x v="3816"/>
    <n v="2016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x v="3836"/>
    <b v="0"/>
    <n v="14"/>
    <b v="1"/>
    <s v="theater/plays"/>
    <n v="0"/>
    <n v="0"/>
    <x v="1"/>
    <s v="plays"/>
    <x v="3836"/>
    <x v="3817"/>
    <n v="2016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x v="3837"/>
    <b v="0"/>
    <n v="17"/>
    <b v="1"/>
    <s v="theater/plays"/>
    <n v="0"/>
    <n v="0"/>
    <x v="1"/>
    <s v="plays"/>
    <x v="3837"/>
    <x v="381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x v="3838"/>
    <b v="0"/>
    <n v="100"/>
    <b v="1"/>
    <s v="theater/plays"/>
    <n v="0"/>
    <n v="0"/>
    <x v="1"/>
    <s v="plays"/>
    <x v="3838"/>
    <x v="381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x v="3839"/>
    <b v="0"/>
    <n v="32"/>
    <b v="1"/>
    <s v="theater/plays"/>
    <n v="0"/>
    <n v="0"/>
    <x v="1"/>
    <s v="plays"/>
    <x v="3839"/>
    <x v="3820"/>
    <n v="2015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x v="3840"/>
    <b v="0"/>
    <n v="3"/>
    <b v="1"/>
    <s v="theater/plays"/>
    <n v="0"/>
    <n v="0"/>
    <x v="1"/>
    <s v="plays"/>
    <x v="3840"/>
    <x v="3821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x v="3841"/>
    <b v="1"/>
    <n v="34"/>
    <b v="0"/>
    <s v="theater/plays"/>
    <n v="0"/>
    <n v="0"/>
    <x v="1"/>
    <s v="plays"/>
    <x v="3841"/>
    <x v="3822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x v="3842"/>
    <b v="1"/>
    <n v="23"/>
    <b v="0"/>
    <s v="theater/plays"/>
    <n v="0"/>
    <n v="0"/>
    <x v="1"/>
    <s v="plays"/>
    <x v="3842"/>
    <x v="3823"/>
    <n v="2014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x v="3843"/>
    <b v="1"/>
    <n v="19"/>
    <b v="0"/>
    <s v="theater/plays"/>
    <n v="0"/>
    <n v="0"/>
    <x v="1"/>
    <s v="plays"/>
    <x v="3843"/>
    <x v="38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x v="3844"/>
    <b v="1"/>
    <n v="50"/>
    <b v="0"/>
    <s v="theater/plays"/>
    <n v="0"/>
    <n v="0"/>
    <x v="1"/>
    <s v="plays"/>
    <x v="3844"/>
    <x v="3825"/>
    <n v="2014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x v="3845"/>
    <b v="1"/>
    <n v="12"/>
    <b v="0"/>
    <s v="theater/plays"/>
    <n v="0"/>
    <n v="0"/>
    <x v="1"/>
    <s v="plays"/>
    <x v="3845"/>
    <x v="3826"/>
    <n v="2015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x v="3846"/>
    <b v="1"/>
    <n v="8"/>
    <b v="0"/>
    <s v="theater/plays"/>
    <n v="0"/>
    <n v="0"/>
    <x v="1"/>
    <s v="plays"/>
    <x v="3846"/>
    <x v="3827"/>
    <n v="2014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x v="3847"/>
    <b v="1"/>
    <n v="9"/>
    <b v="0"/>
    <s v="theater/plays"/>
    <n v="0"/>
    <n v="0"/>
    <x v="1"/>
    <s v="plays"/>
    <x v="3847"/>
    <x v="3828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x v="3848"/>
    <b v="1"/>
    <n v="43"/>
    <b v="0"/>
    <s v="theater/plays"/>
    <n v="0"/>
    <n v="0"/>
    <x v="1"/>
    <s v="plays"/>
    <x v="3848"/>
    <x v="3829"/>
    <n v="2015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x v="3849"/>
    <b v="1"/>
    <n v="28"/>
    <b v="0"/>
    <s v="theater/plays"/>
    <n v="0"/>
    <n v="0"/>
    <x v="1"/>
    <s v="plays"/>
    <x v="3849"/>
    <x v="3830"/>
    <n v="2015"/>
  </r>
  <r>
    <n v="3850"/>
    <s v="The Vagina Monologues 2015"/>
    <s v="V-Day is a global activist movement to end violence against women and girls."/>
    <n v="1000"/>
    <n v="0"/>
    <x v="2"/>
    <s v="US"/>
    <s v="USD"/>
    <n v="1420081143"/>
    <x v="3850"/>
    <b v="1"/>
    <n v="4"/>
    <b v="0"/>
    <s v="theater/plays"/>
    <n v="0"/>
    <n v="0"/>
    <x v="1"/>
    <s v="plays"/>
    <x v="3850"/>
    <x v="3831"/>
    <n v="2014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x v="3851"/>
    <b v="1"/>
    <n v="24"/>
    <b v="0"/>
    <s v="theater/plays"/>
    <n v="0"/>
    <n v="0"/>
    <x v="1"/>
    <s v="plays"/>
    <x v="3851"/>
    <x v="3832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x v="3852"/>
    <b v="0"/>
    <n v="2"/>
    <b v="0"/>
    <s v="theater/plays"/>
    <n v="0"/>
    <n v="0"/>
    <x v="1"/>
    <s v="plays"/>
    <x v="3852"/>
    <x v="3833"/>
    <n v="2015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x v="3853"/>
    <b v="0"/>
    <n v="2"/>
    <b v="0"/>
    <s v="theater/plays"/>
    <n v="0"/>
    <n v="0"/>
    <x v="1"/>
    <s v="plays"/>
    <x v="3853"/>
    <x v="3834"/>
    <n v="2014"/>
  </r>
  <r>
    <n v="3854"/>
    <s v="The Case Of Soghomon Tehlirian"/>
    <s v="A play dedicated to the 100th anniversary of the Armenian Genocide."/>
    <n v="11000"/>
    <n v="0"/>
    <x v="2"/>
    <s v="US"/>
    <s v="USD"/>
    <n v="1431206058"/>
    <x v="3854"/>
    <b v="0"/>
    <n v="20"/>
    <b v="0"/>
    <s v="theater/plays"/>
    <n v="0"/>
    <n v="0"/>
    <x v="1"/>
    <s v="plays"/>
    <x v="3854"/>
    <x v="3835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x v="3855"/>
    <b v="0"/>
    <n v="1"/>
    <b v="0"/>
    <s v="theater/plays"/>
    <n v="0"/>
    <n v="0"/>
    <x v="1"/>
    <s v="plays"/>
    <x v="3855"/>
    <x v="3836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x v="3856"/>
    <b v="0"/>
    <n v="1"/>
    <b v="0"/>
    <s v="theater/plays"/>
    <n v="0"/>
    <n v="0"/>
    <x v="1"/>
    <s v="plays"/>
    <x v="3856"/>
    <x v="3837"/>
    <n v="2015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x v="3857"/>
    <b v="0"/>
    <n v="4"/>
    <b v="0"/>
    <s v="theater/plays"/>
    <n v="0"/>
    <n v="0"/>
    <x v="1"/>
    <s v="plays"/>
    <x v="3857"/>
    <x v="3838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x v="3858"/>
    <b v="0"/>
    <n v="1"/>
    <b v="0"/>
    <s v="theater/plays"/>
    <n v="0"/>
    <n v="0"/>
    <x v="1"/>
    <s v="plays"/>
    <x v="3858"/>
    <x v="3839"/>
    <n v="2015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x v="3859"/>
    <b v="0"/>
    <n v="1"/>
    <b v="0"/>
    <s v="theater/plays"/>
    <n v="0"/>
    <n v="0"/>
    <x v="1"/>
    <s v="plays"/>
    <x v="3859"/>
    <x v="384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x v="3860"/>
    <b v="0"/>
    <n v="13"/>
    <b v="0"/>
    <s v="theater/plays"/>
    <n v="0"/>
    <n v="0"/>
    <x v="1"/>
    <s v="plays"/>
    <x v="3860"/>
    <x v="3841"/>
    <n v="2014"/>
  </r>
  <r>
    <n v="3861"/>
    <s v="READY OR NOT HERE I COME"/>
    <s v="THE COMING OF THE LORD!"/>
    <n v="2000"/>
    <n v="0"/>
    <x v="2"/>
    <s v="US"/>
    <s v="USD"/>
    <n v="1415828820"/>
    <x v="3861"/>
    <b v="0"/>
    <n v="1"/>
    <b v="0"/>
    <s v="theater/plays"/>
    <n v="0"/>
    <n v="0"/>
    <x v="1"/>
    <s v="plays"/>
    <x v="3861"/>
    <x v="3842"/>
    <n v="2014"/>
  </r>
  <r>
    <n v="3862"/>
    <s v="The Container Play"/>
    <s v="The hit immersive theatre experience of England comes to Corpus Christi!"/>
    <n v="7500"/>
    <n v="0"/>
    <x v="2"/>
    <s v="US"/>
    <s v="USD"/>
    <n v="1473699540"/>
    <x v="3862"/>
    <b v="0"/>
    <n v="1"/>
    <b v="0"/>
    <s v="theater/plays"/>
    <n v="0"/>
    <n v="0"/>
    <x v="1"/>
    <s v="plays"/>
    <x v="3862"/>
    <x v="3843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N/A"/>
    <x v="1"/>
    <s v="plays"/>
    <x v="3863"/>
    <x v="3844"/>
    <n v="201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x v="3864"/>
    <b v="0"/>
    <n v="3"/>
    <b v="0"/>
    <s v="theater/plays"/>
    <n v="0"/>
    <n v="0"/>
    <x v="1"/>
    <s v="plays"/>
    <x v="3864"/>
    <x v="3845"/>
    <n v="2015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x v="3865"/>
    <b v="0"/>
    <n v="14"/>
    <b v="0"/>
    <s v="theater/plays"/>
    <n v="0"/>
    <n v="0"/>
    <x v="1"/>
    <s v="plays"/>
    <x v="3865"/>
    <x v="3846"/>
    <n v="2014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x v="3866"/>
    <b v="0"/>
    <n v="2"/>
    <b v="0"/>
    <s v="theater/plays"/>
    <n v="0"/>
    <n v="0"/>
    <x v="1"/>
    <s v="plays"/>
    <x v="3866"/>
    <x v="3847"/>
    <n v="2016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x v="3867"/>
    <b v="0"/>
    <n v="5"/>
    <b v="0"/>
    <s v="theater/plays"/>
    <n v="0"/>
    <n v="0"/>
    <x v="1"/>
    <s v="plays"/>
    <x v="3867"/>
    <x v="3848"/>
    <n v="2016"/>
  </r>
  <r>
    <n v="3868"/>
    <s v="1000 words (Canceled)"/>
    <s v="New collection of music by Scott Evan Davis!"/>
    <n v="5000"/>
    <n v="0"/>
    <x v="1"/>
    <s v="GB"/>
    <s v="GBP"/>
    <n v="1410191405"/>
    <x v="3868"/>
    <b v="0"/>
    <n v="1"/>
    <b v="0"/>
    <s v="theater/musical"/>
    <n v="0"/>
    <n v="0"/>
    <x v="1"/>
    <s v="musical"/>
    <x v="3868"/>
    <x v="3849"/>
    <n v="2014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x v="3869"/>
    <b v="0"/>
    <n v="15"/>
    <b v="0"/>
    <s v="theater/musical"/>
    <n v="0"/>
    <n v="0"/>
    <x v="1"/>
    <s v="musical"/>
    <x v="3869"/>
    <x v="385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x v="3870"/>
    <b v="0"/>
    <n v="10"/>
    <b v="0"/>
    <s v="theater/musical"/>
    <n v="0"/>
    <n v="0"/>
    <x v="1"/>
    <s v="musical"/>
    <x v="3870"/>
    <x v="3851"/>
    <n v="2014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x v="3871"/>
    <b v="0"/>
    <n v="3"/>
    <b v="0"/>
    <s v="theater/musical"/>
    <n v="0"/>
    <n v="0"/>
    <x v="1"/>
    <s v="musical"/>
    <x v="3871"/>
    <x v="3852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N/A"/>
    <x v="1"/>
    <s v="musical"/>
    <x v="3872"/>
    <x v="3853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N/A"/>
    <x v="1"/>
    <s v="musical"/>
    <x v="3873"/>
    <x v="3854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N/A"/>
    <x v="1"/>
    <s v="musical"/>
    <x v="3874"/>
    <x v="3855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N/A"/>
    <x v="1"/>
    <s v="musical"/>
    <x v="3875"/>
    <x v="3856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x v="3876"/>
    <b v="0"/>
    <n v="46"/>
    <b v="0"/>
    <s v="theater/musical"/>
    <n v="0"/>
    <n v="0"/>
    <x v="1"/>
    <s v="musical"/>
    <x v="3876"/>
    <x v="3857"/>
    <n v="2016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x v="3877"/>
    <b v="0"/>
    <n v="14"/>
    <b v="0"/>
    <s v="theater/musical"/>
    <n v="0"/>
    <n v="0"/>
    <x v="1"/>
    <s v="musical"/>
    <x v="3877"/>
    <x v="3858"/>
    <n v="2016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x v="3878"/>
    <b v="0"/>
    <n v="1"/>
    <b v="0"/>
    <s v="theater/musical"/>
    <n v="0"/>
    <n v="0"/>
    <x v="1"/>
    <s v="musical"/>
    <x v="3878"/>
    <x v="3859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N/A"/>
    <x v="1"/>
    <s v="musical"/>
    <x v="3879"/>
    <x v="3860"/>
    <n v="2014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x v="3880"/>
    <b v="0"/>
    <n v="17"/>
    <b v="0"/>
    <s v="theater/musical"/>
    <n v="0"/>
    <n v="0"/>
    <x v="1"/>
    <s v="musical"/>
    <x v="3880"/>
    <x v="3792"/>
    <n v="2014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x v="3881"/>
    <b v="0"/>
    <n v="1"/>
    <b v="0"/>
    <s v="theater/musical"/>
    <n v="0"/>
    <n v="0"/>
    <x v="1"/>
    <s v="musical"/>
    <x v="3881"/>
    <x v="386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N/A"/>
    <x v="1"/>
    <s v="musical"/>
    <x v="3882"/>
    <x v="386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N/A"/>
    <x v="1"/>
    <s v="musical"/>
    <x v="3883"/>
    <x v="386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N/A"/>
    <x v="1"/>
    <s v="musical"/>
    <x v="3884"/>
    <x v="3864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N/A"/>
    <x v="1"/>
    <s v="musical"/>
    <x v="3885"/>
    <x v="3865"/>
    <n v="2016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N/A"/>
    <x v="1"/>
    <s v="musical"/>
    <x v="3886"/>
    <x v="3866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x v="3887"/>
    <b v="0"/>
    <n v="2"/>
    <b v="0"/>
    <s v="theater/musical"/>
    <n v="0"/>
    <n v="0"/>
    <x v="1"/>
    <s v="musical"/>
    <x v="3887"/>
    <x v="3867"/>
    <n v="2015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x v="3888"/>
    <b v="0"/>
    <n v="14"/>
    <b v="0"/>
    <s v="theater/plays"/>
    <n v="0"/>
    <n v="0"/>
    <x v="1"/>
    <s v="plays"/>
    <x v="3888"/>
    <x v="3868"/>
    <n v="2017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x v="3889"/>
    <b v="0"/>
    <n v="9"/>
    <b v="0"/>
    <s v="theater/plays"/>
    <n v="0"/>
    <n v="0"/>
    <x v="1"/>
    <s v="plays"/>
    <x v="3889"/>
    <x v="3869"/>
    <n v="2014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x v="3890"/>
    <b v="0"/>
    <n v="8"/>
    <b v="0"/>
    <s v="theater/plays"/>
    <n v="0"/>
    <n v="0"/>
    <x v="1"/>
    <s v="plays"/>
    <x v="3890"/>
    <x v="3870"/>
    <n v="2015"/>
  </r>
  <r>
    <n v="3891"/>
    <s v="Out of the Box: A Mime Story"/>
    <s v="A comedy about a mime who dreams of becoming a stand up comedian."/>
    <n v="800"/>
    <n v="0"/>
    <x v="2"/>
    <s v="US"/>
    <s v="USD"/>
    <n v="1427086740"/>
    <x v="3891"/>
    <b v="0"/>
    <n v="7"/>
    <b v="0"/>
    <s v="theater/plays"/>
    <n v="0"/>
    <n v="0"/>
    <x v="1"/>
    <s v="plays"/>
    <x v="3891"/>
    <x v="3871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N/A"/>
    <x v="1"/>
    <s v="plays"/>
    <x v="3892"/>
    <x v="3872"/>
    <n v="2014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x v="3893"/>
    <b v="0"/>
    <n v="84"/>
    <b v="0"/>
    <s v="theater/plays"/>
    <n v="0"/>
    <n v="0"/>
    <x v="1"/>
    <s v="plays"/>
    <x v="3893"/>
    <x v="3873"/>
    <n v="2014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x v="3894"/>
    <b v="0"/>
    <n v="11"/>
    <b v="0"/>
    <s v="theater/plays"/>
    <n v="0"/>
    <n v="0"/>
    <x v="1"/>
    <s v="plays"/>
    <x v="3894"/>
    <x v="3874"/>
    <n v="2016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x v="3895"/>
    <b v="0"/>
    <n v="1"/>
    <b v="0"/>
    <s v="theater/plays"/>
    <n v="0"/>
    <n v="0"/>
    <x v="1"/>
    <s v="plays"/>
    <x v="3895"/>
    <x v="3875"/>
    <n v="2015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x v="3896"/>
    <b v="0"/>
    <n v="4"/>
    <b v="0"/>
    <s v="theater/plays"/>
    <n v="0"/>
    <n v="0"/>
    <x v="1"/>
    <s v="plays"/>
    <x v="3896"/>
    <x v="3876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x v="3897"/>
    <b v="0"/>
    <n v="10"/>
    <b v="0"/>
    <s v="theater/plays"/>
    <n v="0"/>
    <n v="0"/>
    <x v="1"/>
    <s v="plays"/>
    <x v="3897"/>
    <x v="3877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x v="3898"/>
    <b v="0"/>
    <n v="16"/>
    <b v="0"/>
    <s v="theater/plays"/>
    <n v="0"/>
    <n v="0"/>
    <x v="1"/>
    <s v="plays"/>
    <x v="3898"/>
    <x v="3878"/>
    <n v="2015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x v="3899"/>
    <b v="0"/>
    <n v="2"/>
    <b v="0"/>
    <s v="theater/plays"/>
    <n v="0"/>
    <n v="0"/>
    <x v="1"/>
    <s v="plays"/>
    <x v="3899"/>
    <x v="3879"/>
    <n v="2014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x v="3900"/>
    <b v="0"/>
    <n v="5"/>
    <b v="0"/>
    <s v="theater/plays"/>
    <n v="0"/>
    <n v="0"/>
    <x v="1"/>
    <s v="plays"/>
    <x v="3900"/>
    <x v="388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x v="3901"/>
    <b v="0"/>
    <n v="1"/>
    <b v="0"/>
    <s v="theater/plays"/>
    <n v="0"/>
    <n v="0"/>
    <x v="1"/>
    <s v="plays"/>
    <x v="3901"/>
    <x v="3881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x v="3902"/>
    <b v="0"/>
    <n v="31"/>
    <b v="0"/>
    <s v="theater/plays"/>
    <n v="0"/>
    <n v="0"/>
    <x v="1"/>
    <s v="plays"/>
    <x v="3902"/>
    <x v="388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N/A"/>
    <x v="1"/>
    <s v="plays"/>
    <x v="3903"/>
    <x v="3883"/>
    <n v="2015"/>
  </r>
  <r>
    <n v="3904"/>
    <s v="Black America from Prophets to Pimps"/>
    <s v="A play that will cover 4000 years of black history."/>
    <n v="10000"/>
    <n v="0"/>
    <x v="2"/>
    <s v="US"/>
    <s v="USD"/>
    <n v="1429074240"/>
    <x v="3904"/>
    <b v="0"/>
    <n v="2"/>
    <b v="0"/>
    <s v="theater/plays"/>
    <n v="0"/>
    <n v="0"/>
    <x v="1"/>
    <s v="plays"/>
    <x v="3904"/>
    <x v="3884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x v="3905"/>
    <b v="0"/>
    <n v="7"/>
    <b v="0"/>
    <s v="theater/plays"/>
    <n v="0"/>
    <n v="0"/>
    <x v="1"/>
    <s v="plays"/>
    <x v="3905"/>
    <x v="3885"/>
    <n v="2015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x v="3906"/>
    <b v="0"/>
    <n v="16"/>
    <b v="0"/>
    <s v="theater/plays"/>
    <n v="0"/>
    <n v="0"/>
    <x v="1"/>
    <s v="plays"/>
    <x v="3906"/>
    <x v="3886"/>
    <n v="2015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x v="3907"/>
    <b v="0"/>
    <n v="4"/>
    <b v="0"/>
    <s v="theater/plays"/>
    <n v="0"/>
    <n v="0"/>
    <x v="1"/>
    <s v="plays"/>
    <x v="3907"/>
    <x v="3887"/>
    <n v="2014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x v="3908"/>
    <b v="0"/>
    <n v="4"/>
    <b v="0"/>
    <s v="theater/plays"/>
    <n v="0"/>
    <n v="0"/>
    <x v="1"/>
    <s v="plays"/>
    <x v="3908"/>
    <x v="3888"/>
    <n v="2014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x v="3909"/>
    <b v="0"/>
    <n v="4"/>
    <b v="0"/>
    <s v="theater/plays"/>
    <n v="0"/>
    <n v="0"/>
    <x v="1"/>
    <s v="plays"/>
    <x v="3909"/>
    <x v="3889"/>
    <n v="2014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x v="3910"/>
    <b v="0"/>
    <n v="3"/>
    <b v="0"/>
    <s v="theater/plays"/>
    <n v="0"/>
    <n v="0"/>
    <x v="1"/>
    <s v="plays"/>
    <x v="3910"/>
    <x v="3890"/>
    <n v="2015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x v="3911"/>
    <b v="0"/>
    <n v="36"/>
    <b v="0"/>
    <s v="theater/plays"/>
    <n v="0"/>
    <n v="0"/>
    <x v="1"/>
    <s v="plays"/>
    <x v="3911"/>
    <x v="3891"/>
    <n v="2014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x v="3912"/>
    <b v="0"/>
    <n v="1"/>
    <b v="0"/>
    <s v="theater/plays"/>
    <n v="0"/>
    <n v="0"/>
    <x v="1"/>
    <s v="plays"/>
    <x v="3912"/>
    <x v="3892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x v="3913"/>
    <b v="0"/>
    <n v="7"/>
    <b v="0"/>
    <s v="theater/plays"/>
    <n v="0"/>
    <n v="0"/>
    <x v="1"/>
    <s v="plays"/>
    <x v="3913"/>
    <x v="3893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x v="3914"/>
    <b v="0"/>
    <n v="27"/>
    <b v="0"/>
    <s v="theater/plays"/>
    <n v="0"/>
    <n v="0"/>
    <x v="1"/>
    <s v="plays"/>
    <x v="3914"/>
    <x v="3894"/>
    <n v="2015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x v="3915"/>
    <b v="0"/>
    <n v="1"/>
    <b v="0"/>
    <s v="theater/plays"/>
    <n v="0"/>
    <n v="0"/>
    <x v="1"/>
    <s v="plays"/>
    <x v="3915"/>
    <x v="3895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N/A"/>
    <x v="1"/>
    <s v="plays"/>
    <x v="3916"/>
    <x v="3896"/>
    <n v="2016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x v="3917"/>
    <b v="0"/>
    <n v="1"/>
    <b v="0"/>
    <s v="theater/plays"/>
    <n v="0"/>
    <n v="0"/>
    <x v="1"/>
    <s v="plays"/>
    <x v="3917"/>
    <x v="3897"/>
    <n v="2014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x v="3918"/>
    <b v="0"/>
    <n v="3"/>
    <b v="0"/>
    <s v="theater/plays"/>
    <n v="0"/>
    <n v="0"/>
    <x v="1"/>
    <s v="plays"/>
    <x v="3918"/>
    <x v="3898"/>
    <n v="2014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x v="3919"/>
    <b v="0"/>
    <n v="3"/>
    <b v="0"/>
    <s v="theater/plays"/>
    <n v="0"/>
    <n v="0"/>
    <x v="1"/>
    <s v="plays"/>
    <x v="3919"/>
    <x v="3899"/>
    <n v="2015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x v="3920"/>
    <b v="0"/>
    <n v="3"/>
    <b v="0"/>
    <s v="theater/plays"/>
    <n v="0"/>
    <n v="0"/>
    <x v="1"/>
    <s v="plays"/>
    <x v="3920"/>
    <x v="390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N/A"/>
    <x v="1"/>
    <s v="plays"/>
    <x v="3921"/>
    <x v="3901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x v="3922"/>
    <b v="0"/>
    <n v="6"/>
    <b v="0"/>
    <s v="theater/plays"/>
    <n v="0"/>
    <n v="0"/>
    <x v="1"/>
    <s v="plays"/>
    <x v="3922"/>
    <x v="3902"/>
    <n v="2015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x v="3923"/>
    <b v="0"/>
    <n v="17"/>
    <b v="0"/>
    <s v="theater/plays"/>
    <n v="0"/>
    <n v="0"/>
    <x v="1"/>
    <s v="plays"/>
    <x v="3923"/>
    <x v="3903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x v="3924"/>
    <b v="0"/>
    <n v="40"/>
    <b v="0"/>
    <s v="theater/plays"/>
    <n v="0"/>
    <n v="0"/>
    <x v="1"/>
    <s v="plays"/>
    <x v="3924"/>
    <x v="3904"/>
    <n v="2014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x v="3925"/>
    <b v="0"/>
    <n v="3"/>
    <b v="0"/>
    <s v="theater/plays"/>
    <n v="0"/>
    <n v="0"/>
    <x v="1"/>
    <s v="plays"/>
    <x v="3925"/>
    <x v="3905"/>
    <n v="2014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x v="3926"/>
    <b v="0"/>
    <n v="1"/>
    <b v="0"/>
    <s v="theater/plays"/>
    <n v="0"/>
    <n v="0"/>
    <x v="1"/>
    <s v="plays"/>
    <x v="3926"/>
    <x v="3906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x v="3927"/>
    <b v="0"/>
    <n v="2"/>
    <b v="0"/>
    <s v="theater/plays"/>
    <n v="0"/>
    <n v="0"/>
    <x v="1"/>
    <s v="plays"/>
    <x v="3927"/>
    <x v="3907"/>
    <n v="201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x v="3928"/>
    <b v="0"/>
    <n v="7"/>
    <b v="0"/>
    <s v="theater/plays"/>
    <n v="0"/>
    <n v="0"/>
    <x v="1"/>
    <s v="plays"/>
    <x v="3928"/>
    <x v="3908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x v="3929"/>
    <b v="0"/>
    <n v="14"/>
    <b v="0"/>
    <s v="theater/plays"/>
    <n v="0"/>
    <n v="0"/>
    <x v="1"/>
    <s v="plays"/>
    <x v="3929"/>
    <x v="3909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N/A"/>
    <x v="1"/>
    <s v="plays"/>
    <x v="3930"/>
    <x v="391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N/A"/>
    <x v="1"/>
    <s v="plays"/>
    <x v="3931"/>
    <x v="3911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x v="3932"/>
    <b v="0"/>
    <n v="1"/>
    <b v="0"/>
    <s v="theater/plays"/>
    <n v="0"/>
    <n v="0"/>
    <x v="1"/>
    <s v="plays"/>
    <x v="3932"/>
    <x v="3912"/>
    <n v="201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x v="3933"/>
    <b v="0"/>
    <n v="12"/>
    <b v="0"/>
    <s v="theater/plays"/>
    <n v="0"/>
    <n v="0"/>
    <x v="1"/>
    <s v="plays"/>
    <x v="3933"/>
    <x v="3913"/>
    <n v="2016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x v="3934"/>
    <b v="0"/>
    <n v="12"/>
    <b v="0"/>
    <s v="theater/plays"/>
    <n v="0"/>
    <n v="0"/>
    <x v="1"/>
    <s v="plays"/>
    <x v="3934"/>
    <x v="3914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x v="3935"/>
    <b v="0"/>
    <n v="23"/>
    <b v="0"/>
    <s v="theater/plays"/>
    <n v="0"/>
    <n v="0"/>
    <x v="1"/>
    <s v="plays"/>
    <x v="3935"/>
    <x v="3915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N/A"/>
    <x v="1"/>
    <s v="plays"/>
    <x v="3936"/>
    <x v="3916"/>
    <n v="2016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x v="3937"/>
    <b v="0"/>
    <n v="10"/>
    <b v="0"/>
    <s v="theater/plays"/>
    <n v="0"/>
    <n v="0"/>
    <x v="1"/>
    <s v="plays"/>
    <x v="3937"/>
    <x v="3917"/>
    <n v="2016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x v="3938"/>
    <b v="0"/>
    <n v="5"/>
    <b v="0"/>
    <s v="theater/plays"/>
    <n v="0"/>
    <n v="0"/>
    <x v="1"/>
    <s v="plays"/>
    <x v="3938"/>
    <x v="3918"/>
    <n v="2015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x v="3939"/>
    <b v="0"/>
    <n v="1"/>
    <b v="0"/>
    <s v="theater/plays"/>
    <n v="0"/>
    <n v="0"/>
    <x v="1"/>
    <s v="plays"/>
    <x v="3939"/>
    <x v="3919"/>
    <n v="2014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x v="3940"/>
    <b v="0"/>
    <n v="2"/>
    <b v="0"/>
    <s v="theater/plays"/>
    <n v="0"/>
    <n v="0"/>
    <x v="1"/>
    <s v="plays"/>
    <x v="3940"/>
    <x v="3920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x v="3941"/>
    <b v="0"/>
    <n v="2"/>
    <b v="0"/>
    <s v="theater/plays"/>
    <n v="0"/>
    <n v="0"/>
    <x v="1"/>
    <s v="plays"/>
    <x v="3941"/>
    <x v="3921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N/A"/>
    <x v="1"/>
    <s v="plays"/>
    <x v="3942"/>
    <x v="3922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x v="3943"/>
    <b v="0"/>
    <n v="13"/>
    <b v="0"/>
    <s v="theater/plays"/>
    <n v="0"/>
    <n v="0"/>
    <x v="1"/>
    <s v="plays"/>
    <x v="3943"/>
    <x v="3923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N/A"/>
    <x v="1"/>
    <s v="plays"/>
    <x v="3944"/>
    <x v="3924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x v="3945"/>
    <b v="0"/>
    <n v="1"/>
    <b v="0"/>
    <s v="theater/plays"/>
    <n v="0"/>
    <n v="0"/>
    <x v="1"/>
    <s v="plays"/>
    <x v="3945"/>
    <x v="3925"/>
    <n v="2015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x v="3946"/>
    <b v="0"/>
    <n v="5"/>
    <b v="0"/>
    <s v="theater/plays"/>
    <n v="0"/>
    <n v="0"/>
    <x v="1"/>
    <s v="plays"/>
    <x v="3946"/>
    <x v="3926"/>
    <n v="2015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x v="3947"/>
    <b v="0"/>
    <n v="2"/>
    <b v="0"/>
    <s v="theater/plays"/>
    <n v="0"/>
    <n v="0"/>
    <x v="1"/>
    <s v="plays"/>
    <x v="3947"/>
    <x v="3927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N/A"/>
    <x v="1"/>
    <s v="plays"/>
    <x v="3948"/>
    <x v="3928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x v="3949"/>
    <b v="0"/>
    <n v="32"/>
    <b v="0"/>
    <s v="theater/plays"/>
    <n v="0"/>
    <n v="0"/>
    <x v="1"/>
    <s v="plays"/>
    <x v="3949"/>
    <x v="3929"/>
    <n v="2015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x v="3950"/>
    <b v="0"/>
    <n v="1"/>
    <b v="0"/>
    <s v="theater/plays"/>
    <n v="0"/>
    <n v="0"/>
    <x v="1"/>
    <s v="plays"/>
    <x v="3950"/>
    <x v="393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x v="3951"/>
    <b v="0"/>
    <n v="1"/>
    <b v="0"/>
    <s v="theater/plays"/>
    <n v="0"/>
    <n v="0"/>
    <x v="1"/>
    <s v="plays"/>
    <x v="3951"/>
    <x v="3931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x v="3952"/>
    <b v="0"/>
    <n v="1"/>
    <b v="0"/>
    <s v="theater/plays"/>
    <n v="0"/>
    <n v="0"/>
    <x v="1"/>
    <s v="plays"/>
    <x v="3952"/>
    <x v="3932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N/A"/>
    <x v="1"/>
    <s v="plays"/>
    <x v="3953"/>
    <x v="3933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N/A"/>
    <x v="1"/>
    <s v="plays"/>
    <x v="3954"/>
    <x v="393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x v="3955"/>
    <b v="0"/>
    <n v="8"/>
    <b v="0"/>
    <s v="theater/plays"/>
    <n v="0"/>
    <n v="0"/>
    <x v="1"/>
    <s v="plays"/>
    <x v="3955"/>
    <x v="3935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N/A"/>
    <x v="1"/>
    <s v="plays"/>
    <x v="3956"/>
    <x v="3936"/>
    <n v="2016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x v="3957"/>
    <b v="0"/>
    <n v="1"/>
    <b v="0"/>
    <s v="theater/plays"/>
    <n v="0"/>
    <n v="0"/>
    <x v="1"/>
    <s v="plays"/>
    <x v="3957"/>
    <x v="3937"/>
    <n v="201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x v="3958"/>
    <b v="0"/>
    <n v="16"/>
    <b v="0"/>
    <s v="theater/plays"/>
    <n v="0"/>
    <n v="0"/>
    <x v="1"/>
    <s v="plays"/>
    <x v="3958"/>
    <x v="3938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x v="3959"/>
    <b v="0"/>
    <n v="12"/>
    <b v="0"/>
    <s v="theater/plays"/>
    <n v="0"/>
    <n v="0"/>
    <x v="1"/>
    <s v="plays"/>
    <x v="3959"/>
    <x v="3939"/>
    <n v="2014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x v="3960"/>
    <b v="0"/>
    <n v="4"/>
    <b v="0"/>
    <s v="theater/plays"/>
    <n v="0"/>
    <n v="0"/>
    <x v="1"/>
    <s v="plays"/>
    <x v="3960"/>
    <x v="3940"/>
    <n v="2015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x v="3961"/>
    <b v="0"/>
    <n v="2"/>
    <b v="0"/>
    <s v="theater/plays"/>
    <n v="0"/>
    <n v="0"/>
    <x v="1"/>
    <s v="plays"/>
    <x v="3961"/>
    <x v="3941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x v="3962"/>
    <b v="0"/>
    <n v="3"/>
    <b v="0"/>
    <s v="theater/plays"/>
    <n v="0"/>
    <n v="0"/>
    <x v="1"/>
    <s v="plays"/>
    <x v="3962"/>
    <x v="3942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N/A"/>
    <x v="1"/>
    <s v="plays"/>
    <x v="3963"/>
    <x v="3943"/>
    <n v="2015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x v="3964"/>
    <b v="0"/>
    <n v="3"/>
    <b v="0"/>
    <s v="theater/plays"/>
    <n v="0"/>
    <n v="0"/>
    <x v="1"/>
    <s v="plays"/>
    <x v="3964"/>
    <x v="3944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x v="3965"/>
    <b v="0"/>
    <n v="4"/>
    <b v="0"/>
    <s v="theater/plays"/>
    <n v="0"/>
    <n v="0"/>
    <x v="1"/>
    <s v="plays"/>
    <x v="3965"/>
    <x v="3945"/>
    <n v="2016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x v="3966"/>
    <b v="0"/>
    <n v="2"/>
    <b v="0"/>
    <s v="theater/plays"/>
    <n v="0"/>
    <n v="0"/>
    <x v="1"/>
    <s v="plays"/>
    <x v="3966"/>
    <x v="3946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x v="3967"/>
    <b v="0"/>
    <n v="10"/>
    <b v="0"/>
    <s v="theater/plays"/>
    <n v="0"/>
    <n v="0"/>
    <x v="1"/>
    <s v="plays"/>
    <x v="3967"/>
    <x v="3947"/>
    <n v="201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x v="3968"/>
    <b v="0"/>
    <n v="11"/>
    <b v="0"/>
    <s v="theater/plays"/>
    <n v="0"/>
    <n v="0"/>
    <x v="1"/>
    <s v="plays"/>
    <x v="3968"/>
    <x v="3948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x v="3969"/>
    <b v="0"/>
    <n v="6"/>
    <b v="0"/>
    <s v="theater/plays"/>
    <n v="0"/>
    <n v="0"/>
    <x v="1"/>
    <s v="plays"/>
    <x v="3969"/>
    <x v="3949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x v="3970"/>
    <b v="0"/>
    <n v="2"/>
    <b v="0"/>
    <s v="theater/plays"/>
    <n v="0"/>
    <n v="0"/>
    <x v="1"/>
    <s v="plays"/>
    <x v="3970"/>
    <x v="3950"/>
    <n v="201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x v="3971"/>
    <b v="0"/>
    <n v="6"/>
    <b v="0"/>
    <s v="theater/plays"/>
    <n v="0"/>
    <n v="0"/>
    <x v="1"/>
    <s v="plays"/>
    <x v="3971"/>
    <x v="3951"/>
    <n v="2014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x v="3972"/>
    <b v="0"/>
    <n v="8"/>
    <b v="0"/>
    <s v="theater/plays"/>
    <n v="0"/>
    <n v="0"/>
    <x v="1"/>
    <s v="plays"/>
    <x v="3972"/>
    <x v="3952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x v="3973"/>
    <b v="0"/>
    <n v="37"/>
    <b v="0"/>
    <s v="theater/plays"/>
    <n v="0"/>
    <n v="0"/>
    <x v="1"/>
    <s v="plays"/>
    <x v="3973"/>
    <x v="3953"/>
    <n v="2016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x v="3974"/>
    <b v="0"/>
    <n v="11"/>
    <b v="0"/>
    <s v="theater/plays"/>
    <n v="0"/>
    <n v="0"/>
    <x v="1"/>
    <s v="plays"/>
    <x v="3974"/>
    <x v="3954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N/A"/>
    <x v="1"/>
    <s v="plays"/>
    <x v="3975"/>
    <x v="3955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x v="3976"/>
    <b v="0"/>
    <n v="10"/>
    <b v="0"/>
    <s v="theater/plays"/>
    <n v="0"/>
    <n v="0"/>
    <x v="1"/>
    <s v="plays"/>
    <x v="3976"/>
    <x v="3956"/>
    <n v="2014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x v="3977"/>
    <b v="0"/>
    <n v="6"/>
    <b v="0"/>
    <s v="theater/plays"/>
    <n v="0"/>
    <n v="0"/>
    <x v="1"/>
    <s v="plays"/>
    <x v="3977"/>
    <x v="3957"/>
    <n v="201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x v="3978"/>
    <b v="0"/>
    <n v="8"/>
    <b v="0"/>
    <s v="theater/plays"/>
    <n v="0"/>
    <n v="0"/>
    <x v="1"/>
    <s v="plays"/>
    <x v="3978"/>
    <x v="3958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x v="3979"/>
    <b v="0"/>
    <n v="6"/>
    <b v="0"/>
    <s v="theater/plays"/>
    <n v="0"/>
    <n v="0"/>
    <x v="1"/>
    <s v="plays"/>
    <x v="3979"/>
    <x v="3959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x v="3980"/>
    <b v="0"/>
    <n v="7"/>
    <b v="0"/>
    <s v="theater/plays"/>
    <n v="0"/>
    <n v="0"/>
    <x v="1"/>
    <s v="plays"/>
    <x v="3980"/>
    <x v="3960"/>
    <n v="2014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x v="3981"/>
    <b v="0"/>
    <n v="7"/>
    <b v="0"/>
    <s v="theater/plays"/>
    <n v="0"/>
    <n v="0"/>
    <x v="1"/>
    <s v="plays"/>
    <x v="3981"/>
    <x v="3961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x v="3982"/>
    <b v="0"/>
    <n v="5"/>
    <b v="0"/>
    <s v="theater/plays"/>
    <n v="0"/>
    <n v="0"/>
    <x v="1"/>
    <s v="plays"/>
    <x v="3982"/>
    <x v="3962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x v="3983"/>
    <b v="0"/>
    <n v="46"/>
    <b v="0"/>
    <s v="theater/plays"/>
    <n v="0"/>
    <n v="0"/>
    <x v="1"/>
    <s v="plays"/>
    <x v="3983"/>
    <x v="3963"/>
    <n v="2014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x v="3984"/>
    <b v="0"/>
    <n v="10"/>
    <b v="0"/>
    <s v="theater/plays"/>
    <n v="0"/>
    <n v="0"/>
    <x v="1"/>
    <s v="plays"/>
    <x v="3984"/>
    <x v="3964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x v="3985"/>
    <b v="0"/>
    <n v="19"/>
    <b v="0"/>
    <s v="theater/plays"/>
    <n v="0"/>
    <n v="0"/>
    <x v="1"/>
    <s v="plays"/>
    <x v="3985"/>
    <x v="3965"/>
    <n v="2016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x v="3986"/>
    <b v="0"/>
    <n v="13"/>
    <b v="0"/>
    <s v="theater/plays"/>
    <n v="0"/>
    <n v="0"/>
    <x v="1"/>
    <s v="plays"/>
    <x v="3986"/>
    <x v="3966"/>
    <n v="2016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x v="3987"/>
    <b v="0"/>
    <n v="13"/>
    <b v="0"/>
    <s v="theater/plays"/>
    <n v="0"/>
    <n v="0"/>
    <x v="1"/>
    <s v="plays"/>
    <x v="3987"/>
    <x v="3967"/>
    <n v="2014"/>
  </r>
  <r>
    <n v="3988"/>
    <s v="Folk-Tales: What Stories Do Your Folks Tell?"/>
    <s v="An evening of of stories based both in myth and truth."/>
    <n v="1500"/>
    <n v="0"/>
    <x v="2"/>
    <s v="US"/>
    <s v="USD"/>
    <n v="1440813413"/>
    <x v="3988"/>
    <b v="0"/>
    <n v="4"/>
    <b v="0"/>
    <s v="theater/plays"/>
    <n v="0"/>
    <n v="0"/>
    <x v="1"/>
    <s v="plays"/>
    <x v="3988"/>
    <x v="3968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N/A"/>
    <x v="1"/>
    <s v="plays"/>
    <x v="3989"/>
    <x v="3969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x v="3990"/>
    <b v="0"/>
    <n v="3"/>
    <b v="0"/>
    <s v="theater/plays"/>
    <n v="0"/>
    <n v="0"/>
    <x v="1"/>
    <s v="plays"/>
    <x v="3990"/>
    <x v="3970"/>
    <n v="2016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x v="3991"/>
    <b v="0"/>
    <n v="1"/>
    <b v="0"/>
    <s v="theater/plays"/>
    <n v="0"/>
    <n v="0"/>
    <x v="1"/>
    <s v="plays"/>
    <x v="3991"/>
    <x v="3971"/>
    <n v="2015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x v="3992"/>
    <b v="0"/>
    <n v="9"/>
    <b v="0"/>
    <s v="theater/plays"/>
    <n v="0"/>
    <n v="0"/>
    <x v="1"/>
    <s v="plays"/>
    <x v="3992"/>
    <x v="3972"/>
    <n v="2015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x v="3993"/>
    <b v="0"/>
    <n v="1"/>
    <b v="0"/>
    <s v="theater/plays"/>
    <n v="0"/>
    <n v="0"/>
    <x v="1"/>
    <s v="plays"/>
    <x v="3993"/>
    <x v="3973"/>
    <n v="2015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x v="3994"/>
    <b v="0"/>
    <n v="1"/>
    <b v="0"/>
    <s v="theater/plays"/>
    <n v="0"/>
    <n v="0"/>
    <x v="1"/>
    <s v="plays"/>
    <x v="3994"/>
    <x v="3974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x v="3995"/>
    <b v="0"/>
    <n v="4"/>
    <b v="0"/>
    <s v="theater/plays"/>
    <n v="0"/>
    <n v="0"/>
    <x v="1"/>
    <s v="plays"/>
    <x v="3995"/>
    <x v="3975"/>
    <n v="2015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x v="3996"/>
    <b v="0"/>
    <n v="17"/>
    <b v="0"/>
    <s v="theater/plays"/>
    <n v="0"/>
    <n v="0"/>
    <x v="1"/>
    <s v="plays"/>
    <x v="3996"/>
    <x v="3976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N/A"/>
    <x v="1"/>
    <s v="plays"/>
    <x v="3997"/>
    <x v="3977"/>
    <n v="2015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x v="3998"/>
    <b v="0"/>
    <n v="12"/>
    <b v="0"/>
    <s v="theater/plays"/>
    <n v="0"/>
    <n v="0"/>
    <x v="1"/>
    <s v="plays"/>
    <x v="3998"/>
    <x v="3978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x v="3999"/>
    <b v="0"/>
    <n v="14"/>
    <b v="0"/>
    <s v="theater/plays"/>
    <n v="0"/>
    <n v="0"/>
    <x v="1"/>
    <s v="plays"/>
    <x v="3999"/>
    <x v="3979"/>
    <n v="2014"/>
  </r>
  <r>
    <n v="4000"/>
    <s v="The Escorts"/>
    <s v="An Enticing Trip into the World of Assisted Dying"/>
    <n v="8000"/>
    <n v="0"/>
    <x v="2"/>
    <s v="US"/>
    <s v="USD"/>
    <n v="1462631358"/>
    <x v="4000"/>
    <b v="0"/>
    <n v="1"/>
    <b v="0"/>
    <s v="theater/plays"/>
    <n v="0"/>
    <n v="0"/>
    <x v="1"/>
    <s v="plays"/>
    <x v="4000"/>
    <x v="3980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x v="4001"/>
    <b v="0"/>
    <n v="14"/>
    <b v="0"/>
    <s v="theater/plays"/>
    <n v="0"/>
    <n v="0"/>
    <x v="1"/>
    <s v="plays"/>
    <x v="4001"/>
    <x v="1748"/>
    <n v="2017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x v="4002"/>
    <b v="0"/>
    <n v="4"/>
    <b v="0"/>
    <s v="theater/plays"/>
    <n v="0"/>
    <n v="0"/>
    <x v="1"/>
    <s v="plays"/>
    <x v="4002"/>
    <x v="3981"/>
    <n v="2014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x v="4003"/>
    <b v="0"/>
    <n v="2"/>
    <b v="0"/>
    <s v="theater/plays"/>
    <n v="0"/>
    <n v="0"/>
    <x v="1"/>
    <s v="plays"/>
    <x v="4003"/>
    <x v="3982"/>
    <n v="2015"/>
  </r>
  <r>
    <n v="4004"/>
    <s v="South Florida Tours"/>
    <s v="Help Launch The Queen Into South Florida!"/>
    <n v="500"/>
    <n v="0"/>
    <x v="2"/>
    <s v="US"/>
    <s v="USD"/>
    <n v="1412740457"/>
    <x v="4004"/>
    <b v="0"/>
    <n v="1"/>
    <b v="0"/>
    <s v="theater/plays"/>
    <n v="0"/>
    <n v="0"/>
    <x v="1"/>
    <s v="plays"/>
    <x v="4004"/>
    <x v="3983"/>
    <n v="2014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x v="4005"/>
    <b v="0"/>
    <n v="2"/>
    <b v="0"/>
    <s v="theater/plays"/>
    <n v="0"/>
    <n v="0"/>
    <x v="1"/>
    <s v="plays"/>
    <x v="4005"/>
    <x v="3984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x v="4006"/>
    <b v="0"/>
    <n v="1"/>
    <b v="0"/>
    <s v="theater/plays"/>
    <n v="0"/>
    <n v="0"/>
    <x v="1"/>
    <s v="plays"/>
    <x v="4006"/>
    <x v="3985"/>
    <n v="2016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x v="4007"/>
    <b v="0"/>
    <n v="1"/>
    <b v="0"/>
    <s v="theater/plays"/>
    <n v="0"/>
    <n v="0"/>
    <x v="1"/>
    <s v="plays"/>
    <x v="4007"/>
    <x v="3986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x v="4008"/>
    <b v="0"/>
    <n v="4"/>
    <b v="0"/>
    <s v="theater/plays"/>
    <n v="0"/>
    <n v="0"/>
    <x v="1"/>
    <s v="plays"/>
    <x v="4008"/>
    <x v="398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x v="4009"/>
    <b v="0"/>
    <n v="3"/>
    <b v="0"/>
    <s v="theater/plays"/>
    <n v="0"/>
    <n v="0"/>
    <x v="1"/>
    <s v="plays"/>
    <x v="4009"/>
    <x v="3988"/>
    <n v="2014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x v="4010"/>
    <b v="0"/>
    <n v="38"/>
    <b v="0"/>
    <s v="theater/plays"/>
    <n v="0"/>
    <n v="0"/>
    <x v="1"/>
    <s v="plays"/>
    <x v="4010"/>
    <x v="3989"/>
    <n v="2014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x v="4011"/>
    <b v="0"/>
    <n v="4"/>
    <b v="0"/>
    <s v="theater/plays"/>
    <n v="0"/>
    <n v="0"/>
    <x v="1"/>
    <s v="plays"/>
    <x v="4011"/>
    <x v="3990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N/A"/>
    <x v="1"/>
    <s v="plays"/>
    <x v="4012"/>
    <x v="3991"/>
    <n v="2015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x v="4013"/>
    <b v="0"/>
    <n v="2"/>
    <b v="0"/>
    <s v="theater/plays"/>
    <n v="0"/>
    <n v="0"/>
    <x v="1"/>
    <s v="plays"/>
    <x v="4013"/>
    <x v="3992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N/A"/>
    <x v="1"/>
    <s v="plays"/>
    <x v="4014"/>
    <x v="3993"/>
    <n v="2016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x v="4015"/>
    <b v="0"/>
    <n v="1"/>
    <b v="0"/>
    <s v="theater/plays"/>
    <n v="0"/>
    <n v="0"/>
    <x v="1"/>
    <s v="plays"/>
    <x v="4015"/>
    <x v="3994"/>
    <n v="2015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x v="4016"/>
    <b v="0"/>
    <n v="7"/>
    <b v="0"/>
    <s v="theater/plays"/>
    <n v="0"/>
    <n v="0"/>
    <x v="1"/>
    <s v="plays"/>
    <x v="4016"/>
    <x v="3995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x v="4017"/>
    <b v="0"/>
    <n v="2"/>
    <b v="0"/>
    <s v="theater/plays"/>
    <n v="0"/>
    <n v="0"/>
    <x v="1"/>
    <s v="plays"/>
    <x v="4017"/>
    <x v="3996"/>
    <n v="2014"/>
  </r>
  <r>
    <n v="4018"/>
    <s v="Time Please Fringe"/>
    <s v="Funding for a production of Time Please at the Brighton Fringe 2017... and beyond."/>
    <n v="1500"/>
    <n v="0"/>
    <x v="2"/>
    <s v="GB"/>
    <s v="GBP"/>
    <n v="1475877108"/>
    <x v="4018"/>
    <b v="0"/>
    <n v="4"/>
    <b v="0"/>
    <s v="theater/plays"/>
    <n v="0"/>
    <n v="0"/>
    <x v="1"/>
    <s v="plays"/>
    <x v="4018"/>
    <x v="3997"/>
    <n v="2016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x v="4019"/>
    <b v="0"/>
    <n v="4"/>
    <b v="0"/>
    <s v="theater/plays"/>
    <n v="0"/>
    <n v="0"/>
    <x v="1"/>
    <s v="plays"/>
    <x v="4019"/>
    <x v="3998"/>
    <n v="2016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x v="4020"/>
    <b v="0"/>
    <n v="3"/>
    <b v="0"/>
    <s v="theater/plays"/>
    <n v="0"/>
    <n v="0"/>
    <x v="1"/>
    <s v="plays"/>
    <x v="4020"/>
    <x v="3999"/>
    <n v="2015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x v="4021"/>
    <b v="0"/>
    <n v="2"/>
    <b v="0"/>
    <s v="theater/plays"/>
    <n v="0"/>
    <n v="0"/>
    <x v="1"/>
    <s v="plays"/>
    <x v="4021"/>
    <x v="4000"/>
    <n v="2014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x v="4022"/>
    <b v="0"/>
    <n v="197"/>
    <b v="0"/>
    <s v="theater/plays"/>
    <n v="0"/>
    <n v="0"/>
    <x v="1"/>
    <s v="plays"/>
    <x v="4022"/>
    <x v="4001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N/A"/>
    <x v="1"/>
    <s v="plays"/>
    <x v="4023"/>
    <x v="4002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x v="4024"/>
    <b v="0"/>
    <n v="1"/>
    <b v="0"/>
    <s v="theater/plays"/>
    <n v="0"/>
    <n v="0"/>
    <x v="1"/>
    <s v="plays"/>
    <x v="4024"/>
    <x v="4003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x v="4025"/>
    <b v="0"/>
    <n v="4"/>
    <b v="0"/>
    <s v="theater/plays"/>
    <n v="0"/>
    <n v="0"/>
    <x v="1"/>
    <s v="plays"/>
    <x v="4025"/>
    <x v="4004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N/A"/>
    <x v="1"/>
    <s v="plays"/>
    <x v="4026"/>
    <x v="4005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x v="4027"/>
    <b v="0"/>
    <n v="7"/>
    <b v="0"/>
    <s v="theater/plays"/>
    <n v="0"/>
    <n v="0"/>
    <x v="1"/>
    <s v="plays"/>
    <x v="4027"/>
    <x v="4006"/>
    <n v="2017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x v="4028"/>
    <b v="0"/>
    <n v="11"/>
    <b v="0"/>
    <s v="theater/plays"/>
    <n v="0"/>
    <n v="0"/>
    <x v="1"/>
    <s v="plays"/>
    <x v="4028"/>
    <x v="4007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N/A"/>
    <x v="1"/>
    <s v="plays"/>
    <x v="4029"/>
    <x v="4008"/>
    <n v="2015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x v="4030"/>
    <b v="0"/>
    <n v="6"/>
    <b v="0"/>
    <s v="theater/plays"/>
    <n v="0"/>
    <n v="0"/>
    <x v="1"/>
    <s v="plays"/>
    <x v="4030"/>
    <x v="4009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N/A"/>
    <x v="1"/>
    <s v="plays"/>
    <x v="4031"/>
    <x v="4010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x v="4032"/>
    <b v="0"/>
    <n v="7"/>
    <b v="0"/>
    <s v="theater/plays"/>
    <n v="0"/>
    <n v="0"/>
    <x v="1"/>
    <s v="plays"/>
    <x v="4032"/>
    <x v="4011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x v="4033"/>
    <b v="0"/>
    <n v="94"/>
    <b v="0"/>
    <s v="theater/plays"/>
    <n v="0"/>
    <n v="0"/>
    <x v="1"/>
    <s v="plays"/>
    <x v="4033"/>
    <x v="401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x v="4034"/>
    <b v="0"/>
    <n v="2"/>
    <b v="0"/>
    <s v="theater/plays"/>
    <n v="0"/>
    <n v="0"/>
    <x v="1"/>
    <s v="plays"/>
    <x v="4034"/>
    <x v="4013"/>
    <n v="2015"/>
  </r>
  <r>
    <n v="4035"/>
    <s v="The Lost Boy"/>
    <s v="&quot;Stories are where you go to look for the truth of your own life.&quot; (Frank Delaney)"/>
    <n v="10000"/>
    <n v="0"/>
    <x v="2"/>
    <s v="US"/>
    <s v="USD"/>
    <n v="1413925887"/>
    <x v="4035"/>
    <b v="0"/>
    <n v="25"/>
    <b v="0"/>
    <s v="theater/plays"/>
    <n v="0"/>
    <n v="0"/>
    <x v="1"/>
    <s v="plays"/>
    <x v="4035"/>
    <x v="4014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x v="4036"/>
    <b v="0"/>
    <n v="17"/>
    <b v="0"/>
    <s v="theater/plays"/>
    <n v="0"/>
    <n v="0"/>
    <x v="1"/>
    <s v="plays"/>
    <x v="4036"/>
    <x v="4015"/>
    <n v="2014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x v="4037"/>
    <b v="0"/>
    <n v="2"/>
    <b v="0"/>
    <s v="theater/plays"/>
    <n v="0"/>
    <n v="0"/>
    <x v="1"/>
    <s v="plays"/>
    <x v="4037"/>
    <x v="4016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x v="4038"/>
    <b v="0"/>
    <n v="4"/>
    <b v="0"/>
    <s v="theater/plays"/>
    <n v="0"/>
    <n v="0"/>
    <x v="1"/>
    <s v="plays"/>
    <x v="4038"/>
    <x v="4017"/>
    <n v="2014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x v="4039"/>
    <b v="0"/>
    <n v="5"/>
    <b v="0"/>
    <s v="theater/plays"/>
    <n v="0"/>
    <n v="0"/>
    <x v="1"/>
    <s v="plays"/>
    <x v="4039"/>
    <x v="4018"/>
    <n v="2015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x v="4040"/>
    <b v="0"/>
    <n v="2"/>
    <b v="0"/>
    <s v="theater/plays"/>
    <n v="0"/>
    <n v="0"/>
    <x v="1"/>
    <s v="plays"/>
    <x v="4040"/>
    <x v="4019"/>
    <n v="2015"/>
  </r>
  <r>
    <n v="4041"/>
    <s v="In the Land of Gold"/>
    <s v="A bold, colouful, vibrant play centred around the last remaining monarchy of Africa."/>
    <n v="5000"/>
    <n v="0"/>
    <x v="2"/>
    <s v="GB"/>
    <s v="GBP"/>
    <n v="1473160954"/>
    <x v="4041"/>
    <b v="0"/>
    <n v="2"/>
    <b v="0"/>
    <s v="theater/plays"/>
    <n v="0"/>
    <n v="0"/>
    <x v="1"/>
    <s v="plays"/>
    <x v="4041"/>
    <x v="4020"/>
    <n v="2016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x v="4042"/>
    <b v="0"/>
    <n v="3"/>
    <b v="0"/>
    <s v="theater/plays"/>
    <n v="0"/>
    <n v="0"/>
    <x v="1"/>
    <s v="plays"/>
    <x v="4042"/>
    <x v="4021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N/A"/>
    <x v="1"/>
    <s v="plays"/>
    <x v="4043"/>
    <x v="4022"/>
    <n v="2014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x v="4044"/>
    <b v="0"/>
    <n v="4"/>
    <b v="0"/>
    <s v="theater/plays"/>
    <n v="0"/>
    <n v="0"/>
    <x v="1"/>
    <s v="plays"/>
    <x v="4044"/>
    <x v="4023"/>
    <n v="2015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x v="4045"/>
    <b v="0"/>
    <n v="1"/>
    <b v="0"/>
    <s v="theater/plays"/>
    <n v="0"/>
    <n v="0"/>
    <x v="1"/>
    <s v="plays"/>
    <x v="4045"/>
    <x v="4024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x v="4046"/>
    <b v="0"/>
    <n v="12"/>
    <b v="0"/>
    <s v="theater/plays"/>
    <n v="0"/>
    <n v="0"/>
    <x v="1"/>
    <s v="plays"/>
    <x v="4046"/>
    <x v="4025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x v="4047"/>
    <b v="0"/>
    <n v="4"/>
    <b v="0"/>
    <s v="theater/plays"/>
    <n v="0"/>
    <n v="0"/>
    <x v="1"/>
    <s v="plays"/>
    <x v="4047"/>
    <x v="4026"/>
    <n v="2014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x v="4048"/>
    <b v="0"/>
    <n v="91"/>
    <b v="0"/>
    <s v="theater/plays"/>
    <n v="0"/>
    <n v="0"/>
    <x v="1"/>
    <s v="plays"/>
    <x v="4048"/>
    <x v="402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x v="4049"/>
    <b v="0"/>
    <n v="1"/>
    <b v="0"/>
    <s v="theater/plays"/>
    <n v="0"/>
    <n v="0"/>
    <x v="1"/>
    <s v="plays"/>
    <x v="4049"/>
    <x v="4028"/>
    <n v="20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x v="4050"/>
    <b v="0"/>
    <n v="1"/>
    <b v="0"/>
    <s v="theater/plays"/>
    <n v="0"/>
    <n v="0"/>
    <x v="1"/>
    <s v="plays"/>
    <x v="4050"/>
    <x v="4029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N/A"/>
    <x v="1"/>
    <s v="plays"/>
    <x v="4051"/>
    <x v="4030"/>
    <n v="2014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x v="4052"/>
    <b v="0"/>
    <n v="13"/>
    <b v="0"/>
    <s v="theater/plays"/>
    <n v="0"/>
    <n v="0"/>
    <x v="1"/>
    <s v="plays"/>
    <x v="4052"/>
    <x v="4031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x v="4053"/>
    <b v="0"/>
    <n v="2"/>
    <b v="0"/>
    <s v="theater/plays"/>
    <n v="0"/>
    <n v="0"/>
    <x v="1"/>
    <s v="plays"/>
    <x v="4053"/>
    <x v="4032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N/A"/>
    <x v="1"/>
    <s v="plays"/>
    <x v="4054"/>
    <x v="4033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x v="4055"/>
    <b v="0"/>
    <n v="21"/>
    <b v="0"/>
    <s v="theater/plays"/>
    <n v="0"/>
    <n v="0"/>
    <x v="1"/>
    <s v="plays"/>
    <x v="4055"/>
    <x v="4034"/>
    <n v="2014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x v="4056"/>
    <b v="0"/>
    <n v="9"/>
    <b v="0"/>
    <s v="theater/plays"/>
    <n v="0"/>
    <n v="0"/>
    <x v="1"/>
    <s v="plays"/>
    <x v="4056"/>
    <x v="4035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x v="4057"/>
    <b v="0"/>
    <n v="6"/>
    <b v="0"/>
    <s v="theater/plays"/>
    <n v="0"/>
    <n v="0"/>
    <x v="1"/>
    <s v="plays"/>
    <x v="4057"/>
    <x v="4036"/>
    <n v="2015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x v="4058"/>
    <b v="0"/>
    <n v="4"/>
    <b v="0"/>
    <s v="theater/plays"/>
    <n v="0"/>
    <n v="0"/>
    <x v="1"/>
    <s v="plays"/>
    <x v="4058"/>
    <x v="3268"/>
    <n v="2016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x v="4059"/>
    <b v="0"/>
    <n v="7"/>
    <b v="0"/>
    <s v="theater/plays"/>
    <n v="0"/>
    <n v="0"/>
    <x v="1"/>
    <s v="plays"/>
    <x v="4059"/>
    <x v="4037"/>
    <n v="2014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x v="4060"/>
    <b v="0"/>
    <n v="5"/>
    <b v="0"/>
    <s v="theater/plays"/>
    <n v="0"/>
    <n v="0"/>
    <x v="1"/>
    <s v="plays"/>
    <x v="4060"/>
    <x v="4038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N/A"/>
    <x v="1"/>
    <s v="plays"/>
    <x v="4061"/>
    <x v="4039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x v="4062"/>
    <b v="0"/>
    <n v="3"/>
    <b v="0"/>
    <s v="theater/plays"/>
    <n v="0"/>
    <n v="0"/>
    <x v="1"/>
    <s v="plays"/>
    <x v="4062"/>
    <x v="4040"/>
    <n v="201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x v="4063"/>
    <b v="0"/>
    <n v="9"/>
    <b v="0"/>
    <s v="theater/plays"/>
    <n v="0"/>
    <n v="0"/>
    <x v="1"/>
    <s v="plays"/>
    <x v="4063"/>
    <x v="4041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x v="4064"/>
    <b v="0"/>
    <n v="6"/>
    <b v="0"/>
    <s v="theater/plays"/>
    <n v="0"/>
    <n v="0"/>
    <x v="1"/>
    <s v="plays"/>
    <x v="4064"/>
    <x v="4042"/>
    <n v="2015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x v="4065"/>
    <b v="0"/>
    <n v="4"/>
    <b v="0"/>
    <s v="theater/plays"/>
    <n v="0"/>
    <n v="0"/>
    <x v="1"/>
    <s v="plays"/>
    <x v="4065"/>
    <x v="4043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x v="4066"/>
    <b v="0"/>
    <n v="1"/>
    <b v="0"/>
    <s v="theater/plays"/>
    <n v="0"/>
    <n v="0"/>
    <x v="1"/>
    <s v="plays"/>
    <x v="4066"/>
    <x v="4044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x v="4067"/>
    <b v="0"/>
    <n v="17"/>
    <b v="0"/>
    <s v="theater/plays"/>
    <n v="0"/>
    <n v="0"/>
    <x v="1"/>
    <s v="plays"/>
    <x v="4067"/>
    <x v="4045"/>
    <n v="2015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x v="4068"/>
    <b v="0"/>
    <n v="1"/>
    <b v="0"/>
    <s v="theater/plays"/>
    <n v="0"/>
    <n v="0"/>
    <x v="1"/>
    <s v="plays"/>
    <x v="4068"/>
    <x v="4046"/>
    <n v="2016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x v="4069"/>
    <b v="0"/>
    <n v="13"/>
    <b v="0"/>
    <s v="theater/plays"/>
    <n v="0"/>
    <n v="0"/>
    <x v="1"/>
    <s v="plays"/>
    <x v="4069"/>
    <x v="4047"/>
    <n v="2015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x v="4070"/>
    <b v="0"/>
    <n v="6"/>
    <b v="0"/>
    <s v="theater/plays"/>
    <n v="0"/>
    <n v="0"/>
    <x v="1"/>
    <s v="plays"/>
    <x v="4070"/>
    <x v="4048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N/A"/>
    <x v="1"/>
    <s v="plays"/>
    <x v="4071"/>
    <x v="4049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x v="4072"/>
    <b v="0"/>
    <n v="2"/>
    <b v="0"/>
    <s v="theater/plays"/>
    <n v="0"/>
    <n v="0"/>
    <x v="1"/>
    <s v="plays"/>
    <x v="4072"/>
    <x v="4050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x v="4073"/>
    <b v="0"/>
    <n v="2"/>
    <b v="0"/>
    <s v="theater/plays"/>
    <n v="0"/>
    <n v="0"/>
    <x v="1"/>
    <s v="plays"/>
    <x v="4073"/>
    <x v="4051"/>
    <n v="2015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x v="4074"/>
    <b v="0"/>
    <n v="21"/>
    <b v="0"/>
    <s v="theater/plays"/>
    <n v="0"/>
    <n v="0"/>
    <x v="1"/>
    <s v="plays"/>
    <x v="4074"/>
    <x v="4052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x v="4075"/>
    <b v="0"/>
    <n v="13"/>
    <b v="0"/>
    <s v="theater/plays"/>
    <n v="0"/>
    <n v="0"/>
    <x v="1"/>
    <s v="plays"/>
    <x v="4075"/>
    <x v="4053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/A"/>
    <x v="1"/>
    <s v="plays"/>
    <x v="4076"/>
    <x v="4054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x v="4077"/>
    <b v="0"/>
    <n v="6"/>
    <b v="0"/>
    <s v="theater/plays"/>
    <n v="0"/>
    <n v="0"/>
    <x v="1"/>
    <s v="plays"/>
    <x v="4077"/>
    <x v="4055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N/A"/>
    <x v="1"/>
    <s v="plays"/>
    <x v="4078"/>
    <x v="4056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x v="4079"/>
    <b v="0"/>
    <n v="1"/>
    <b v="0"/>
    <s v="theater/plays"/>
    <n v="0"/>
    <n v="0"/>
    <x v="1"/>
    <s v="plays"/>
    <x v="4079"/>
    <x v="4057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N/A"/>
    <x v="1"/>
    <s v="plays"/>
    <x v="4080"/>
    <x v="4058"/>
    <n v="201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x v="4081"/>
    <b v="0"/>
    <n v="12"/>
    <b v="0"/>
    <s v="theater/plays"/>
    <n v="0"/>
    <n v="0"/>
    <x v="1"/>
    <s v="plays"/>
    <x v="4081"/>
    <x v="4059"/>
    <n v="201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x v="4082"/>
    <b v="0"/>
    <n v="2"/>
    <b v="0"/>
    <s v="theater/plays"/>
    <n v="0"/>
    <n v="0"/>
    <x v="1"/>
    <s v="plays"/>
    <x v="4082"/>
    <x v="4060"/>
    <n v="2015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x v="4083"/>
    <b v="0"/>
    <n v="6"/>
    <b v="0"/>
    <s v="theater/plays"/>
    <n v="0"/>
    <n v="0"/>
    <x v="1"/>
    <s v="plays"/>
    <x v="4083"/>
    <x v="4061"/>
    <n v="2015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x v="4084"/>
    <b v="0"/>
    <n v="1"/>
    <b v="0"/>
    <s v="theater/plays"/>
    <n v="0"/>
    <n v="0"/>
    <x v="1"/>
    <s v="plays"/>
    <x v="4084"/>
    <x v="4062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x v="4085"/>
    <b v="0"/>
    <n v="1"/>
    <b v="0"/>
    <s v="theater/plays"/>
    <n v="0"/>
    <n v="0"/>
    <x v="1"/>
    <s v="plays"/>
    <x v="4085"/>
    <x v="4063"/>
    <n v="2015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x v="4086"/>
    <b v="0"/>
    <n v="5"/>
    <b v="0"/>
    <s v="theater/plays"/>
    <n v="0"/>
    <n v="0"/>
    <x v="1"/>
    <s v="plays"/>
    <x v="4086"/>
    <x v="4064"/>
    <n v="2015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N/A"/>
    <x v="1"/>
    <s v="plays"/>
    <x v="4087"/>
    <x v="4065"/>
    <n v="201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x v="4088"/>
    <b v="0"/>
    <n v="3"/>
    <b v="0"/>
    <s v="theater/plays"/>
    <n v="0"/>
    <n v="0"/>
    <x v="1"/>
    <s v="plays"/>
    <x v="4088"/>
    <x v="4066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x v="4089"/>
    <b v="0"/>
    <n v="8"/>
    <b v="0"/>
    <s v="theater/plays"/>
    <n v="0"/>
    <n v="0"/>
    <x v="1"/>
    <s v="plays"/>
    <x v="4089"/>
    <x v="4067"/>
    <n v="2015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x v="4090"/>
    <b v="0"/>
    <n v="3"/>
    <b v="0"/>
    <s v="theater/plays"/>
    <n v="0"/>
    <n v="0"/>
    <x v="1"/>
    <s v="plays"/>
    <x v="4090"/>
    <x v="4068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x v="4091"/>
    <b v="0"/>
    <n v="8"/>
    <b v="0"/>
    <s v="theater/plays"/>
    <n v="0"/>
    <n v="0"/>
    <x v="1"/>
    <s v="plays"/>
    <x v="4091"/>
    <x v="4069"/>
    <n v="2014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x v="4092"/>
    <b v="0"/>
    <n v="1"/>
    <b v="0"/>
    <s v="theater/plays"/>
    <n v="0"/>
    <n v="0"/>
    <x v="1"/>
    <s v="plays"/>
    <x v="4092"/>
    <x v="407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x v="4093"/>
    <b v="0"/>
    <n v="4"/>
    <b v="0"/>
    <s v="theater/plays"/>
    <n v="0"/>
    <n v="0"/>
    <x v="1"/>
    <s v="plays"/>
    <x v="4093"/>
    <x v="4071"/>
    <n v="2015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x v="4094"/>
    <b v="0"/>
    <n v="8"/>
    <b v="0"/>
    <s v="theater/plays"/>
    <n v="0"/>
    <n v="0"/>
    <x v="1"/>
    <s v="plays"/>
    <x v="4094"/>
    <x v="4072"/>
    <n v="2014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x v="4095"/>
    <b v="0"/>
    <n v="1"/>
    <b v="0"/>
    <s v="theater/plays"/>
    <n v="0"/>
    <n v="0"/>
    <x v="1"/>
    <s v="plays"/>
    <x v="4095"/>
    <x v="4073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x v="4096"/>
    <b v="0"/>
    <n v="5"/>
    <b v="0"/>
    <s v="theater/plays"/>
    <n v="0"/>
    <n v="0"/>
    <x v="1"/>
    <s v="plays"/>
    <x v="4096"/>
    <x v="4074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N/A"/>
    <x v="1"/>
    <s v="plays"/>
    <x v="4097"/>
    <x v="4075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N/A"/>
    <x v="1"/>
    <s v="plays"/>
    <x v="4098"/>
    <x v="4076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x v="4099"/>
    <b v="0"/>
    <n v="1"/>
    <b v="0"/>
    <s v="theater/plays"/>
    <n v="0"/>
    <n v="0"/>
    <x v="1"/>
    <s v="plays"/>
    <x v="4099"/>
    <x v="4077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N/A"/>
    <x v="1"/>
    <s v="plays"/>
    <x v="4100"/>
    <x v="4078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N/A"/>
    <x v="1"/>
    <s v="plays"/>
    <x v="4101"/>
    <x v="4079"/>
    <n v="2016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x v="4102"/>
    <b v="0"/>
    <n v="6"/>
    <b v="0"/>
    <s v="theater/plays"/>
    <n v="0"/>
    <n v="0"/>
    <x v="1"/>
    <s v="plays"/>
    <x v="4102"/>
    <x v="4080"/>
    <n v="2016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x v="4103"/>
    <b v="0"/>
    <n v="6"/>
    <b v="0"/>
    <s v="theater/plays"/>
    <n v="0"/>
    <n v="0"/>
    <x v="1"/>
    <s v="plays"/>
    <x v="4103"/>
    <x v="4081"/>
    <n v="2015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x v="4104"/>
    <b v="0"/>
    <n v="14"/>
    <b v="0"/>
    <s v="theater/plays"/>
    <n v="0"/>
    <n v="0"/>
    <x v="1"/>
    <s v="plays"/>
    <x v="4104"/>
    <x v="4082"/>
    <n v="2016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x v="4105"/>
    <b v="0"/>
    <n v="6"/>
    <b v="0"/>
    <s v="theater/plays"/>
    <n v="0"/>
    <n v="0"/>
    <x v="1"/>
    <s v="plays"/>
    <x v="4105"/>
    <x v="4083"/>
    <n v="2016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x v="4106"/>
    <b v="0"/>
    <n v="33"/>
    <b v="0"/>
    <s v="theater/plays"/>
    <n v="0"/>
    <n v="0"/>
    <x v="1"/>
    <s v="plays"/>
    <x v="4106"/>
    <x v="4084"/>
    <n v="2015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x v="4107"/>
    <b v="0"/>
    <n v="4"/>
    <b v="0"/>
    <s v="theater/plays"/>
    <n v="0"/>
    <n v="0"/>
    <x v="1"/>
    <s v="plays"/>
    <x v="4107"/>
    <x v="4085"/>
    <n v="2014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x v="4108"/>
    <b v="0"/>
    <n v="1"/>
    <b v="0"/>
    <s v="theater/plays"/>
    <n v="0"/>
    <n v="0"/>
    <x v="1"/>
    <s v="plays"/>
    <x v="4108"/>
    <x v="4086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N/A"/>
    <x v="1"/>
    <s v="plays"/>
    <x v="4109"/>
    <x v="4087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x v="4110"/>
    <b v="0"/>
    <n v="6"/>
    <b v="0"/>
    <s v="theater/plays"/>
    <n v="0"/>
    <n v="0"/>
    <x v="1"/>
    <s v="plays"/>
    <x v="4110"/>
    <x v="4088"/>
    <n v="2016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x v="4111"/>
    <b v="0"/>
    <n v="6"/>
    <b v="0"/>
    <s v="theater/plays"/>
    <n v="0"/>
    <n v="0"/>
    <x v="1"/>
    <s v="plays"/>
    <x v="4111"/>
    <x v="4089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x v="4112"/>
    <b v="0"/>
    <n v="1"/>
    <b v="0"/>
    <s v="theater/plays"/>
    <n v="0"/>
    <n v="0"/>
    <x v="1"/>
    <s v="plays"/>
    <x v="4112"/>
    <x v="409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x v="4113"/>
    <b v="0"/>
    <n v="3"/>
    <b v="0"/>
    <s v="theater/plays"/>
    <n v="0"/>
    <n v="0"/>
    <x v="1"/>
    <s v="plays"/>
    <x v="4113"/>
    <x v="4091"/>
    <n v="2015"/>
  </r>
  <r>
    <m/>
    <m/>
    <m/>
    <m/>
    <m/>
    <x v="4"/>
    <m/>
    <m/>
    <m/>
    <x v="4114"/>
    <m/>
    <m/>
    <m/>
    <m/>
    <m/>
    <m/>
    <x v="9"/>
    <m/>
    <x v="4114"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92649-F407-9141-9DA5-81FB1140FCF9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s3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Normal="100" workbookViewId="0">
      <selection activeCell="E2" sqref="E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5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83203125" style="8" customWidth="1"/>
    <col min="16" max="16" width="25.83203125" style="6" customWidth="1"/>
    <col min="17" max="17" width="41.1640625" customWidth="1"/>
    <col min="18" max="18" width="20.83203125" customWidth="1"/>
    <col min="19" max="19" width="30.83203125" customWidth="1"/>
    <col min="20" max="20" width="25.83203125" customWidth="1"/>
    <col min="21" max="21" width="11" customWidth="1"/>
  </cols>
  <sheetData>
    <row r="1" spans="1:21" ht="16" x14ac:dyDescent="0.2">
      <c r="A1" s="1" t="s">
        <v>0</v>
      </c>
      <c r="B1" s="2" t="s">
        <v>1</v>
      </c>
      <c r="C1" s="2" t="s">
        <v>4109</v>
      </c>
      <c r="D1" s="14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7" t="s">
        <v>8305</v>
      </c>
      <c r="P1" s="5" t="s">
        <v>8306</v>
      </c>
      <c r="Q1" s="9" t="s">
        <v>8358</v>
      </c>
      <c r="R1" s="7" t="s">
        <v>8357</v>
      </c>
      <c r="S1" s="1" t="s">
        <v>8361</v>
      </c>
      <c r="T1" s="1" t="s">
        <v>8362</v>
      </c>
      <c r="U1" t="s">
        <v>8364</v>
      </c>
    </row>
    <row r="2" spans="1:21" ht="48" x14ac:dyDescent="0.2">
      <c r="A2">
        <v>0</v>
      </c>
      <c r="B2" s="3" t="s">
        <v>2</v>
      </c>
      <c r="C2" s="3" t="s">
        <v>4110</v>
      </c>
      <c r="D2" s="15">
        <v>8500</v>
      </c>
      <c r="E2" s="6">
        <v>2344134.67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8">
        <f>ROUND(E2/D2*100,0)</f>
        <v>27578</v>
      </c>
      <c r="P2" s="8">
        <f>IFERROR(ROUND(E2/L2,2), "N/A")</f>
        <v>12879.86</v>
      </c>
      <c r="Q2" s="10" t="s">
        <v>8307</v>
      </c>
      <c r="R2" t="s">
        <v>8308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4111</v>
      </c>
      <c r="D3" s="15">
        <v>10275</v>
      </c>
      <c r="E3" s="6">
        <v>1076751.05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8">
        <f t="shared" ref="O3:O66" si="0">ROUND(E3/D3*100,0)</f>
        <v>10479</v>
      </c>
      <c r="P3" s="8">
        <f t="shared" ref="P3:P66" si="1">IFERROR(ROUND(E3/L3,2), "N/A")</f>
        <v>13629.76</v>
      </c>
      <c r="Q3" s="10" t="s">
        <v>8307</v>
      </c>
      <c r="R3" t="s">
        <v>8308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4112</v>
      </c>
      <c r="D4" s="15">
        <v>500</v>
      </c>
      <c r="E4" s="6">
        <v>1052110.8700000001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8">
        <f t="shared" si="0"/>
        <v>210422</v>
      </c>
      <c r="P4" s="8">
        <f t="shared" si="1"/>
        <v>30060.31</v>
      </c>
      <c r="Q4" s="10" t="s">
        <v>8307</v>
      </c>
      <c r="R4" t="s">
        <v>8308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4113</v>
      </c>
      <c r="D5" s="15">
        <v>10000</v>
      </c>
      <c r="E5" s="6">
        <v>972594.99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8">
        <f t="shared" si="0"/>
        <v>9726</v>
      </c>
      <c r="P5" s="8">
        <f t="shared" si="1"/>
        <v>6483.97</v>
      </c>
      <c r="Q5" s="10" t="s">
        <v>8307</v>
      </c>
      <c r="R5" t="s">
        <v>8308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4114</v>
      </c>
      <c r="D6" s="15">
        <v>44000</v>
      </c>
      <c r="E6" s="6">
        <v>800211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8">
        <f t="shared" si="0"/>
        <v>1819</v>
      </c>
      <c r="P6" s="8">
        <f t="shared" si="1"/>
        <v>2817.64</v>
      </c>
      <c r="Q6" s="10" t="s">
        <v>8307</v>
      </c>
      <c r="R6" t="s">
        <v>8308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4115</v>
      </c>
      <c r="D7" s="15">
        <v>3999</v>
      </c>
      <c r="E7" s="6">
        <v>791862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8">
        <f t="shared" si="0"/>
        <v>19802</v>
      </c>
      <c r="P7" s="8">
        <f t="shared" si="1"/>
        <v>16848.13</v>
      </c>
      <c r="Q7" s="10" t="s">
        <v>8307</v>
      </c>
      <c r="R7" t="s">
        <v>8308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4116</v>
      </c>
      <c r="D8" s="15">
        <v>8000</v>
      </c>
      <c r="E8" s="6">
        <v>590807.11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8">
        <f t="shared" si="0"/>
        <v>7385</v>
      </c>
      <c r="P8" s="8">
        <f t="shared" si="1"/>
        <v>10186.33</v>
      </c>
      <c r="Q8" s="10" t="s">
        <v>8307</v>
      </c>
      <c r="R8" t="s">
        <v>8308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4117</v>
      </c>
      <c r="D9" s="15">
        <v>9000</v>
      </c>
      <c r="E9" s="6">
        <v>513422.57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8">
        <f t="shared" si="0"/>
        <v>5705</v>
      </c>
      <c r="P9" s="8">
        <f t="shared" si="1"/>
        <v>9007.41</v>
      </c>
      <c r="Q9" s="10" t="s">
        <v>8307</v>
      </c>
      <c r="R9" t="s">
        <v>8308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4118</v>
      </c>
      <c r="D10" s="15">
        <v>3500</v>
      </c>
      <c r="E10" s="6">
        <v>508525.01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8">
        <f t="shared" si="0"/>
        <v>14529</v>
      </c>
      <c r="P10" s="8">
        <f t="shared" si="1"/>
        <v>42377.08</v>
      </c>
      <c r="Q10" s="10" t="s">
        <v>8307</v>
      </c>
      <c r="R10" t="s">
        <v>8308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4119</v>
      </c>
      <c r="D11" s="15">
        <v>500</v>
      </c>
      <c r="E11" s="6">
        <v>500784.27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8">
        <f t="shared" si="0"/>
        <v>100157</v>
      </c>
      <c r="P11" s="8">
        <f t="shared" si="1"/>
        <v>25039.21</v>
      </c>
      <c r="Q11" s="10" t="s">
        <v>8307</v>
      </c>
      <c r="R11" t="s">
        <v>8308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4120</v>
      </c>
      <c r="D12" s="15">
        <v>3000</v>
      </c>
      <c r="E12" s="6">
        <v>471567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8">
        <f t="shared" si="0"/>
        <v>15719</v>
      </c>
      <c r="P12" s="8">
        <f t="shared" si="1"/>
        <v>24819.32</v>
      </c>
      <c r="Q12" s="10" t="s">
        <v>8307</v>
      </c>
      <c r="R12" t="s">
        <v>8308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4121</v>
      </c>
      <c r="D13" s="15">
        <v>5000</v>
      </c>
      <c r="E13" s="6">
        <v>409782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8">
        <f t="shared" si="0"/>
        <v>8196</v>
      </c>
      <c r="P13" s="8">
        <f t="shared" si="1"/>
        <v>5463.76</v>
      </c>
      <c r="Q13" s="10" t="s">
        <v>8307</v>
      </c>
      <c r="R13" t="s">
        <v>8308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4122</v>
      </c>
      <c r="D14" s="15">
        <v>30000</v>
      </c>
      <c r="E14" s="6">
        <v>396659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8">
        <f t="shared" si="0"/>
        <v>1322</v>
      </c>
      <c r="P14" s="8">
        <f t="shared" si="1"/>
        <v>479.64</v>
      </c>
      <c r="Q14" s="10" t="s">
        <v>8307</v>
      </c>
      <c r="R14" t="s">
        <v>8308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4123</v>
      </c>
      <c r="D15" s="15">
        <v>3500</v>
      </c>
      <c r="E15" s="6">
        <v>349474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8">
        <f t="shared" si="0"/>
        <v>9985</v>
      </c>
      <c r="P15" s="8">
        <f t="shared" si="1"/>
        <v>6852.43</v>
      </c>
      <c r="Q15" s="10" t="s">
        <v>8307</v>
      </c>
      <c r="R15" t="s">
        <v>8308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4124</v>
      </c>
      <c r="D16" s="15">
        <v>6000</v>
      </c>
      <c r="E16" s="6">
        <v>348018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8">
        <f t="shared" si="0"/>
        <v>5800</v>
      </c>
      <c r="P16" s="8">
        <f t="shared" si="1"/>
        <v>8488.24</v>
      </c>
      <c r="Q16" s="10" t="s">
        <v>8307</v>
      </c>
      <c r="R16" t="s">
        <v>8308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4125</v>
      </c>
      <c r="D17" s="15">
        <v>2000</v>
      </c>
      <c r="E17" s="6">
        <v>335597.31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8">
        <f t="shared" si="0"/>
        <v>16780</v>
      </c>
      <c r="P17" s="8">
        <f t="shared" si="1"/>
        <v>3424.46</v>
      </c>
      <c r="Q17" s="10" t="s">
        <v>8307</v>
      </c>
      <c r="R17" t="s">
        <v>8308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4126</v>
      </c>
      <c r="D18" s="15">
        <v>12000</v>
      </c>
      <c r="E18" s="6">
        <v>315295.89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8">
        <f t="shared" si="0"/>
        <v>2627</v>
      </c>
      <c r="P18" s="8">
        <f t="shared" si="1"/>
        <v>4504.2299999999996</v>
      </c>
      <c r="Q18" s="10" t="s">
        <v>8307</v>
      </c>
      <c r="R18" t="s">
        <v>8308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4127</v>
      </c>
      <c r="D19" s="15">
        <v>1500</v>
      </c>
      <c r="E19" s="6">
        <v>315222.2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8">
        <f t="shared" si="0"/>
        <v>21015</v>
      </c>
      <c r="P19" s="8">
        <f t="shared" si="1"/>
        <v>8756.17</v>
      </c>
      <c r="Q19" s="10" t="s">
        <v>8307</v>
      </c>
      <c r="R19" t="s">
        <v>8308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4128</v>
      </c>
      <c r="D20" s="15">
        <v>30000</v>
      </c>
      <c r="E20" s="6">
        <v>306970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8">
        <f t="shared" si="0"/>
        <v>1023</v>
      </c>
      <c r="P20" s="8">
        <f t="shared" si="1"/>
        <v>897.57</v>
      </c>
      <c r="Q20" s="10" t="s">
        <v>8307</v>
      </c>
      <c r="R20" t="s">
        <v>8308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4129</v>
      </c>
      <c r="D21" s="15">
        <v>850</v>
      </c>
      <c r="E21" s="6">
        <v>301719.59000000003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8">
        <f t="shared" si="0"/>
        <v>35496</v>
      </c>
      <c r="P21" s="8">
        <f t="shared" si="1"/>
        <v>13714.53</v>
      </c>
      <c r="Q21" s="10" t="s">
        <v>8307</v>
      </c>
      <c r="R21" t="s">
        <v>8308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4130</v>
      </c>
      <c r="D22" s="15">
        <v>2000</v>
      </c>
      <c r="E22" s="6">
        <v>292097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8">
        <f t="shared" si="0"/>
        <v>14605</v>
      </c>
      <c r="P22" s="8">
        <f t="shared" si="1"/>
        <v>11683.88</v>
      </c>
      <c r="Q22" s="10" t="s">
        <v>8307</v>
      </c>
      <c r="R22" t="s">
        <v>8308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4131</v>
      </c>
      <c r="D23" s="15">
        <v>18500</v>
      </c>
      <c r="E23" s="6">
        <v>285309.33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8">
        <f t="shared" si="0"/>
        <v>1542</v>
      </c>
      <c r="P23" s="8">
        <f t="shared" si="1"/>
        <v>2824.84</v>
      </c>
      <c r="Q23" s="10" t="s">
        <v>8307</v>
      </c>
      <c r="R23" t="s">
        <v>8308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4132</v>
      </c>
      <c r="D24" s="15">
        <v>350</v>
      </c>
      <c r="E24" s="6">
        <v>243778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8">
        <f t="shared" si="0"/>
        <v>69651</v>
      </c>
      <c r="P24" s="8">
        <f t="shared" si="1"/>
        <v>30472.25</v>
      </c>
      <c r="Q24" s="10" t="s">
        <v>8307</v>
      </c>
      <c r="R24" t="s">
        <v>8308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4133</v>
      </c>
      <c r="D25" s="15">
        <v>2000</v>
      </c>
      <c r="E25" s="6">
        <v>231543.12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8">
        <f t="shared" si="0"/>
        <v>11577</v>
      </c>
      <c r="P25" s="8">
        <f t="shared" si="1"/>
        <v>10067.09</v>
      </c>
      <c r="Q25" s="10" t="s">
        <v>8307</v>
      </c>
      <c r="R25" t="s">
        <v>8308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4134</v>
      </c>
      <c r="D26" s="15">
        <v>35000</v>
      </c>
      <c r="E26" s="6">
        <v>229802.31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8">
        <f t="shared" si="0"/>
        <v>657</v>
      </c>
      <c r="P26" s="8">
        <f t="shared" si="1"/>
        <v>400.35</v>
      </c>
      <c r="Q26" s="10" t="s">
        <v>8307</v>
      </c>
      <c r="R26" t="s">
        <v>8308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4135</v>
      </c>
      <c r="D27" s="15">
        <v>600</v>
      </c>
      <c r="E27" s="6">
        <v>210171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8">
        <f t="shared" si="0"/>
        <v>35029</v>
      </c>
      <c r="P27" s="8">
        <f t="shared" si="1"/>
        <v>15012.21</v>
      </c>
      <c r="Q27" s="10" t="s">
        <v>8307</v>
      </c>
      <c r="R27" t="s">
        <v>8308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4136</v>
      </c>
      <c r="D28" s="15">
        <v>1250</v>
      </c>
      <c r="E28" s="6">
        <v>206743.09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8">
        <f t="shared" si="0"/>
        <v>16539</v>
      </c>
      <c r="P28" s="8">
        <f t="shared" si="1"/>
        <v>10881.22</v>
      </c>
      <c r="Q28" s="10" t="s">
        <v>8307</v>
      </c>
      <c r="R28" t="s">
        <v>8308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4137</v>
      </c>
      <c r="D29" s="15">
        <v>20000</v>
      </c>
      <c r="E29" s="6">
        <v>205025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8">
        <f t="shared" si="0"/>
        <v>1025</v>
      </c>
      <c r="P29" s="8">
        <f t="shared" si="1"/>
        <v>1366.83</v>
      </c>
      <c r="Q29" s="10" t="s">
        <v>8307</v>
      </c>
      <c r="R29" t="s">
        <v>8308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4138</v>
      </c>
      <c r="D30" s="15">
        <v>12000</v>
      </c>
      <c r="E30" s="6">
        <v>202928.5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8">
        <f t="shared" si="0"/>
        <v>1691</v>
      </c>
      <c r="P30" s="8">
        <f t="shared" si="1"/>
        <v>2858.15</v>
      </c>
      <c r="Q30" s="10" t="s">
        <v>8307</v>
      </c>
      <c r="R30" t="s">
        <v>8308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4139</v>
      </c>
      <c r="D31" s="15">
        <v>3000</v>
      </c>
      <c r="E31" s="6">
        <v>201165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8">
        <f t="shared" si="0"/>
        <v>6706</v>
      </c>
      <c r="P31" s="8">
        <f t="shared" si="1"/>
        <v>1719.36</v>
      </c>
      <c r="Q31" s="10" t="s">
        <v>8307</v>
      </c>
      <c r="R31" t="s">
        <v>8308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4140</v>
      </c>
      <c r="D32" s="15">
        <v>4000</v>
      </c>
      <c r="E32" s="6">
        <v>198415.01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8">
        <f t="shared" si="0"/>
        <v>4960</v>
      </c>
      <c r="P32" s="8">
        <f t="shared" si="1"/>
        <v>3743.68</v>
      </c>
      <c r="Q32" s="10" t="s">
        <v>8307</v>
      </c>
      <c r="R32" t="s">
        <v>8308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4141</v>
      </c>
      <c r="D33" s="15">
        <v>13</v>
      </c>
      <c r="E33" s="6">
        <v>193963.9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8">
        <f t="shared" si="0"/>
        <v>1492030</v>
      </c>
      <c r="P33" s="8">
        <f t="shared" si="1"/>
        <v>193963.9</v>
      </c>
      <c r="Q33" s="10" t="s">
        <v>8307</v>
      </c>
      <c r="R33" t="s">
        <v>8308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4142</v>
      </c>
      <c r="D34" s="15">
        <v>28450</v>
      </c>
      <c r="E34" s="6">
        <v>184133.01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8">
        <f t="shared" si="0"/>
        <v>647</v>
      </c>
      <c r="P34" s="8">
        <f t="shared" si="1"/>
        <v>2068.91</v>
      </c>
      <c r="Q34" s="10" t="s">
        <v>8307</v>
      </c>
      <c r="R34" t="s">
        <v>8308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4143</v>
      </c>
      <c r="D35" s="15">
        <v>5250</v>
      </c>
      <c r="E35" s="6">
        <v>180062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8">
        <f t="shared" si="0"/>
        <v>3430</v>
      </c>
      <c r="P35" s="8">
        <f t="shared" si="1"/>
        <v>2813.47</v>
      </c>
      <c r="Q35" s="10" t="s">
        <v>8307</v>
      </c>
      <c r="R35" t="s">
        <v>8308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4144</v>
      </c>
      <c r="D36" s="15">
        <v>2600</v>
      </c>
      <c r="E36" s="6">
        <v>177412.01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8">
        <f t="shared" si="0"/>
        <v>6824</v>
      </c>
      <c r="P36" s="8">
        <f t="shared" si="1"/>
        <v>2609</v>
      </c>
      <c r="Q36" s="10" t="s">
        <v>8307</v>
      </c>
      <c r="R36" t="s">
        <v>8308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4145</v>
      </c>
      <c r="D37" s="15">
        <v>1000</v>
      </c>
      <c r="E37" s="6">
        <v>176524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8">
        <f t="shared" si="0"/>
        <v>17652</v>
      </c>
      <c r="P37" s="8">
        <f t="shared" si="1"/>
        <v>6304.43</v>
      </c>
      <c r="Q37" s="10" t="s">
        <v>8307</v>
      </c>
      <c r="R37" t="s">
        <v>8308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4146</v>
      </c>
      <c r="D38" s="15">
        <v>6000</v>
      </c>
      <c r="E38" s="6">
        <v>176420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8">
        <f t="shared" si="0"/>
        <v>2940</v>
      </c>
      <c r="P38" s="8">
        <f t="shared" si="1"/>
        <v>4009.55</v>
      </c>
      <c r="Q38" s="10" t="s">
        <v>8307</v>
      </c>
      <c r="R38" t="s">
        <v>8308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4147</v>
      </c>
      <c r="D39" s="15">
        <v>22000</v>
      </c>
      <c r="E39" s="6">
        <v>171253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8">
        <f t="shared" si="0"/>
        <v>778</v>
      </c>
      <c r="P39" s="8">
        <f t="shared" si="1"/>
        <v>676.89</v>
      </c>
      <c r="Q39" s="10" t="s">
        <v>8307</v>
      </c>
      <c r="R39" t="s">
        <v>8308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4148</v>
      </c>
      <c r="D40" s="15">
        <v>2500</v>
      </c>
      <c r="E40" s="6">
        <v>170525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8">
        <f t="shared" si="0"/>
        <v>6821</v>
      </c>
      <c r="P40" s="8">
        <f t="shared" si="1"/>
        <v>2583.71</v>
      </c>
      <c r="Q40" s="10" t="s">
        <v>8307</v>
      </c>
      <c r="R40" t="s">
        <v>8308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4149</v>
      </c>
      <c r="D41" s="15">
        <v>25000</v>
      </c>
      <c r="E41" s="6">
        <v>170271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8">
        <f t="shared" si="0"/>
        <v>681</v>
      </c>
      <c r="P41" s="8">
        <f t="shared" si="1"/>
        <v>784.66</v>
      </c>
      <c r="Q41" s="10" t="s">
        <v>8307</v>
      </c>
      <c r="R41" t="s">
        <v>8308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4150</v>
      </c>
      <c r="D42" s="15">
        <v>2000</v>
      </c>
      <c r="E42" s="6">
        <v>169985.91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8">
        <f t="shared" si="0"/>
        <v>8499</v>
      </c>
      <c r="P42" s="8">
        <f t="shared" si="1"/>
        <v>10624.12</v>
      </c>
      <c r="Q42" s="10" t="s">
        <v>8307</v>
      </c>
      <c r="R42" t="s">
        <v>8308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4151</v>
      </c>
      <c r="D43" s="15">
        <v>2000</v>
      </c>
      <c r="E43" s="6">
        <v>169394.6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8">
        <f t="shared" si="0"/>
        <v>8470</v>
      </c>
      <c r="P43" s="8">
        <f t="shared" si="1"/>
        <v>8915.51</v>
      </c>
      <c r="Q43" s="10" t="s">
        <v>8307</v>
      </c>
      <c r="R43" t="s">
        <v>8308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4152</v>
      </c>
      <c r="D44" s="15">
        <v>14000</v>
      </c>
      <c r="E44" s="6">
        <v>168829.14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8">
        <f t="shared" si="0"/>
        <v>1206</v>
      </c>
      <c r="P44" s="8">
        <f t="shared" si="1"/>
        <v>998.99</v>
      </c>
      <c r="Q44" s="10" t="s">
        <v>8307</v>
      </c>
      <c r="R44" t="s">
        <v>8308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4153</v>
      </c>
      <c r="D45" s="15">
        <v>10000</v>
      </c>
      <c r="E45" s="6">
        <v>167820.6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8">
        <f t="shared" si="0"/>
        <v>1678</v>
      </c>
      <c r="P45" s="8">
        <f t="shared" si="1"/>
        <v>638.1</v>
      </c>
      <c r="Q45" s="10" t="s">
        <v>8307</v>
      </c>
      <c r="R45" t="s">
        <v>8308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4154</v>
      </c>
      <c r="D46" s="15">
        <v>2000</v>
      </c>
      <c r="E46" s="6">
        <v>167410.01999999999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8">
        <f t="shared" si="0"/>
        <v>8371</v>
      </c>
      <c r="P46" s="8">
        <f t="shared" si="1"/>
        <v>11160.67</v>
      </c>
      <c r="Q46" s="10" t="s">
        <v>8307</v>
      </c>
      <c r="R46" t="s">
        <v>8308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4155</v>
      </c>
      <c r="D47" s="15">
        <v>5000</v>
      </c>
      <c r="E47" s="6">
        <v>161459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8">
        <f t="shared" si="0"/>
        <v>3229</v>
      </c>
      <c r="P47" s="8">
        <f t="shared" si="1"/>
        <v>2646.87</v>
      </c>
      <c r="Q47" s="10" t="s">
        <v>8307</v>
      </c>
      <c r="R47" t="s">
        <v>8308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4156</v>
      </c>
      <c r="D48" s="15">
        <v>8400</v>
      </c>
      <c r="E48" s="6">
        <v>160920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8">
        <f t="shared" si="0"/>
        <v>1916</v>
      </c>
      <c r="P48" s="8">
        <f t="shared" si="1"/>
        <v>3576</v>
      </c>
      <c r="Q48" s="10" t="s">
        <v>8307</v>
      </c>
      <c r="R48" t="s">
        <v>8308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4157</v>
      </c>
      <c r="D49" s="15">
        <v>5000</v>
      </c>
      <c r="E49" s="6">
        <v>153362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8">
        <f t="shared" si="0"/>
        <v>3067</v>
      </c>
      <c r="P49" s="8">
        <f t="shared" si="1"/>
        <v>2190.89</v>
      </c>
      <c r="Q49" s="10" t="s">
        <v>8307</v>
      </c>
      <c r="R49" t="s">
        <v>8308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4158</v>
      </c>
      <c r="D50" s="15">
        <v>2000</v>
      </c>
      <c r="E50" s="6">
        <v>152604.29999999999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8">
        <f t="shared" si="0"/>
        <v>7630</v>
      </c>
      <c r="P50" s="8">
        <f t="shared" si="1"/>
        <v>4015.9</v>
      </c>
      <c r="Q50" s="10" t="s">
        <v>8307</v>
      </c>
      <c r="R50" t="s">
        <v>8308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4159</v>
      </c>
      <c r="D51" s="15">
        <v>12000</v>
      </c>
      <c r="E51" s="6">
        <v>152579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8">
        <f t="shared" si="0"/>
        <v>1271</v>
      </c>
      <c r="P51" s="8">
        <f t="shared" si="1"/>
        <v>1753.78</v>
      </c>
      <c r="Q51" s="10" t="s">
        <v>8307</v>
      </c>
      <c r="R51" t="s">
        <v>8308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4160</v>
      </c>
      <c r="D52" s="15">
        <v>600</v>
      </c>
      <c r="E52" s="6">
        <v>152165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8">
        <f t="shared" si="0"/>
        <v>25361</v>
      </c>
      <c r="P52" s="8">
        <f t="shared" si="1"/>
        <v>6916.59</v>
      </c>
      <c r="Q52" s="10" t="s">
        <v>8307</v>
      </c>
      <c r="R52" t="s">
        <v>8308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4161</v>
      </c>
      <c r="D53" s="15">
        <v>11000</v>
      </c>
      <c r="E53" s="6">
        <v>150102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8">
        <f t="shared" si="0"/>
        <v>1365</v>
      </c>
      <c r="P53" s="8">
        <f t="shared" si="1"/>
        <v>1261.3599999999999</v>
      </c>
      <c r="Q53" s="10" t="s">
        <v>8307</v>
      </c>
      <c r="R53" t="s">
        <v>8308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4162</v>
      </c>
      <c r="D54" s="15">
        <v>10000</v>
      </c>
      <c r="E54" s="6">
        <v>147233.76999999999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8">
        <f t="shared" si="0"/>
        <v>1472</v>
      </c>
      <c r="P54" s="8">
        <f t="shared" si="1"/>
        <v>2831.42</v>
      </c>
      <c r="Q54" s="10" t="s">
        <v>8307</v>
      </c>
      <c r="R54" t="s">
        <v>8308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4163</v>
      </c>
      <c r="D55" s="15">
        <v>3000</v>
      </c>
      <c r="E55" s="6">
        <v>142483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8">
        <f t="shared" si="0"/>
        <v>4749</v>
      </c>
      <c r="P55" s="8">
        <f t="shared" si="1"/>
        <v>1217.8</v>
      </c>
      <c r="Q55" s="10" t="s">
        <v>8307</v>
      </c>
      <c r="R55" t="s">
        <v>8308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4164</v>
      </c>
      <c r="D56" s="15">
        <v>10000</v>
      </c>
      <c r="E56" s="6">
        <v>137254.84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8">
        <f t="shared" si="0"/>
        <v>1373</v>
      </c>
      <c r="P56" s="8">
        <f t="shared" si="1"/>
        <v>2639.52</v>
      </c>
      <c r="Q56" s="10" t="s">
        <v>8307</v>
      </c>
      <c r="R56" t="s">
        <v>8308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4165</v>
      </c>
      <c r="D57" s="15">
        <v>8600</v>
      </c>
      <c r="E57" s="6">
        <v>136924.35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8">
        <f t="shared" si="0"/>
        <v>1592</v>
      </c>
      <c r="P57" s="8">
        <f t="shared" si="1"/>
        <v>1592.14</v>
      </c>
      <c r="Q57" s="10" t="s">
        <v>8307</v>
      </c>
      <c r="R57" t="s">
        <v>8308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4166</v>
      </c>
      <c r="D58" s="15">
        <v>8000</v>
      </c>
      <c r="E58" s="6">
        <v>136009.76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8">
        <f t="shared" si="0"/>
        <v>1700</v>
      </c>
      <c r="P58" s="8">
        <f t="shared" si="1"/>
        <v>781.67</v>
      </c>
      <c r="Q58" s="10" t="s">
        <v>8307</v>
      </c>
      <c r="R58" t="s">
        <v>8308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4167</v>
      </c>
      <c r="D59" s="15">
        <v>15000</v>
      </c>
      <c r="E59" s="6">
        <v>129748.82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8">
        <f t="shared" si="0"/>
        <v>865</v>
      </c>
      <c r="P59" s="8">
        <f t="shared" si="1"/>
        <v>1880.42</v>
      </c>
      <c r="Q59" s="10" t="s">
        <v>8307</v>
      </c>
      <c r="R59" t="s">
        <v>8308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4168</v>
      </c>
      <c r="D60" s="15">
        <v>10000</v>
      </c>
      <c r="E60" s="6">
        <v>126082.45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8">
        <f t="shared" si="0"/>
        <v>1261</v>
      </c>
      <c r="P60" s="8">
        <f t="shared" si="1"/>
        <v>1681.1</v>
      </c>
      <c r="Q60" s="10" t="s">
        <v>8307</v>
      </c>
      <c r="R60" t="s">
        <v>8308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4169</v>
      </c>
      <c r="D61" s="15">
        <v>20000</v>
      </c>
      <c r="E61" s="6">
        <v>125137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8">
        <f t="shared" si="0"/>
        <v>626</v>
      </c>
      <c r="P61" s="8">
        <f t="shared" si="1"/>
        <v>3792.03</v>
      </c>
      <c r="Q61" s="10" t="s">
        <v>8307</v>
      </c>
      <c r="R61" t="s">
        <v>8308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4170</v>
      </c>
      <c r="D62" s="15">
        <v>4500</v>
      </c>
      <c r="E62" s="6">
        <v>123920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8">
        <f t="shared" si="0"/>
        <v>2754</v>
      </c>
      <c r="P62" s="8">
        <f t="shared" si="1"/>
        <v>1147.4100000000001</v>
      </c>
      <c r="Q62" s="10" t="s">
        <v>8307</v>
      </c>
      <c r="R62" t="s">
        <v>8309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4171</v>
      </c>
      <c r="D63" s="15">
        <v>5000</v>
      </c>
      <c r="E63" s="6">
        <v>123444.12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8">
        <f t="shared" si="0"/>
        <v>2469</v>
      </c>
      <c r="P63" s="8">
        <f t="shared" si="1"/>
        <v>5367.14</v>
      </c>
      <c r="Q63" s="10" t="s">
        <v>8307</v>
      </c>
      <c r="R63" t="s">
        <v>8309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4172</v>
      </c>
      <c r="D64" s="15">
        <v>3000</v>
      </c>
      <c r="E64" s="6">
        <v>120249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8">
        <f t="shared" si="0"/>
        <v>4008</v>
      </c>
      <c r="P64" s="8">
        <f t="shared" si="1"/>
        <v>2505.19</v>
      </c>
      <c r="Q64" s="10" t="s">
        <v>8307</v>
      </c>
      <c r="R64" t="s">
        <v>8309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4173</v>
      </c>
      <c r="D65" s="15">
        <v>2000</v>
      </c>
      <c r="E65" s="6">
        <v>117210.24000000001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8">
        <f t="shared" si="0"/>
        <v>5861</v>
      </c>
      <c r="P65" s="8">
        <f t="shared" si="1"/>
        <v>1831.41</v>
      </c>
      <c r="Q65" s="10" t="s">
        <v>8307</v>
      </c>
      <c r="R65" t="s">
        <v>8309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4174</v>
      </c>
      <c r="D66" s="15">
        <v>1200</v>
      </c>
      <c r="E66" s="6">
        <v>117108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8">
        <f t="shared" si="0"/>
        <v>9759</v>
      </c>
      <c r="P66" s="8">
        <f t="shared" si="1"/>
        <v>4879.5</v>
      </c>
      <c r="Q66" s="10" t="s">
        <v>8307</v>
      </c>
      <c r="R66" t="s">
        <v>8309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4175</v>
      </c>
      <c r="D67" s="15">
        <v>7000</v>
      </c>
      <c r="E67" s="6">
        <v>115816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8">
        <f t="shared" ref="O67:O130" si="5">ROUND(E67/D67*100,0)</f>
        <v>1655</v>
      </c>
      <c r="P67" s="8">
        <f t="shared" ref="P67:P130" si="6">IFERROR(ROUND(E67/L67,2), "N/A")</f>
        <v>2031.86</v>
      </c>
      <c r="Q67" s="10" t="s">
        <v>8307</v>
      </c>
      <c r="R67" t="s">
        <v>8309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4176</v>
      </c>
      <c r="D68" s="15">
        <v>2000</v>
      </c>
      <c r="E68" s="6">
        <v>115297.5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8">
        <f t="shared" si="5"/>
        <v>5765</v>
      </c>
      <c r="P68" s="8">
        <f t="shared" si="6"/>
        <v>4434.5200000000004</v>
      </c>
      <c r="Q68" s="10" t="s">
        <v>8307</v>
      </c>
      <c r="R68" t="s">
        <v>8309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4177</v>
      </c>
      <c r="D69" s="15">
        <v>2000</v>
      </c>
      <c r="E69" s="6">
        <v>114977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8">
        <f t="shared" si="5"/>
        <v>5749</v>
      </c>
      <c r="P69" s="8">
        <f t="shared" si="6"/>
        <v>5748.85</v>
      </c>
      <c r="Q69" s="10" t="s">
        <v>8307</v>
      </c>
      <c r="R69" t="s">
        <v>8309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4178</v>
      </c>
      <c r="D70" s="15">
        <v>600</v>
      </c>
      <c r="E70" s="6">
        <v>113015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8">
        <f t="shared" si="5"/>
        <v>18836</v>
      </c>
      <c r="P70" s="8">
        <f t="shared" si="6"/>
        <v>3139.31</v>
      </c>
      <c r="Q70" s="10" t="s">
        <v>8307</v>
      </c>
      <c r="R70" t="s">
        <v>8309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4179</v>
      </c>
      <c r="D71" s="15">
        <v>10000</v>
      </c>
      <c r="E71" s="6">
        <v>112536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8">
        <f t="shared" si="5"/>
        <v>1125</v>
      </c>
      <c r="P71" s="8">
        <f t="shared" si="6"/>
        <v>632.22</v>
      </c>
      <c r="Q71" s="10" t="s">
        <v>8307</v>
      </c>
      <c r="R71" t="s">
        <v>8309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4180</v>
      </c>
      <c r="D72" s="15">
        <v>500</v>
      </c>
      <c r="E72" s="6">
        <v>110538.12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8">
        <f t="shared" si="5"/>
        <v>22108</v>
      </c>
      <c r="P72" s="8">
        <f t="shared" si="6"/>
        <v>6502.24</v>
      </c>
      <c r="Q72" s="10" t="s">
        <v>8307</v>
      </c>
      <c r="R72" t="s">
        <v>8309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4181</v>
      </c>
      <c r="D73" s="15">
        <v>1800</v>
      </c>
      <c r="E73" s="6">
        <v>110353.65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8">
        <f t="shared" si="5"/>
        <v>6131</v>
      </c>
      <c r="P73" s="8">
        <f t="shared" si="6"/>
        <v>3448.55</v>
      </c>
      <c r="Q73" s="10" t="s">
        <v>8307</v>
      </c>
      <c r="R73" t="s">
        <v>8309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4182</v>
      </c>
      <c r="D74" s="15">
        <v>2200</v>
      </c>
      <c r="E74" s="6">
        <v>108397.11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8">
        <f t="shared" si="5"/>
        <v>4927</v>
      </c>
      <c r="P74" s="8">
        <f t="shared" si="6"/>
        <v>2643.83</v>
      </c>
      <c r="Q74" s="10" t="s">
        <v>8307</v>
      </c>
      <c r="R74" t="s">
        <v>8309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4183</v>
      </c>
      <c r="D75" s="15">
        <v>900</v>
      </c>
      <c r="E75" s="6">
        <v>107421.57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8">
        <f t="shared" si="5"/>
        <v>11936</v>
      </c>
      <c r="P75" s="8">
        <f t="shared" si="6"/>
        <v>5967.87</v>
      </c>
      <c r="Q75" s="10" t="s">
        <v>8307</v>
      </c>
      <c r="R75" t="s">
        <v>8309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4184</v>
      </c>
      <c r="D76" s="15">
        <v>500</v>
      </c>
      <c r="E76" s="6">
        <v>107148.74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8">
        <f t="shared" si="5"/>
        <v>21430</v>
      </c>
      <c r="P76" s="8">
        <f t="shared" si="6"/>
        <v>3694.78</v>
      </c>
      <c r="Q76" s="10" t="s">
        <v>8307</v>
      </c>
      <c r="R76" t="s">
        <v>8309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4185</v>
      </c>
      <c r="D77" s="15">
        <v>3500</v>
      </c>
      <c r="E77" s="6">
        <v>106330.39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8">
        <f t="shared" si="5"/>
        <v>3038</v>
      </c>
      <c r="P77" s="8">
        <f t="shared" si="6"/>
        <v>2262.35</v>
      </c>
      <c r="Q77" s="10" t="s">
        <v>8307</v>
      </c>
      <c r="R77" t="s">
        <v>8309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4186</v>
      </c>
      <c r="D78" s="15">
        <v>300</v>
      </c>
      <c r="E78" s="6">
        <v>106222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8">
        <f t="shared" si="5"/>
        <v>35407</v>
      </c>
      <c r="P78" s="8">
        <f t="shared" si="6"/>
        <v>7081.47</v>
      </c>
      <c r="Q78" s="10" t="s">
        <v>8307</v>
      </c>
      <c r="R78" t="s">
        <v>8309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4187</v>
      </c>
      <c r="D79" s="15">
        <v>400</v>
      </c>
      <c r="E79" s="6">
        <v>106084.5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8">
        <f t="shared" si="5"/>
        <v>26521</v>
      </c>
      <c r="P79" s="8">
        <f t="shared" si="6"/>
        <v>4080.17</v>
      </c>
      <c r="Q79" s="10" t="s">
        <v>8307</v>
      </c>
      <c r="R79" t="s">
        <v>8309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4188</v>
      </c>
      <c r="D80" s="15">
        <v>50</v>
      </c>
      <c r="E80" s="6">
        <v>105881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8">
        <f t="shared" si="5"/>
        <v>211762</v>
      </c>
      <c r="P80" s="8">
        <f t="shared" si="6"/>
        <v>3025.17</v>
      </c>
      <c r="Q80" s="10" t="s">
        <v>8307</v>
      </c>
      <c r="R80" t="s">
        <v>8309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4189</v>
      </c>
      <c r="D81" s="15">
        <v>1300</v>
      </c>
      <c r="E81" s="6">
        <v>105745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8">
        <f t="shared" si="5"/>
        <v>8134</v>
      </c>
      <c r="P81" s="8">
        <f t="shared" si="6"/>
        <v>2579.15</v>
      </c>
      <c r="Q81" s="10" t="s">
        <v>8307</v>
      </c>
      <c r="R81" t="s">
        <v>8309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4190</v>
      </c>
      <c r="D82" s="15">
        <v>12000</v>
      </c>
      <c r="E82" s="6">
        <v>104146.51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8">
        <f t="shared" si="5"/>
        <v>868</v>
      </c>
      <c r="P82" s="8">
        <f t="shared" si="6"/>
        <v>2215.88</v>
      </c>
      <c r="Q82" s="10" t="s">
        <v>8307</v>
      </c>
      <c r="R82" t="s">
        <v>8309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4191</v>
      </c>
      <c r="D83" s="15">
        <v>750</v>
      </c>
      <c r="E83" s="6">
        <v>100939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8">
        <f t="shared" si="5"/>
        <v>13459</v>
      </c>
      <c r="P83" s="8">
        <f t="shared" si="6"/>
        <v>3604.96</v>
      </c>
      <c r="Q83" s="10" t="s">
        <v>8307</v>
      </c>
      <c r="R83" t="s">
        <v>8309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4192</v>
      </c>
      <c r="D84" s="15">
        <v>4000</v>
      </c>
      <c r="E84" s="6">
        <v>100824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8">
        <f t="shared" si="5"/>
        <v>2521</v>
      </c>
      <c r="P84" s="8">
        <f t="shared" si="6"/>
        <v>1008.24</v>
      </c>
      <c r="Q84" s="10" t="s">
        <v>8307</v>
      </c>
      <c r="R84" t="s">
        <v>8309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4193</v>
      </c>
      <c r="D85" s="15">
        <v>200</v>
      </c>
      <c r="E85" s="6">
        <v>100490.02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8">
        <f t="shared" si="5"/>
        <v>50245</v>
      </c>
      <c r="P85" s="8">
        <f t="shared" si="6"/>
        <v>7730</v>
      </c>
      <c r="Q85" s="10" t="s">
        <v>8307</v>
      </c>
      <c r="R85" t="s">
        <v>8309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4194</v>
      </c>
      <c r="D86" s="15">
        <v>500</v>
      </c>
      <c r="E86" s="6">
        <v>100036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8">
        <f t="shared" si="5"/>
        <v>20007</v>
      </c>
      <c r="P86" s="8">
        <f t="shared" si="6"/>
        <v>14290.86</v>
      </c>
      <c r="Q86" s="10" t="s">
        <v>8307</v>
      </c>
      <c r="R86" t="s">
        <v>8309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4195</v>
      </c>
      <c r="D87" s="15">
        <v>1200</v>
      </c>
      <c r="E87" s="6">
        <v>98953.42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8">
        <f t="shared" si="5"/>
        <v>8246</v>
      </c>
      <c r="P87" s="8">
        <f t="shared" si="6"/>
        <v>4712.07</v>
      </c>
      <c r="Q87" s="10" t="s">
        <v>8307</v>
      </c>
      <c r="R87" t="s">
        <v>8309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4196</v>
      </c>
      <c r="D88" s="15">
        <v>6000</v>
      </c>
      <c r="E88" s="6">
        <v>97273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8">
        <f t="shared" si="5"/>
        <v>1621</v>
      </c>
      <c r="P88" s="8">
        <f t="shared" si="6"/>
        <v>5721.94</v>
      </c>
      <c r="Q88" s="10" t="s">
        <v>8307</v>
      </c>
      <c r="R88" t="s">
        <v>8309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4197</v>
      </c>
      <c r="D89" s="15">
        <v>2500</v>
      </c>
      <c r="E89" s="6">
        <v>96248.960000000006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8">
        <f t="shared" si="5"/>
        <v>3850</v>
      </c>
      <c r="P89" s="8">
        <f t="shared" si="6"/>
        <v>3849.96</v>
      </c>
      <c r="Q89" s="10" t="s">
        <v>8307</v>
      </c>
      <c r="R89" t="s">
        <v>8309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4198</v>
      </c>
      <c r="D90" s="15">
        <v>3500</v>
      </c>
      <c r="E90" s="6">
        <v>96015.9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8">
        <f t="shared" si="5"/>
        <v>2743</v>
      </c>
      <c r="P90" s="8">
        <f t="shared" si="6"/>
        <v>1600.27</v>
      </c>
      <c r="Q90" s="10" t="s">
        <v>8307</v>
      </c>
      <c r="R90" t="s">
        <v>8309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4199</v>
      </c>
      <c r="D91" s="15">
        <v>6000</v>
      </c>
      <c r="E91" s="6">
        <v>93374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8">
        <f t="shared" si="5"/>
        <v>1556</v>
      </c>
      <c r="P91" s="8">
        <f t="shared" si="6"/>
        <v>1667.39</v>
      </c>
      <c r="Q91" s="10" t="s">
        <v>8307</v>
      </c>
      <c r="R91" t="s">
        <v>8309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4200</v>
      </c>
      <c r="D92" s="15">
        <v>500</v>
      </c>
      <c r="E92" s="6">
        <v>92848.5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8">
        <f t="shared" si="5"/>
        <v>18570</v>
      </c>
      <c r="P92" s="8">
        <f t="shared" si="6"/>
        <v>5803.03</v>
      </c>
      <c r="Q92" s="10" t="s">
        <v>8307</v>
      </c>
      <c r="R92" t="s">
        <v>8309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4201</v>
      </c>
      <c r="D93" s="15">
        <v>3000</v>
      </c>
      <c r="E93" s="6">
        <v>92340.21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8">
        <f t="shared" si="5"/>
        <v>3078</v>
      </c>
      <c r="P93" s="8">
        <f t="shared" si="6"/>
        <v>2007.4</v>
      </c>
      <c r="Q93" s="10" t="s">
        <v>8307</v>
      </c>
      <c r="R93" t="s">
        <v>8309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4202</v>
      </c>
      <c r="D94" s="15">
        <v>5000</v>
      </c>
      <c r="E94" s="6">
        <v>92154.22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8">
        <f t="shared" si="5"/>
        <v>1843</v>
      </c>
      <c r="P94" s="8">
        <f t="shared" si="6"/>
        <v>2143.12</v>
      </c>
      <c r="Q94" s="10" t="s">
        <v>8307</v>
      </c>
      <c r="R94" t="s">
        <v>8309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4203</v>
      </c>
      <c r="D95" s="15">
        <v>1000</v>
      </c>
      <c r="E95" s="6">
        <v>86492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8">
        <f t="shared" si="5"/>
        <v>8649</v>
      </c>
      <c r="P95" s="8">
        <f t="shared" si="6"/>
        <v>5766.13</v>
      </c>
      <c r="Q95" s="10" t="s">
        <v>8307</v>
      </c>
      <c r="R95" t="s">
        <v>8309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4204</v>
      </c>
      <c r="D96" s="15">
        <v>250</v>
      </c>
      <c r="E96" s="6">
        <v>86133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8">
        <f t="shared" si="5"/>
        <v>34453</v>
      </c>
      <c r="P96" s="8">
        <f t="shared" si="6"/>
        <v>7177.75</v>
      </c>
      <c r="Q96" s="10" t="s">
        <v>8307</v>
      </c>
      <c r="R96" t="s">
        <v>8309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4205</v>
      </c>
      <c r="D97" s="15">
        <v>350</v>
      </c>
      <c r="E97" s="6">
        <v>85192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8">
        <f t="shared" si="5"/>
        <v>24341</v>
      </c>
      <c r="P97" s="8">
        <f t="shared" si="6"/>
        <v>4056.76</v>
      </c>
      <c r="Q97" s="10" t="s">
        <v>8307</v>
      </c>
      <c r="R97" t="s">
        <v>8309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4206</v>
      </c>
      <c r="D98" s="15">
        <v>1500</v>
      </c>
      <c r="E98" s="6">
        <v>84947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8">
        <f t="shared" si="5"/>
        <v>5663</v>
      </c>
      <c r="P98" s="8">
        <f t="shared" si="6"/>
        <v>2498.44</v>
      </c>
      <c r="Q98" s="10" t="s">
        <v>8307</v>
      </c>
      <c r="R98" t="s">
        <v>8309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4207</v>
      </c>
      <c r="D99" s="15">
        <v>400</v>
      </c>
      <c r="E99" s="6">
        <v>82532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8">
        <f t="shared" si="5"/>
        <v>20633</v>
      </c>
      <c r="P99" s="8">
        <f t="shared" si="6"/>
        <v>10316.5</v>
      </c>
      <c r="Q99" s="10" t="s">
        <v>8307</v>
      </c>
      <c r="R99" t="s">
        <v>8309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4208</v>
      </c>
      <c r="D100" s="15">
        <v>3200</v>
      </c>
      <c r="E100" s="6">
        <v>81316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8">
        <f t="shared" si="5"/>
        <v>2541</v>
      </c>
      <c r="P100" s="8">
        <f t="shared" si="6"/>
        <v>1355.27</v>
      </c>
      <c r="Q100" s="10" t="s">
        <v>8307</v>
      </c>
      <c r="R100" t="s">
        <v>8309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4209</v>
      </c>
      <c r="D101" s="15">
        <v>1500</v>
      </c>
      <c r="E101" s="6">
        <v>80070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8">
        <f t="shared" si="5"/>
        <v>5338</v>
      </c>
      <c r="P101" s="8">
        <f t="shared" si="6"/>
        <v>2053.08</v>
      </c>
      <c r="Q101" s="10" t="s">
        <v>8307</v>
      </c>
      <c r="R101" t="s">
        <v>8309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4210</v>
      </c>
      <c r="D102" s="15">
        <v>5000</v>
      </c>
      <c r="E102" s="6">
        <v>79686.05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8">
        <f t="shared" si="5"/>
        <v>1594</v>
      </c>
      <c r="P102" s="8">
        <f t="shared" si="6"/>
        <v>3064.85</v>
      </c>
      <c r="Q102" s="10" t="s">
        <v>8307</v>
      </c>
      <c r="R102" t="s">
        <v>8309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4211</v>
      </c>
      <c r="D103" s="15">
        <v>3500</v>
      </c>
      <c r="E103" s="6">
        <v>79335.360000000001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8">
        <f t="shared" si="5"/>
        <v>2267</v>
      </c>
      <c r="P103" s="8">
        <f t="shared" si="6"/>
        <v>2266.7199999999998</v>
      </c>
      <c r="Q103" s="10" t="s">
        <v>8307</v>
      </c>
      <c r="R103" t="s">
        <v>8309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4212</v>
      </c>
      <c r="D104" s="15">
        <v>6000</v>
      </c>
      <c r="E104" s="6">
        <v>79173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8">
        <f t="shared" si="5"/>
        <v>1320</v>
      </c>
      <c r="P104" s="8">
        <f t="shared" si="6"/>
        <v>1218.05</v>
      </c>
      <c r="Q104" s="10" t="s">
        <v>8307</v>
      </c>
      <c r="R104" t="s">
        <v>8309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4213</v>
      </c>
      <c r="D105" s="15">
        <v>1300</v>
      </c>
      <c r="E105" s="6">
        <v>77710.8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8">
        <f t="shared" si="5"/>
        <v>5978</v>
      </c>
      <c r="P105" s="8">
        <f t="shared" si="6"/>
        <v>1585.93</v>
      </c>
      <c r="Q105" s="10" t="s">
        <v>8307</v>
      </c>
      <c r="R105" t="s">
        <v>8309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4214</v>
      </c>
      <c r="D106" s="15">
        <v>500</v>
      </c>
      <c r="E106" s="6">
        <v>76949.820000000007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8">
        <f t="shared" si="5"/>
        <v>15390</v>
      </c>
      <c r="P106" s="8">
        <f t="shared" si="6"/>
        <v>7694.98</v>
      </c>
      <c r="Q106" s="10" t="s">
        <v>8307</v>
      </c>
      <c r="R106" t="s">
        <v>8309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4215</v>
      </c>
      <c r="D107" s="15">
        <v>2200</v>
      </c>
      <c r="E107" s="6">
        <v>76726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8">
        <f t="shared" si="5"/>
        <v>3488</v>
      </c>
      <c r="P107" s="8">
        <f t="shared" si="6"/>
        <v>1278.77</v>
      </c>
      <c r="Q107" s="10" t="s">
        <v>8307</v>
      </c>
      <c r="R107" t="s">
        <v>8309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4216</v>
      </c>
      <c r="D108" s="15">
        <v>5000</v>
      </c>
      <c r="E108" s="6">
        <v>76130.2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8">
        <f t="shared" si="5"/>
        <v>1523</v>
      </c>
      <c r="P108" s="8">
        <f t="shared" si="6"/>
        <v>2819.64</v>
      </c>
      <c r="Q108" s="10" t="s">
        <v>8307</v>
      </c>
      <c r="R108" t="s">
        <v>8309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4217</v>
      </c>
      <c r="D109" s="15">
        <v>7500</v>
      </c>
      <c r="E109" s="6">
        <v>76105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8">
        <f t="shared" si="5"/>
        <v>1015</v>
      </c>
      <c r="P109" s="8">
        <f t="shared" si="6"/>
        <v>1102.97</v>
      </c>
      <c r="Q109" s="10" t="s">
        <v>8307</v>
      </c>
      <c r="R109" t="s">
        <v>8309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4218</v>
      </c>
      <c r="D110" s="15">
        <v>1500</v>
      </c>
      <c r="E110" s="6">
        <v>76047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8">
        <f t="shared" si="5"/>
        <v>5070</v>
      </c>
      <c r="P110" s="8">
        <f t="shared" si="6"/>
        <v>1618.02</v>
      </c>
      <c r="Q110" s="10" t="s">
        <v>8307</v>
      </c>
      <c r="R110" t="s">
        <v>8309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4219</v>
      </c>
      <c r="D111" s="15">
        <v>1000</v>
      </c>
      <c r="E111" s="6">
        <v>75099.199999999997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8">
        <f t="shared" si="5"/>
        <v>7510</v>
      </c>
      <c r="P111" s="8">
        <f t="shared" si="6"/>
        <v>1597.86</v>
      </c>
      <c r="Q111" s="10" t="s">
        <v>8307</v>
      </c>
      <c r="R111" t="s">
        <v>8309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4220</v>
      </c>
      <c r="D112" s="15">
        <v>1300</v>
      </c>
      <c r="E112" s="6">
        <v>75029.48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8">
        <f t="shared" si="5"/>
        <v>5771</v>
      </c>
      <c r="P112" s="8">
        <f t="shared" si="6"/>
        <v>2885.75</v>
      </c>
      <c r="Q112" s="10" t="s">
        <v>8307</v>
      </c>
      <c r="R112" t="s">
        <v>8309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4221</v>
      </c>
      <c r="D113" s="15">
        <v>3500</v>
      </c>
      <c r="E113" s="6">
        <v>74134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8">
        <f t="shared" si="5"/>
        <v>2118</v>
      </c>
      <c r="P113" s="8">
        <f t="shared" si="6"/>
        <v>1398.75</v>
      </c>
      <c r="Q113" s="10" t="s">
        <v>8307</v>
      </c>
      <c r="R113" t="s">
        <v>8309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4222</v>
      </c>
      <c r="D114" s="15">
        <v>5000</v>
      </c>
      <c r="E114" s="6">
        <v>74026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8">
        <f t="shared" si="5"/>
        <v>1481</v>
      </c>
      <c r="P114" s="8">
        <f t="shared" si="6"/>
        <v>913.9</v>
      </c>
      <c r="Q114" s="10" t="s">
        <v>8307</v>
      </c>
      <c r="R114" t="s">
        <v>8309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4223</v>
      </c>
      <c r="D115" s="15">
        <v>5000</v>
      </c>
      <c r="E115" s="6">
        <v>73818.240000000005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8">
        <f t="shared" si="5"/>
        <v>1476</v>
      </c>
      <c r="P115" s="8">
        <f t="shared" si="6"/>
        <v>946.39</v>
      </c>
      <c r="Q115" s="10" t="s">
        <v>8307</v>
      </c>
      <c r="R115" t="s">
        <v>8309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4224</v>
      </c>
      <c r="D116" s="15">
        <v>3000</v>
      </c>
      <c r="E116" s="6">
        <v>73552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8">
        <f t="shared" si="5"/>
        <v>2452</v>
      </c>
      <c r="P116" s="8">
        <f t="shared" si="6"/>
        <v>2101.4899999999998</v>
      </c>
      <c r="Q116" s="10" t="s">
        <v>8307</v>
      </c>
      <c r="R116" t="s">
        <v>8309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4225</v>
      </c>
      <c r="D117" s="15">
        <v>450</v>
      </c>
      <c r="E117" s="6">
        <v>71771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8">
        <f t="shared" si="5"/>
        <v>15949</v>
      </c>
      <c r="P117" s="8">
        <f t="shared" si="6"/>
        <v>3262.32</v>
      </c>
      <c r="Q117" s="10" t="s">
        <v>8307</v>
      </c>
      <c r="R117" t="s">
        <v>8309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4226</v>
      </c>
      <c r="D118" s="15">
        <v>3500</v>
      </c>
      <c r="E118" s="6">
        <v>71748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8">
        <f t="shared" si="5"/>
        <v>2050</v>
      </c>
      <c r="P118" s="8">
        <f t="shared" si="6"/>
        <v>1258.74</v>
      </c>
      <c r="Q118" s="10" t="s">
        <v>8307</v>
      </c>
      <c r="R118" t="s">
        <v>8309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4227</v>
      </c>
      <c r="D119" s="15">
        <v>4500</v>
      </c>
      <c r="E119" s="6">
        <v>69465.33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8">
        <f t="shared" si="5"/>
        <v>1544</v>
      </c>
      <c r="P119" s="8">
        <f t="shared" si="6"/>
        <v>2572.79</v>
      </c>
      <c r="Q119" s="10" t="s">
        <v>8307</v>
      </c>
      <c r="R119" t="s">
        <v>8309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4228</v>
      </c>
      <c r="D120" s="15">
        <v>5000</v>
      </c>
      <c r="E120" s="6">
        <v>67856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8">
        <f t="shared" si="5"/>
        <v>1357</v>
      </c>
      <c r="P120" s="8">
        <f t="shared" si="6"/>
        <v>1739.9</v>
      </c>
      <c r="Q120" s="10" t="s">
        <v>8307</v>
      </c>
      <c r="R120" t="s">
        <v>8309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4229</v>
      </c>
      <c r="D121" s="15">
        <v>3250</v>
      </c>
      <c r="E121" s="6">
        <v>66554.559999999998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8">
        <f t="shared" si="5"/>
        <v>2048</v>
      </c>
      <c r="P121" s="8">
        <f t="shared" si="6"/>
        <v>1798.77</v>
      </c>
      <c r="Q121" s="10" t="s">
        <v>8307</v>
      </c>
      <c r="R121" t="s">
        <v>8309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4230</v>
      </c>
      <c r="D122" s="15">
        <v>70000</v>
      </c>
      <c r="E122" s="6">
        <v>66458.23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8">
        <f t="shared" si="5"/>
        <v>95</v>
      </c>
      <c r="P122" s="8">
        <f t="shared" si="6"/>
        <v>66458.23</v>
      </c>
      <c r="Q122" s="10" t="s">
        <v>8307</v>
      </c>
      <c r="R122" t="s">
        <v>8310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4231</v>
      </c>
      <c r="D123" s="15">
        <v>3000</v>
      </c>
      <c r="E123" s="6">
        <v>65924.38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8">
        <f t="shared" si="5"/>
        <v>2197</v>
      </c>
      <c r="P123" s="8">
        <f t="shared" si="6"/>
        <v>65924.38</v>
      </c>
      <c r="Q123" s="10" t="s">
        <v>8307</v>
      </c>
      <c r="R123" t="s">
        <v>8310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4232</v>
      </c>
      <c r="D124" s="15">
        <v>100000000</v>
      </c>
      <c r="E124" s="6">
        <v>65313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8">
        <f t="shared" si="5"/>
        <v>0</v>
      </c>
      <c r="P124" s="8" t="str">
        <f t="shared" si="6"/>
        <v>N/A</v>
      </c>
      <c r="Q124" s="10" t="s">
        <v>8307</v>
      </c>
      <c r="R124" t="s">
        <v>8310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4233</v>
      </c>
      <c r="D125" s="15">
        <v>55000</v>
      </c>
      <c r="E125" s="6">
        <v>64974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8">
        <f t="shared" si="5"/>
        <v>118</v>
      </c>
      <c r="P125" s="8">
        <f t="shared" si="6"/>
        <v>10829</v>
      </c>
      <c r="Q125" s="10" t="s">
        <v>8307</v>
      </c>
      <c r="R125" t="s">
        <v>8310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4234</v>
      </c>
      <c r="D126" s="15">
        <v>4000</v>
      </c>
      <c r="E126" s="6">
        <v>64203.33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8">
        <f t="shared" si="5"/>
        <v>1605</v>
      </c>
      <c r="P126" s="8" t="str">
        <f t="shared" si="6"/>
        <v>N/A</v>
      </c>
      <c r="Q126" s="10" t="s">
        <v>8307</v>
      </c>
      <c r="R126" t="s">
        <v>8310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4235</v>
      </c>
      <c r="D127" s="15">
        <v>500</v>
      </c>
      <c r="E127" s="6">
        <v>63527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8">
        <f t="shared" si="5"/>
        <v>12705</v>
      </c>
      <c r="P127" s="8">
        <f t="shared" si="6"/>
        <v>10587.83</v>
      </c>
      <c r="Q127" s="10" t="s">
        <v>8307</v>
      </c>
      <c r="R127" t="s">
        <v>8310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4236</v>
      </c>
      <c r="D128" s="15">
        <v>25000</v>
      </c>
      <c r="E128" s="6">
        <v>63460.18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8">
        <f t="shared" si="5"/>
        <v>254</v>
      </c>
      <c r="P128" s="8">
        <f t="shared" si="6"/>
        <v>4881.55</v>
      </c>
      <c r="Q128" s="10" t="s">
        <v>8307</v>
      </c>
      <c r="R128" t="s">
        <v>8310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4237</v>
      </c>
      <c r="D129" s="15">
        <v>8000</v>
      </c>
      <c r="E129" s="6">
        <v>60450.1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8">
        <f t="shared" si="5"/>
        <v>756</v>
      </c>
      <c r="P129" s="8">
        <f t="shared" si="6"/>
        <v>15112.53</v>
      </c>
      <c r="Q129" s="10" t="s">
        <v>8307</v>
      </c>
      <c r="R129" t="s">
        <v>8310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4238</v>
      </c>
      <c r="D130" s="15">
        <v>100000</v>
      </c>
      <c r="E130" s="6">
        <v>60180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8">
        <f t="shared" si="5"/>
        <v>60</v>
      </c>
      <c r="P130" s="8">
        <f t="shared" si="6"/>
        <v>10030</v>
      </c>
      <c r="Q130" s="10" t="s">
        <v>8307</v>
      </c>
      <c r="R130" t="s">
        <v>8310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4239</v>
      </c>
      <c r="D131" s="15">
        <v>20000</v>
      </c>
      <c r="E131" s="6">
        <v>60175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8">
        <f t="shared" ref="O131:O194" si="10">ROUND(E131/D131*100,0)</f>
        <v>301</v>
      </c>
      <c r="P131" s="8" t="str">
        <f t="shared" ref="P131:P194" si="11">IFERROR(ROUND(E131/L131,2), "N/A")</f>
        <v>N/A</v>
      </c>
      <c r="Q131" s="10" t="s">
        <v>8307</v>
      </c>
      <c r="R131" t="s">
        <v>8310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4240</v>
      </c>
      <c r="D132" s="15">
        <v>600</v>
      </c>
      <c r="E132" s="6">
        <v>60095.35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8">
        <f t="shared" si="10"/>
        <v>10016</v>
      </c>
      <c r="P132" s="8" t="str">
        <f t="shared" si="11"/>
        <v>N/A</v>
      </c>
      <c r="Q132" s="10" t="s">
        <v>8307</v>
      </c>
      <c r="R132" t="s">
        <v>8310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4241</v>
      </c>
      <c r="D133" s="15">
        <v>1200</v>
      </c>
      <c r="E133" s="6">
        <v>60046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8">
        <f t="shared" si="10"/>
        <v>5004</v>
      </c>
      <c r="P133" s="8" t="str">
        <f t="shared" si="11"/>
        <v>N/A</v>
      </c>
      <c r="Q133" s="10" t="s">
        <v>8307</v>
      </c>
      <c r="R133" t="s">
        <v>8310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4242</v>
      </c>
      <c r="D134" s="15">
        <v>80000</v>
      </c>
      <c r="E134" s="6">
        <v>58520.2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8">
        <f t="shared" si="10"/>
        <v>73</v>
      </c>
      <c r="P134" s="8">
        <f t="shared" si="11"/>
        <v>722.47</v>
      </c>
      <c r="Q134" s="10" t="s">
        <v>8307</v>
      </c>
      <c r="R134" t="s">
        <v>8310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4243</v>
      </c>
      <c r="D135" s="15">
        <v>71764</v>
      </c>
      <c r="E135" s="6">
        <v>57817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8">
        <f t="shared" si="10"/>
        <v>81</v>
      </c>
      <c r="P135" s="8" t="str">
        <f t="shared" si="11"/>
        <v>N/A</v>
      </c>
      <c r="Q135" s="10" t="s">
        <v>8307</v>
      </c>
      <c r="R135" t="s">
        <v>8310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4244</v>
      </c>
      <c r="D136" s="15">
        <v>5000</v>
      </c>
      <c r="E136" s="6">
        <v>57754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8">
        <f t="shared" si="10"/>
        <v>1155</v>
      </c>
      <c r="P136" s="8" t="str">
        <f t="shared" si="11"/>
        <v>N/A</v>
      </c>
      <c r="Q136" s="10" t="s">
        <v>8307</v>
      </c>
      <c r="R136" t="s">
        <v>8310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4245</v>
      </c>
      <c r="D137" s="15">
        <v>3000</v>
      </c>
      <c r="E137" s="6">
        <v>57342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8">
        <f t="shared" si="10"/>
        <v>1911</v>
      </c>
      <c r="P137" s="8">
        <f t="shared" si="11"/>
        <v>11468.4</v>
      </c>
      <c r="Q137" s="10" t="s">
        <v>8307</v>
      </c>
      <c r="R137" t="s">
        <v>8310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4231</v>
      </c>
      <c r="D138" s="15">
        <v>3000</v>
      </c>
      <c r="E138" s="6">
        <v>57197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8">
        <f t="shared" si="10"/>
        <v>1907</v>
      </c>
      <c r="P138" s="8" t="str">
        <f t="shared" si="11"/>
        <v>N/A</v>
      </c>
      <c r="Q138" s="10" t="s">
        <v>8307</v>
      </c>
      <c r="R138" t="s">
        <v>8310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4246</v>
      </c>
      <c r="D139" s="15">
        <v>55000</v>
      </c>
      <c r="E139" s="6">
        <v>56618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8">
        <f t="shared" si="10"/>
        <v>103</v>
      </c>
      <c r="P139" s="8" t="str">
        <f t="shared" si="11"/>
        <v>N/A</v>
      </c>
      <c r="Q139" s="10" t="s">
        <v>8307</v>
      </c>
      <c r="R139" t="s">
        <v>8310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4247</v>
      </c>
      <c r="D140" s="15">
        <v>150000</v>
      </c>
      <c r="E140" s="6">
        <v>56590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8">
        <f t="shared" si="10"/>
        <v>38</v>
      </c>
      <c r="P140" s="8">
        <f t="shared" si="11"/>
        <v>975.69</v>
      </c>
      <c r="Q140" s="10" t="s">
        <v>8307</v>
      </c>
      <c r="R140" t="s">
        <v>8310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4248</v>
      </c>
      <c r="D141" s="15">
        <v>500</v>
      </c>
      <c r="E141" s="6">
        <v>56146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8">
        <f t="shared" si="10"/>
        <v>11229</v>
      </c>
      <c r="P141" s="8">
        <f t="shared" si="11"/>
        <v>56146</v>
      </c>
      <c r="Q141" s="10" t="s">
        <v>8307</v>
      </c>
      <c r="R141" t="s">
        <v>8310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4249</v>
      </c>
      <c r="D142" s="15">
        <v>200000</v>
      </c>
      <c r="E142" s="6">
        <v>56079.83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8">
        <f t="shared" si="10"/>
        <v>28</v>
      </c>
      <c r="P142" s="8" t="str">
        <f t="shared" si="11"/>
        <v>N/A</v>
      </c>
      <c r="Q142" s="10" t="s">
        <v>8307</v>
      </c>
      <c r="R142" t="s">
        <v>8310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4250</v>
      </c>
      <c r="D143" s="15">
        <v>12000</v>
      </c>
      <c r="E143" s="6">
        <v>55223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8">
        <f t="shared" si="10"/>
        <v>460</v>
      </c>
      <c r="P143" s="8">
        <f t="shared" si="11"/>
        <v>1972.25</v>
      </c>
      <c r="Q143" s="10" t="s">
        <v>8307</v>
      </c>
      <c r="R143" t="s">
        <v>8310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4251</v>
      </c>
      <c r="D144" s="15">
        <v>3000</v>
      </c>
      <c r="E144" s="6">
        <v>55201.52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8">
        <f t="shared" si="10"/>
        <v>1840</v>
      </c>
      <c r="P144" s="8">
        <f t="shared" si="11"/>
        <v>55201.52</v>
      </c>
      <c r="Q144" s="10" t="s">
        <v>8307</v>
      </c>
      <c r="R144" t="s">
        <v>8310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4252</v>
      </c>
      <c r="D145" s="15">
        <v>5500</v>
      </c>
      <c r="E145" s="6">
        <v>54116.28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8">
        <f t="shared" si="10"/>
        <v>984</v>
      </c>
      <c r="P145" s="8" t="str">
        <f t="shared" si="11"/>
        <v>N/A</v>
      </c>
      <c r="Q145" s="10" t="s">
        <v>8307</v>
      </c>
      <c r="R145" t="s">
        <v>8310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4253</v>
      </c>
      <c r="D146" s="15">
        <v>7500</v>
      </c>
      <c r="E146" s="6">
        <v>53771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8">
        <f t="shared" si="10"/>
        <v>717</v>
      </c>
      <c r="P146" s="8">
        <f t="shared" si="11"/>
        <v>1453.27</v>
      </c>
      <c r="Q146" s="10" t="s">
        <v>8307</v>
      </c>
      <c r="R146" t="s">
        <v>8310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4254</v>
      </c>
      <c r="D147" s="15">
        <v>4500</v>
      </c>
      <c r="E147" s="6">
        <v>53769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8">
        <f t="shared" si="10"/>
        <v>1195</v>
      </c>
      <c r="P147" s="8">
        <f t="shared" si="11"/>
        <v>5974.33</v>
      </c>
      <c r="Q147" s="10" t="s">
        <v>8307</v>
      </c>
      <c r="R147" t="s">
        <v>8310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4255</v>
      </c>
      <c r="D148" s="15">
        <v>20000</v>
      </c>
      <c r="E148" s="6">
        <v>53737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8">
        <f t="shared" si="10"/>
        <v>269</v>
      </c>
      <c r="P148" s="8">
        <f t="shared" si="11"/>
        <v>17912.330000000002</v>
      </c>
      <c r="Q148" s="10" t="s">
        <v>8307</v>
      </c>
      <c r="R148" t="s">
        <v>8310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4256</v>
      </c>
      <c r="D149" s="15">
        <v>7000</v>
      </c>
      <c r="E149" s="6">
        <v>53670.6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8">
        <f t="shared" si="10"/>
        <v>767</v>
      </c>
      <c r="P149" s="8" t="str">
        <f t="shared" si="11"/>
        <v>N/A</v>
      </c>
      <c r="Q149" s="10" t="s">
        <v>8307</v>
      </c>
      <c r="R149" t="s">
        <v>8310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4257</v>
      </c>
      <c r="D150" s="15">
        <v>50000</v>
      </c>
      <c r="E150" s="6">
        <v>53157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8">
        <f t="shared" si="10"/>
        <v>106</v>
      </c>
      <c r="P150" s="8">
        <f t="shared" si="11"/>
        <v>26578.5</v>
      </c>
      <c r="Q150" s="10" t="s">
        <v>8307</v>
      </c>
      <c r="R150" t="s">
        <v>8310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4258</v>
      </c>
      <c r="D151" s="15">
        <v>10000</v>
      </c>
      <c r="E151" s="6">
        <v>53001.3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8">
        <f t="shared" si="10"/>
        <v>530</v>
      </c>
      <c r="P151" s="8">
        <f t="shared" si="11"/>
        <v>8833.5499999999993</v>
      </c>
      <c r="Q151" s="10" t="s">
        <v>8307</v>
      </c>
      <c r="R151" t="s">
        <v>8310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4259</v>
      </c>
      <c r="D152" s="15">
        <v>130000</v>
      </c>
      <c r="E152" s="6">
        <v>52576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8">
        <f t="shared" si="10"/>
        <v>40</v>
      </c>
      <c r="P152" s="8">
        <f t="shared" si="11"/>
        <v>784.72</v>
      </c>
      <c r="Q152" s="10" t="s">
        <v>8307</v>
      </c>
      <c r="R152" t="s">
        <v>8310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4260</v>
      </c>
      <c r="D153" s="15">
        <v>250000</v>
      </c>
      <c r="E153" s="6">
        <v>52198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8">
        <f t="shared" si="10"/>
        <v>21</v>
      </c>
      <c r="P153" s="8">
        <f t="shared" si="11"/>
        <v>10439.6</v>
      </c>
      <c r="Q153" s="10" t="s">
        <v>8307</v>
      </c>
      <c r="R153" t="s">
        <v>8310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4261</v>
      </c>
      <c r="D154" s="15">
        <v>380000</v>
      </c>
      <c r="E154" s="6">
        <v>51906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8">
        <f t="shared" si="10"/>
        <v>14</v>
      </c>
      <c r="P154" s="8">
        <f t="shared" si="11"/>
        <v>25953</v>
      </c>
      <c r="Q154" s="10" t="s">
        <v>8307</v>
      </c>
      <c r="R154" t="s">
        <v>8310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4262</v>
      </c>
      <c r="D155" s="15">
        <v>50000</v>
      </c>
      <c r="E155" s="6">
        <v>51605.31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8">
        <f t="shared" si="10"/>
        <v>103</v>
      </c>
      <c r="P155" s="8">
        <f t="shared" si="11"/>
        <v>5160.53</v>
      </c>
      <c r="Q155" s="10" t="s">
        <v>8307</v>
      </c>
      <c r="R155" t="s">
        <v>8310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4263</v>
      </c>
      <c r="D156" s="15">
        <v>1500</v>
      </c>
      <c r="E156" s="6">
        <v>51544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8">
        <f t="shared" si="10"/>
        <v>3436</v>
      </c>
      <c r="P156" s="8">
        <f t="shared" si="11"/>
        <v>17181.330000000002</v>
      </c>
      <c r="Q156" s="10" t="s">
        <v>8307</v>
      </c>
      <c r="R156" t="s">
        <v>8310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4264</v>
      </c>
      <c r="D157" s="15">
        <v>1350000</v>
      </c>
      <c r="E157" s="6">
        <v>51514.5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8">
        <f t="shared" si="10"/>
        <v>4</v>
      </c>
      <c r="P157" s="8">
        <f t="shared" si="11"/>
        <v>12878.63</v>
      </c>
      <c r="Q157" s="10" t="s">
        <v>8307</v>
      </c>
      <c r="R157" t="s">
        <v>8310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4265</v>
      </c>
      <c r="D158" s="15">
        <v>35000</v>
      </c>
      <c r="E158" s="6">
        <v>51184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8">
        <f t="shared" si="10"/>
        <v>146</v>
      </c>
      <c r="P158" s="8">
        <f t="shared" si="11"/>
        <v>3412.27</v>
      </c>
      <c r="Q158" s="10" t="s">
        <v>8307</v>
      </c>
      <c r="R158" t="s">
        <v>8310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4266</v>
      </c>
      <c r="D159" s="15">
        <v>2995</v>
      </c>
      <c r="E159" s="6">
        <v>51149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8">
        <f t="shared" si="10"/>
        <v>1708</v>
      </c>
      <c r="P159" s="8">
        <f t="shared" si="11"/>
        <v>25574.5</v>
      </c>
      <c r="Q159" s="10" t="s">
        <v>8307</v>
      </c>
      <c r="R159" t="s">
        <v>8310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4267</v>
      </c>
      <c r="D160" s="15">
        <v>5000</v>
      </c>
      <c r="E160" s="6">
        <v>50863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8">
        <f t="shared" si="10"/>
        <v>1017</v>
      </c>
      <c r="P160" s="8" t="str">
        <f t="shared" si="11"/>
        <v>N/A</v>
      </c>
      <c r="Q160" s="10" t="s">
        <v>8307</v>
      </c>
      <c r="R160" t="s">
        <v>8310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4268</v>
      </c>
      <c r="D161" s="15">
        <v>500000</v>
      </c>
      <c r="E161" s="6">
        <v>50803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8">
        <f t="shared" si="10"/>
        <v>10</v>
      </c>
      <c r="P161" s="8">
        <f t="shared" si="11"/>
        <v>50803</v>
      </c>
      <c r="Q161" s="10" t="s">
        <v>8307</v>
      </c>
      <c r="R161" t="s">
        <v>8310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4269</v>
      </c>
      <c r="D162" s="15">
        <v>5000</v>
      </c>
      <c r="E162" s="6">
        <v>50653.11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8">
        <f t="shared" si="10"/>
        <v>1013</v>
      </c>
      <c r="P162" s="8" t="str">
        <f t="shared" si="11"/>
        <v>N/A</v>
      </c>
      <c r="Q162" s="10" t="s">
        <v>8307</v>
      </c>
      <c r="R162" t="s">
        <v>8311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4270</v>
      </c>
      <c r="D163" s="15">
        <v>50000</v>
      </c>
      <c r="E163" s="6">
        <v>50251.41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8">
        <f t="shared" si="10"/>
        <v>101</v>
      </c>
      <c r="P163" s="8">
        <f t="shared" si="11"/>
        <v>50251.41</v>
      </c>
      <c r="Q163" s="10" t="s">
        <v>8307</v>
      </c>
      <c r="R163" t="s">
        <v>8311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4271</v>
      </c>
      <c r="D164" s="15">
        <v>2800</v>
      </c>
      <c r="E164" s="6">
        <v>50091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8">
        <f t="shared" si="10"/>
        <v>1789</v>
      </c>
      <c r="P164" s="8">
        <f t="shared" si="11"/>
        <v>5009.1000000000004</v>
      </c>
      <c r="Q164" s="10" t="s">
        <v>8307</v>
      </c>
      <c r="R164" t="s">
        <v>8311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4272</v>
      </c>
      <c r="D165" s="15">
        <v>2000000</v>
      </c>
      <c r="E165" s="6">
        <v>49830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8">
        <f t="shared" si="10"/>
        <v>2</v>
      </c>
      <c r="P165" s="8" t="str">
        <f t="shared" si="11"/>
        <v>N/A</v>
      </c>
      <c r="Q165" s="10" t="s">
        <v>8307</v>
      </c>
      <c r="R165" t="s">
        <v>8311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4273</v>
      </c>
      <c r="D166" s="15">
        <v>120000</v>
      </c>
      <c r="E166" s="6">
        <v>49811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8">
        <f t="shared" si="10"/>
        <v>42</v>
      </c>
      <c r="P166" s="8">
        <f t="shared" si="11"/>
        <v>7115.86</v>
      </c>
      <c r="Q166" s="10" t="s">
        <v>8307</v>
      </c>
      <c r="R166" t="s">
        <v>8311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4274</v>
      </c>
      <c r="D167" s="15">
        <v>17000</v>
      </c>
      <c r="E167" s="6">
        <v>49588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8">
        <f t="shared" si="10"/>
        <v>292</v>
      </c>
      <c r="P167" s="8" t="str">
        <f t="shared" si="11"/>
        <v>N/A</v>
      </c>
      <c r="Q167" s="10" t="s">
        <v>8307</v>
      </c>
      <c r="R167" t="s">
        <v>8311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4275</v>
      </c>
      <c r="D168" s="15">
        <v>5000</v>
      </c>
      <c r="E168" s="6">
        <v>49321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8">
        <f t="shared" si="10"/>
        <v>986</v>
      </c>
      <c r="P168" s="8">
        <f t="shared" si="11"/>
        <v>49321</v>
      </c>
      <c r="Q168" s="10" t="s">
        <v>8307</v>
      </c>
      <c r="R168" t="s">
        <v>8311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4276</v>
      </c>
      <c r="D169" s="15">
        <v>110000</v>
      </c>
      <c r="E169" s="6">
        <v>49100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8">
        <f t="shared" si="10"/>
        <v>45</v>
      </c>
      <c r="P169" s="8">
        <f t="shared" si="11"/>
        <v>24550</v>
      </c>
      <c r="Q169" s="10" t="s">
        <v>8307</v>
      </c>
      <c r="R169" t="s">
        <v>8311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4277</v>
      </c>
      <c r="D170" s="15">
        <v>8000</v>
      </c>
      <c r="E170" s="6">
        <v>48434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8">
        <f t="shared" si="10"/>
        <v>605</v>
      </c>
      <c r="P170" s="8">
        <f t="shared" si="11"/>
        <v>16144.67</v>
      </c>
      <c r="Q170" s="10" t="s">
        <v>8307</v>
      </c>
      <c r="R170" t="s">
        <v>8311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4278</v>
      </c>
      <c r="D171" s="15">
        <v>2500</v>
      </c>
      <c r="E171" s="6">
        <v>47978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8">
        <f t="shared" si="10"/>
        <v>1919</v>
      </c>
      <c r="P171" s="8">
        <f t="shared" si="11"/>
        <v>4797.8</v>
      </c>
      <c r="Q171" s="10" t="s">
        <v>8307</v>
      </c>
      <c r="R171" t="s">
        <v>8311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4279</v>
      </c>
      <c r="D172" s="15">
        <v>10000</v>
      </c>
      <c r="E172" s="6">
        <v>47665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8">
        <f t="shared" si="10"/>
        <v>477</v>
      </c>
      <c r="P172" s="8">
        <f t="shared" si="11"/>
        <v>4766.5</v>
      </c>
      <c r="Q172" s="10" t="s">
        <v>8307</v>
      </c>
      <c r="R172" t="s">
        <v>8311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4280</v>
      </c>
      <c r="D173" s="15">
        <v>50000</v>
      </c>
      <c r="E173" s="6">
        <v>47327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8">
        <f t="shared" si="10"/>
        <v>95</v>
      </c>
      <c r="P173" s="8">
        <f t="shared" si="11"/>
        <v>47327</v>
      </c>
      <c r="Q173" s="10" t="s">
        <v>8307</v>
      </c>
      <c r="R173" t="s">
        <v>8311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4281</v>
      </c>
      <c r="D174" s="15">
        <v>95000</v>
      </c>
      <c r="E174" s="6">
        <v>47189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8">
        <f t="shared" si="10"/>
        <v>50</v>
      </c>
      <c r="P174" s="8" t="str">
        <f t="shared" si="11"/>
        <v>N/A</v>
      </c>
      <c r="Q174" s="10" t="s">
        <v>8307</v>
      </c>
      <c r="R174" t="s">
        <v>8311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4282</v>
      </c>
      <c r="D175" s="15">
        <v>1110</v>
      </c>
      <c r="E175" s="6">
        <v>47074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8">
        <f t="shared" si="10"/>
        <v>4241</v>
      </c>
      <c r="P175" s="8" t="str">
        <f t="shared" si="11"/>
        <v>N/A</v>
      </c>
      <c r="Q175" s="10" t="s">
        <v>8307</v>
      </c>
      <c r="R175" t="s">
        <v>8311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4283</v>
      </c>
      <c r="D176" s="15">
        <v>6000</v>
      </c>
      <c r="E176" s="6">
        <v>46643.07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8">
        <f t="shared" si="10"/>
        <v>777</v>
      </c>
      <c r="P176" s="8" t="str">
        <f t="shared" si="11"/>
        <v>N/A</v>
      </c>
      <c r="Q176" s="10" t="s">
        <v>8307</v>
      </c>
      <c r="R176" t="s">
        <v>8311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4284</v>
      </c>
      <c r="D177" s="15">
        <v>20000</v>
      </c>
      <c r="E177" s="6">
        <v>46100.69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8">
        <f t="shared" si="10"/>
        <v>231</v>
      </c>
      <c r="P177" s="8">
        <f t="shared" si="11"/>
        <v>1773.1</v>
      </c>
      <c r="Q177" s="10" t="s">
        <v>8307</v>
      </c>
      <c r="R177" t="s">
        <v>8311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4285</v>
      </c>
      <c r="D178" s="15">
        <v>1500</v>
      </c>
      <c r="E178" s="6">
        <v>46032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8">
        <f t="shared" si="10"/>
        <v>3069</v>
      </c>
      <c r="P178" s="8" t="str">
        <f t="shared" si="11"/>
        <v>N/A</v>
      </c>
      <c r="Q178" s="10" t="s">
        <v>8307</v>
      </c>
      <c r="R178" t="s">
        <v>8311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4286</v>
      </c>
      <c r="D179" s="15">
        <v>450</v>
      </c>
      <c r="E179" s="6">
        <v>45979.01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8">
        <f t="shared" si="10"/>
        <v>10218</v>
      </c>
      <c r="P179" s="8">
        <f t="shared" si="11"/>
        <v>6568.43</v>
      </c>
      <c r="Q179" s="10" t="s">
        <v>8307</v>
      </c>
      <c r="R179" t="s">
        <v>8311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4287</v>
      </c>
      <c r="D180" s="15">
        <v>500000</v>
      </c>
      <c r="E180" s="6">
        <v>45535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8">
        <f t="shared" si="10"/>
        <v>9</v>
      </c>
      <c r="P180" s="8" t="str">
        <f t="shared" si="11"/>
        <v>N/A</v>
      </c>
      <c r="Q180" s="10" t="s">
        <v>8307</v>
      </c>
      <c r="R180" t="s">
        <v>8311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4288</v>
      </c>
      <c r="D181" s="15">
        <v>1000</v>
      </c>
      <c r="E181" s="6">
        <v>45126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8">
        <f t="shared" si="10"/>
        <v>4513</v>
      </c>
      <c r="P181" s="8">
        <f t="shared" si="11"/>
        <v>22563</v>
      </c>
      <c r="Q181" s="10" t="s">
        <v>8307</v>
      </c>
      <c r="R181" t="s">
        <v>8311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4289</v>
      </c>
      <c r="D182" s="15">
        <v>1200</v>
      </c>
      <c r="E182" s="6">
        <v>45041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8">
        <f t="shared" si="10"/>
        <v>3753</v>
      </c>
      <c r="P182" s="8">
        <f t="shared" si="11"/>
        <v>3464.69</v>
      </c>
      <c r="Q182" s="10" t="s">
        <v>8307</v>
      </c>
      <c r="R182" t="s">
        <v>8311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4290</v>
      </c>
      <c r="D183" s="15">
        <v>3423</v>
      </c>
      <c r="E183" s="6">
        <v>44669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8">
        <f t="shared" si="10"/>
        <v>1305</v>
      </c>
      <c r="P183" s="8">
        <f t="shared" si="11"/>
        <v>11167.25</v>
      </c>
      <c r="Q183" s="10" t="s">
        <v>8307</v>
      </c>
      <c r="R183" t="s">
        <v>8311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4291</v>
      </c>
      <c r="D184" s="15">
        <v>1000</v>
      </c>
      <c r="E184" s="6">
        <v>44636.2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8">
        <f t="shared" si="10"/>
        <v>4464</v>
      </c>
      <c r="P184" s="8" t="str">
        <f t="shared" si="11"/>
        <v>N/A</v>
      </c>
      <c r="Q184" s="10" t="s">
        <v>8307</v>
      </c>
      <c r="R184" t="s">
        <v>8311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4292</v>
      </c>
      <c r="D185" s="15">
        <v>12500</v>
      </c>
      <c r="E185" s="6">
        <v>44388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8">
        <f t="shared" si="10"/>
        <v>355</v>
      </c>
      <c r="P185" s="8">
        <f t="shared" si="11"/>
        <v>3699</v>
      </c>
      <c r="Q185" s="10" t="s">
        <v>8307</v>
      </c>
      <c r="R185" t="s">
        <v>8311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4293</v>
      </c>
      <c r="D186" s="15">
        <v>1500</v>
      </c>
      <c r="E186" s="6">
        <v>43758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8">
        <f t="shared" si="10"/>
        <v>2917</v>
      </c>
      <c r="P186" s="8">
        <f t="shared" si="11"/>
        <v>21879</v>
      </c>
      <c r="Q186" s="10" t="s">
        <v>8307</v>
      </c>
      <c r="R186" t="s">
        <v>8311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4294</v>
      </c>
      <c r="D187" s="15">
        <v>40000</v>
      </c>
      <c r="E187" s="6">
        <v>43296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8">
        <f t="shared" si="10"/>
        <v>108</v>
      </c>
      <c r="P187" s="8">
        <f t="shared" si="11"/>
        <v>4329.6000000000004</v>
      </c>
      <c r="Q187" s="10" t="s">
        <v>8307</v>
      </c>
      <c r="R187" t="s">
        <v>8311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4295</v>
      </c>
      <c r="D188" s="15">
        <v>5000</v>
      </c>
      <c r="E188" s="6">
        <v>43037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8">
        <f t="shared" si="10"/>
        <v>861</v>
      </c>
      <c r="P188" s="8" t="str">
        <f t="shared" si="11"/>
        <v>N/A</v>
      </c>
      <c r="Q188" s="10" t="s">
        <v>8307</v>
      </c>
      <c r="R188" t="s">
        <v>8311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4296</v>
      </c>
      <c r="D189" s="15">
        <v>5000</v>
      </c>
      <c r="E189" s="6">
        <v>43015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8">
        <f t="shared" si="10"/>
        <v>860</v>
      </c>
      <c r="P189" s="8">
        <f t="shared" si="11"/>
        <v>8603</v>
      </c>
      <c r="Q189" s="10" t="s">
        <v>8307</v>
      </c>
      <c r="R189" t="s">
        <v>8311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4297</v>
      </c>
      <c r="D190" s="15">
        <v>1500</v>
      </c>
      <c r="E190" s="6">
        <v>42642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8">
        <f t="shared" si="10"/>
        <v>2843</v>
      </c>
      <c r="P190" s="8" t="str">
        <f t="shared" si="11"/>
        <v>N/A</v>
      </c>
      <c r="Q190" s="10" t="s">
        <v>8307</v>
      </c>
      <c r="R190" t="s">
        <v>8311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4298</v>
      </c>
      <c r="D191" s="15">
        <v>500000</v>
      </c>
      <c r="E191" s="6">
        <v>42311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8">
        <f t="shared" si="10"/>
        <v>8</v>
      </c>
      <c r="P191" s="8">
        <f t="shared" si="11"/>
        <v>8462.2000000000007</v>
      </c>
      <c r="Q191" s="10" t="s">
        <v>8307</v>
      </c>
      <c r="R191" t="s">
        <v>8311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4299</v>
      </c>
      <c r="D192" s="15">
        <v>12000</v>
      </c>
      <c r="E192" s="6">
        <v>42086.42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8">
        <f t="shared" si="10"/>
        <v>351</v>
      </c>
      <c r="P192" s="8">
        <f t="shared" si="11"/>
        <v>42086.42</v>
      </c>
      <c r="Q192" s="10" t="s">
        <v>8307</v>
      </c>
      <c r="R192" t="s">
        <v>8311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4300</v>
      </c>
      <c r="D193" s="15">
        <v>5000</v>
      </c>
      <c r="E193" s="6">
        <v>41950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8">
        <f t="shared" si="10"/>
        <v>839</v>
      </c>
      <c r="P193" s="8">
        <f t="shared" si="11"/>
        <v>13983.33</v>
      </c>
      <c r="Q193" s="10" t="s">
        <v>8307</v>
      </c>
      <c r="R193" t="s">
        <v>8311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4301</v>
      </c>
      <c r="D194" s="15">
        <v>1000000</v>
      </c>
      <c r="E194" s="6">
        <v>41850.46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8">
        <f t="shared" si="10"/>
        <v>4</v>
      </c>
      <c r="P194" s="8">
        <f t="shared" si="11"/>
        <v>13950.15</v>
      </c>
      <c r="Q194" s="10" t="s">
        <v>8307</v>
      </c>
      <c r="R194" t="s">
        <v>8311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4302</v>
      </c>
      <c r="D195" s="15">
        <v>1000</v>
      </c>
      <c r="E195" s="6">
        <v>41500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8">
        <f t="shared" ref="O195:O258" si="15">ROUND(E195/D195*100,0)</f>
        <v>4150</v>
      </c>
      <c r="P195" s="8" t="str">
        <f t="shared" ref="P195:P258" si="16">IFERROR(ROUND(E195/L195,2), "N/A")</f>
        <v>N/A</v>
      </c>
      <c r="Q195" s="10" t="s">
        <v>8307</v>
      </c>
      <c r="R195" t="s">
        <v>8311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4303</v>
      </c>
      <c r="D196" s="15">
        <v>2500</v>
      </c>
      <c r="E196" s="6">
        <v>41000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8">
        <f t="shared" si="15"/>
        <v>1640</v>
      </c>
      <c r="P196" s="8">
        <f t="shared" si="16"/>
        <v>13666.67</v>
      </c>
      <c r="Q196" s="10" t="s">
        <v>8307</v>
      </c>
      <c r="R196" t="s">
        <v>8311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4304</v>
      </c>
      <c r="D197" s="15">
        <v>2000000</v>
      </c>
      <c r="E197" s="6">
        <v>40850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8">
        <f t="shared" si="15"/>
        <v>2</v>
      </c>
      <c r="P197" s="8" t="str">
        <f t="shared" si="16"/>
        <v>N/A</v>
      </c>
      <c r="Q197" s="10" t="s">
        <v>8307</v>
      </c>
      <c r="R197" t="s">
        <v>8311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4305</v>
      </c>
      <c r="D198" s="15">
        <v>3500</v>
      </c>
      <c r="E198" s="6">
        <v>40690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8">
        <f t="shared" si="15"/>
        <v>1163</v>
      </c>
      <c r="P198" s="8">
        <f t="shared" si="16"/>
        <v>2141.58</v>
      </c>
      <c r="Q198" s="10" t="s">
        <v>8307</v>
      </c>
      <c r="R198" t="s">
        <v>8311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4306</v>
      </c>
      <c r="D199" s="15">
        <v>2500</v>
      </c>
      <c r="E199" s="6">
        <v>40594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8">
        <f t="shared" si="15"/>
        <v>1624</v>
      </c>
      <c r="P199" s="8">
        <f t="shared" si="16"/>
        <v>5074.25</v>
      </c>
      <c r="Q199" s="10" t="s">
        <v>8307</v>
      </c>
      <c r="R199" t="s">
        <v>8311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4307</v>
      </c>
      <c r="D200" s="15">
        <v>25000</v>
      </c>
      <c r="E200" s="6">
        <v>40502.99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8">
        <f t="shared" si="15"/>
        <v>162</v>
      </c>
      <c r="P200" s="8">
        <f t="shared" si="16"/>
        <v>6750.5</v>
      </c>
      <c r="Q200" s="10" t="s">
        <v>8307</v>
      </c>
      <c r="R200" t="s">
        <v>8311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4308</v>
      </c>
      <c r="D201" s="15">
        <v>10000</v>
      </c>
      <c r="E201" s="6">
        <v>40404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8">
        <f t="shared" si="15"/>
        <v>404</v>
      </c>
      <c r="P201" s="8" t="str">
        <f t="shared" si="16"/>
        <v>N/A</v>
      </c>
      <c r="Q201" s="10" t="s">
        <v>8307</v>
      </c>
      <c r="R201" t="s">
        <v>8311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4309</v>
      </c>
      <c r="D202" s="15">
        <v>6000</v>
      </c>
      <c r="E202" s="6">
        <v>40357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8">
        <f t="shared" si="15"/>
        <v>673</v>
      </c>
      <c r="P202" s="8">
        <f t="shared" si="16"/>
        <v>2242.06</v>
      </c>
      <c r="Q202" s="10" t="s">
        <v>8307</v>
      </c>
      <c r="R202" t="s">
        <v>8311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4310</v>
      </c>
      <c r="D203" s="15">
        <v>650</v>
      </c>
      <c r="E203" s="6">
        <v>40280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8">
        <f t="shared" si="15"/>
        <v>6197</v>
      </c>
      <c r="P203" s="8">
        <f t="shared" si="16"/>
        <v>5754.29</v>
      </c>
      <c r="Q203" s="10" t="s">
        <v>8307</v>
      </c>
      <c r="R203" t="s">
        <v>8311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4311</v>
      </c>
      <c r="D204" s="15">
        <v>6000</v>
      </c>
      <c r="E204" s="6">
        <v>40153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8">
        <f t="shared" si="15"/>
        <v>669</v>
      </c>
      <c r="P204" s="8" t="str">
        <f t="shared" si="16"/>
        <v>N/A</v>
      </c>
      <c r="Q204" s="10" t="s">
        <v>8307</v>
      </c>
      <c r="R204" t="s">
        <v>8311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4312</v>
      </c>
      <c r="D205" s="15">
        <v>2500</v>
      </c>
      <c r="E205" s="6">
        <v>40140.01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8">
        <f t="shared" si="15"/>
        <v>1606</v>
      </c>
      <c r="P205" s="8">
        <f t="shared" si="16"/>
        <v>5017.5</v>
      </c>
      <c r="Q205" s="10" t="s">
        <v>8307</v>
      </c>
      <c r="R205" t="s">
        <v>8311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4313</v>
      </c>
      <c r="D206" s="15">
        <v>300000</v>
      </c>
      <c r="E206" s="6">
        <v>40079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8">
        <f t="shared" si="15"/>
        <v>13</v>
      </c>
      <c r="P206" s="8">
        <f t="shared" si="16"/>
        <v>31</v>
      </c>
      <c r="Q206" s="10" t="s">
        <v>8307</v>
      </c>
      <c r="R206" t="s">
        <v>8311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4314</v>
      </c>
      <c r="D207" s="15">
        <v>8000</v>
      </c>
      <c r="E207" s="6">
        <v>40055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8">
        <f t="shared" si="15"/>
        <v>501</v>
      </c>
      <c r="P207" s="8">
        <f t="shared" si="16"/>
        <v>2356.1799999999998</v>
      </c>
      <c r="Q207" s="10" t="s">
        <v>8307</v>
      </c>
      <c r="R207" t="s">
        <v>8311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4315</v>
      </c>
      <c r="D208" s="15">
        <v>12700</v>
      </c>
      <c r="E208" s="6">
        <v>40043.25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8">
        <f t="shared" si="15"/>
        <v>315</v>
      </c>
      <c r="P208" s="8" t="str">
        <f t="shared" si="16"/>
        <v>N/A</v>
      </c>
      <c r="Q208" s="10" t="s">
        <v>8307</v>
      </c>
      <c r="R208" t="s">
        <v>8311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4316</v>
      </c>
      <c r="D209" s="15">
        <v>14000</v>
      </c>
      <c r="E209" s="6">
        <v>39757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8">
        <f t="shared" si="15"/>
        <v>284</v>
      </c>
      <c r="P209" s="8">
        <f t="shared" si="16"/>
        <v>3058.23</v>
      </c>
      <c r="Q209" s="10" t="s">
        <v>8307</v>
      </c>
      <c r="R209" t="s">
        <v>8311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4317</v>
      </c>
      <c r="D210" s="15">
        <v>50000</v>
      </c>
      <c r="E210" s="6">
        <v>39693.279999999999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8">
        <f t="shared" si="15"/>
        <v>79</v>
      </c>
      <c r="P210" s="8" t="str">
        <f t="shared" si="16"/>
        <v>N/A</v>
      </c>
      <c r="Q210" s="10" t="s">
        <v>8307</v>
      </c>
      <c r="R210" t="s">
        <v>8311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4318</v>
      </c>
      <c r="D211" s="15">
        <v>25000</v>
      </c>
      <c r="E211" s="6">
        <v>39550.5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8">
        <f t="shared" si="15"/>
        <v>158</v>
      </c>
      <c r="P211" s="8" t="str">
        <f t="shared" si="16"/>
        <v>N/A</v>
      </c>
      <c r="Q211" s="10" t="s">
        <v>8307</v>
      </c>
      <c r="R211" t="s">
        <v>8311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4319</v>
      </c>
      <c r="D212" s="15">
        <v>12000</v>
      </c>
      <c r="E212" s="6">
        <v>39500.5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8">
        <f t="shared" si="15"/>
        <v>329</v>
      </c>
      <c r="P212" s="8">
        <f t="shared" si="16"/>
        <v>1196.98</v>
      </c>
      <c r="Q212" s="10" t="s">
        <v>8307</v>
      </c>
      <c r="R212" t="s">
        <v>8311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4320</v>
      </c>
      <c r="D213" s="15">
        <v>5000</v>
      </c>
      <c r="E213" s="6">
        <v>39304.01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8">
        <f t="shared" si="15"/>
        <v>786</v>
      </c>
      <c r="P213" s="8">
        <f t="shared" si="16"/>
        <v>3275.33</v>
      </c>
      <c r="Q213" s="10" t="s">
        <v>8307</v>
      </c>
      <c r="R213" t="s">
        <v>8311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4321</v>
      </c>
      <c r="D214" s="15">
        <v>6300</v>
      </c>
      <c r="E214" s="6">
        <v>39304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8">
        <f t="shared" si="15"/>
        <v>624</v>
      </c>
      <c r="P214" s="8">
        <f t="shared" si="16"/>
        <v>39304</v>
      </c>
      <c r="Q214" s="10" t="s">
        <v>8307</v>
      </c>
      <c r="R214" t="s">
        <v>8311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4322</v>
      </c>
      <c r="D215" s="15">
        <v>50000</v>
      </c>
      <c r="E215" s="6">
        <v>39137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8">
        <f t="shared" si="15"/>
        <v>78</v>
      </c>
      <c r="P215" s="8">
        <f t="shared" si="16"/>
        <v>39137</v>
      </c>
      <c r="Q215" s="10" t="s">
        <v>8307</v>
      </c>
      <c r="R215" t="s">
        <v>8311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4323</v>
      </c>
      <c r="D216" s="15">
        <v>12500</v>
      </c>
      <c r="E216" s="6">
        <v>39131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8">
        <f t="shared" si="15"/>
        <v>313</v>
      </c>
      <c r="P216" s="8">
        <f t="shared" si="16"/>
        <v>39131</v>
      </c>
      <c r="Q216" s="10" t="s">
        <v>8307</v>
      </c>
      <c r="R216" t="s">
        <v>8311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4324</v>
      </c>
      <c r="D217" s="15">
        <v>4400</v>
      </c>
      <c r="E217" s="6">
        <v>38876.949999999997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8">
        <f t="shared" si="15"/>
        <v>884</v>
      </c>
      <c r="P217" s="8">
        <f t="shared" si="16"/>
        <v>38876.949999999997</v>
      </c>
      <c r="Q217" s="10" t="s">
        <v>8307</v>
      </c>
      <c r="R217" t="s">
        <v>8311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4325</v>
      </c>
      <c r="D218" s="15">
        <v>50000</v>
      </c>
      <c r="E218" s="6">
        <v>38743.839999999997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8">
        <f t="shared" si="15"/>
        <v>77</v>
      </c>
      <c r="P218" s="8">
        <f t="shared" si="16"/>
        <v>461.24</v>
      </c>
      <c r="Q218" s="10" t="s">
        <v>8307</v>
      </c>
      <c r="R218" t="s">
        <v>8311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4326</v>
      </c>
      <c r="D219" s="15">
        <v>100000</v>
      </c>
      <c r="E219" s="6">
        <v>38500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8">
        <f t="shared" si="15"/>
        <v>39</v>
      </c>
      <c r="P219" s="8">
        <f t="shared" si="16"/>
        <v>1013.16</v>
      </c>
      <c r="Q219" s="10" t="s">
        <v>8307</v>
      </c>
      <c r="R219" t="s">
        <v>8311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4327</v>
      </c>
      <c r="D220" s="15">
        <v>5000</v>
      </c>
      <c r="E220" s="6">
        <v>38082.69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8">
        <f t="shared" si="15"/>
        <v>762</v>
      </c>
      <c r="P220" s="8">
        <f t="shared" si="16"/>
        <v>38082.69</v>
      </c>
      <c r="Q220" s="10" t="s">
        <v>8307</v>
      </c>
      <c r="R220" t="s">
        <v>8311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4328</v>
      </c>
      <c r="D221" s="15">
        <v>50000</v>
      </c>
      <c r="E221" s="6">
        <v>37994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8">
        <f t="shared" si="15"/>
        <v>76</v>
      </c>
      <c r="P221" s="8">
        <f t="shared" si="16"/>
        <v>499.92</v>
      </c>
      <c r="Q221" s="10" t="s">
        <v>8307</v>
      </c>
      <c r="R221" t="s">
        <v>8311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4329</v>
      </c>
      <c r="D222" s="15">
        <v>50000</v>
      </c>
      <c r="E222" s="6">
        <v>37354.269999999997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8">
        <f t="shared" si="15"/>
        <v>75</v>
      </c>
      <c r="P222" s="8">
        <f t="shared" si="16"/>
        <v>12451.42</v>
      </c>
      <c r="Q222" s="10" t="s">
        <v>8307</v>
      </c>
      <c r="R222" t="s">
        <v>8311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4330</v>
      </c>
      <c r="D223" s="15">
        <v>50000</v>
      </c>
      <c r="E223" s="6">
        <v>37104.03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8">
        <f t="shared" si="15"/>
        <v>74</v>
      </c>
      <c r="P223" s="8" t="str">
        <f t="shared" si="16"/>
        <v>N/A</v>
      </c>
      <c r="Q223" s="10" t="s">
        <v>8307</v>
      </c>
      <c r="R223" t="s">
        <v>8311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4331</v>
      </c>
      <c r="D224" s="15">
        <v>1000</v>
      </c>
      <c r="E224" s="6">
        <v>36082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8">
        <f t="shared" si="15"/>
        <v>3608</v>
      </c>
      <c r="P224" s="8">
        <f t="shared" si="16"/>
        <v>18041</v>
      </c>
      <c r="Q224" s="10" t="s">
        <v>8307</v>
      </c>
      <c r="R224" t="s">
        <v>8311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4332</v>
      </c>
      <c r="D225" s="15">
        <v>1500000</v>
      </c>
      <c r="E225" s="6">
        <v>35932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8">
        <f t="shared" si="15"/>
        <v>2</v>
      </c>
      <c r="P225" s="8" t="str">
        <f t="shared" si="16"/>
        <v>N/A</v>
      </c>
      <c r="Q225" s="10" t="s">
        <v>8307</v>
      </c>
      <c r="R225" t="s">
        <v>8311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4333</v>
      </c>
      <c r="D226" s="15">
        <v>6000000</v>
      </c>
      <c r="E226" s="6">
        <v>35848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8">
        <f t="shared" si="15"/>
        <v>1</v>
      </c>
      <c r="P226" s="8" t="str">
        <f t="shared" si="16"/>
        <v>N/A</v>
      </c>
      <c r="Q226" s="10" t="s">
        <v>8307</v>
      </c>
      <c r="R226" t="s">
        <v>8311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4334</v>
      </c>
      <c r="D227" s="15">
        <v>200</v>
      </c>
      <c r="E227" s="6">
        <v>35640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8">
        <f t="shared" si="15"/>
        <v>17820</v>
      </c>
      <c r="P227" s="8" t="str">
        <f t="shared" si="16"/>
        <v>N/A</v>
      </c>
      <c r="Q227" s="10" t="s">
        <v>8307</v>
      </c>
      <c r="R227" t="s">
        <v>8311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4335</v>
      </c>
      <c r="D228" s="15">
        <v>29000</v>
      </c>
      <c r="E228" s="6">
        <v>35389.129999999997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8">
        <f t="shared" si="15"/>
        <v>122</v>
      </c>
      <c r="P228" s="8">
        <f t="shared" si="16"/>
        <v>17694.57</v>
      </c>
      <c r="Q228" s="10" t="s">
        <v>8307</v>
      </c>
      <c r="R228" t="s">
        <v>8311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4336</v>
      </c>
      <c r="D229" s="15">
        <v>28000</v>
      </c>
      <c r="E229" s="6">
        <v>35338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8">
        <f t="shared" si="15"/>
        <v>126</v>
      </c>
      <c r="P229" s="8" t="str">
        <f t="shared" si="16"/>
        <v>N/A</v>
      </c>
      <c r="Q229" s="10" t="s">
        <v>8307</v>
      </c>
      <c r="R229" t="s">
        <v>8311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4337</v>
      </c>
      <c r="D230" s="15">
        <v>8000</v>
      </c>
      <c r="E230" s="6">
        <v>35307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8">
        <f t="shared" si="15"/>
        <v>441</v>
      </c>
      <c r="P230" s="8" t="str">
        <f t="shared" si="16"/>
        <v>N/A</v>
      </c>
      <c r="Q230" s="10" t="s">
        <v>8307</v>
      </c>
      <c r="R230" t="s">
        <v>8311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4338</v>
      </c>
      <c r="D231" s="15">
        <v>3000</v>
      </c>
      <c r="E231" s="6">
        <v>35296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8">
        <f t="shared" si="15"/>
        <v>1177</v>
      </c>
      <c r="P231" s="8" t="str">
        <f t="shared" si="16"/>
        <v>N/A</v>
      </c>
      <c r="Q231" s="10" t="s">
        <v>8307</v>
      </c>
      <c r="R231" t="s">
        <v>8311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4339</v>
      </c>
      <c r="D232" s="15">
        <v>15000</v>
      </c>
      <c r="E232" s="6">
        <v>35275.64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8">
        <f t="shared" si="15"/>
        <v>235</v>
      </c>
      <c r="P232" s="8">
        <f t="shared" si="16"/>
        <v>17637.82</v>
      </c>
      <c r="Q232" s="10" t="s">
        <v>8307</v>
      </c>
      <c r="R232" t="s">
        <v>8311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4340</v>
      </c>
      <c r="D233" s="15">
        <v>1500000</v>
      </c>
      <c r="E233" s="6">
        <v>35135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8">
        <f t="shared" si="15"/>
        <v>2</v>
      </c>
      <c r="P233" s="8" t="str">
        <f t="shared" si="16"/>
        <v>N/A</v>
      </c>
      <c r="Q233" s="10" t="s">
        <v>8307</v>
      </c>
      <c r="R233" t="s">
        <v>8311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4341</v>
      </c>
      <c r="D234" s="15">
        <v>4000</v>
      </c>
      <c r="E234" s="6">
        <v>35123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8">
        <f t="shared" si="15"/>
        <v>878</v>
      </c>
      <c r="P234" s="8">
        <f t="shared" si="16"/>
        <v>5017.57</v>
      </c>
      <c r="Q234" s="10" t="s">
        <v>8307</v>
      </c>
      <c r="R234" t="s">
        <v>8311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4342</v>
      </c>
      <c r="D235" s="15">
        <v>350000</v>
      </c>
      <c r="E235" s="6">
        <v>35076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8">
        <f t="shared" si="15"/>
        <v>10</v>
      </c>
      <c r="P235" s="8" t="str">
        <f t="shared" si="16"/>
        <v>N/A</v>
      </c>
      <c r="Q235" s="10" t="s">
        <v>8307</v>
      </c>
      <c r="R235" t="s">
        <v>8311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4343</v>
      </c>
      <c r="D236" s="15">
        <v>1000</v>
      </c>
      <c r="E236" s="6">
        <v>34676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8">
        <f t="shared" si="15"/>
        <v>3468</v>
      </c>
      <c r="P236" s="8">
        <f t="shared" si="16"/>
        <v>6935.2</v>
      </c>
      <c r="Q236" s="10" t="s">
        <v>8307</v>
      </c>
      <c r="R236" t="s">
        <v>8311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4344</v>
      </c>
      <c r="D237" s="15">
        <v>10000</v>
      </c>
      <c r="E237" s="6">
        <v>34660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8">
        <f t="shared" si="15"/>
        <v>347</v>
      </c>
      <c r="P237" s="8" t="str">
        <f t="shared" si="16"/>
        <v>N/A</v>
      </c>
      <c r="Q237" s="10" t="s">
        <v>8307</v>
      </c>
      <c r="R237" t="s">
        <v>8311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4345</v>
      </c>
      <c r="D238" s="15">
        <v>150000</v>
      </c>
      <c r="E238" s="6">
        <v>34198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8">
        <f t="shared" si="15"/>
        <v>23</v>
      </c>
      <c r="P238" s="8" t="str">
        <f t="shared" si="16"/>
        <v>N/A</v>
      </c>
      <c r="Q238" s="10" t="s">
        <v>8307</v>
      </c>
      <c r="R238" t="s">
        <v>8311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4346</v>
      </c>
      <c r="D239" s="15">
        <v>15000</v>
      </c>
      <c r="E239" s="6">
        <v>34090.629999999997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8">
        <f t="shared" si="15"/>
        <v>227</v>
      </c>
      <c r="P239" s="8">
        <f t="shared" si="16"/>
        <v>34090.629999999997</v>
      </c>
      <c r="Q239" s="10" t="s">
        <v>8307</v>
      </c>
      <c r="R239" t="s">
        <v>8311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4347</v>
      </c>
      <c r="D240" s="15">
        <v>26000</v>
      </c>
      <c r="E240" s="6">
        <v>33892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8">
        <f t="shared" si="15"/>
        <v>130</v>
      </c>
      <c r="P240" s="8" t="str">
        <f t="shared" si="16"/>
        <v>N/A</v>
      </c>
      <c r="Q240" s="10" t="s">
        <v>8307</v>
      </c>
      <c r="R240" t="s">
        <v>8311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4348</v>
      </c>
      <c r="D241" s="15">
        <v>1000</v>
      </c>
      <c r="E241" s="6">
        <v>33791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8">
        <f t="shared" si="15"/>
        <v>3379</v>
      </c>
      <c r="P241" s="8">
        <f t="shared" si="16"/>
        <v>6758.2</v>
      </c>
      <c r="Q241" s="10" t="s">
        <v>8307</v>
      </c>
      <c r="R241" t="s">
        <v>8311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4349</v>
      </c>
      <c r="D242" s="15">
        <v>15000</v>
      </c>
      <c r="E242" s="6">
        <v>33641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8">
        <f t="shared" si="15"/>
        <v>224</v>
      </c>
      <c r="P242" s="8">
        <f t="shared" si="16"/>
        <v>245.55</v>
      </c>
      <c r="Q242" s="10" t="s">
        <v>8307</v>
      </c>
      <c r="R242" t="s">
        <v>8312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4350</v>
      </c>
      <c r="D243" s="15">
        <v>36400</v>
      </c>
      <c r="E243" s="6">
        <v>33486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8">
        <f t="shared" si="15"/>
        <v>92</v>
      </c>
      <c r="P243" s="8">
        <f t="shared" si="16"/>
        <v>89.06</v>
      </c>
      <c r="Q243" s="10" t="s">
        <v>8307</v>
      </c>
      <c r="R243" t="s">
        <v>8312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4351</v>
      </c>
      <c r="D244" s="15">
        <v>13000</v>
      </c>
      <c r="E244" s="6">
        <v>33393.339999999997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8">
        <f t="shared" si="15"/>
        <v>257</v>
      </c>
      <c r="P244" s="8">
        <f t="shared" si="16"/>
        <v>165.31</v>
      </c>
      <c r="Q244" s="10" t="s">
        <v>8307</v>
      </c>
      <c r="R244" t="s">
        <v>8312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4352</v>
      </c>
      <c r="D245" s="15">
        <v>25000</v>
      </c>
      <c r="E245" s="6">
        <v>33393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8">
        <f t="shared" si="15"/>
        <v>134</v>
      </c>
      <c r="P245" s="8">
        <f t="shared" si="16"/>
        <v>101.81</v>
      </c>
      <c r="Q245" s="10" t="s">
        <v>8307</v>
      </c>
      <c r="R245" t="s">
        <v>8312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4353</v>
      </c>
      <c r="D246" s="15">
        <v>3500</v>
      </c>
      <c r="E246" s="6">
        <v>33370.769999999997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8">
        <f t="shared" si="15"/>
        <v>953</v>
      </c>
      <c r="P246" s="8">
        <f t="shared" si="16"/>
        <v>397.27</v>
      </c>
      <c r="Q246" s="10" t="s">
        <v>8307</v>
      </c>
      <c r="R246" t="s">
        <v>8312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4354</v>
      </c>
      <c r="D247" s="15">
        <v>5000</v>
      </c>
      <c r="E247" s="6">
        <v>33229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8">
        <f t="shared" si="15"/>
        <v>665</v>
      </c>
      <c r="P247" s="8">
        <f t="shared" si="16"/>
        <v>346.14</v>
      </c>
      <c r="Q247" s="10" t="s">
        <v>8307</v>
      </c>
      <c r="R247" t="s">
        <v>8312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4355</v>
      </c>
      <c r="D248" s="15">
        <v>5000</v>
      </c>
      <c r="E248" s="6">
        <v>33006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8">
        <f t="shared" si="15"/>
        <v>660</v>
      </c>
      <c r="P248" s="8">
        <f t="shared" si="16"/>
        <v>148.01</v>
      </c>
      <c r="Q248" s="10" t="s">
        <v>8307</v>
      </c>
      <c r="R248" t="s">
        <v>8312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4356</v>
      </c>
      <c r="D249" s="15">
        <v>5000</v>
      </c>
      <c r="E249" s="6">
        <v>32903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8">
        <f t="shared" si="15"/>
        <v>658</v>
      </c>
      <c r="P249" s="8">
        <f t="shared" si="16"/>
        <v>530.69000000000005</v>
      </c>
      <c r="Q249" s="10" t="s">
        <v>8307</v>
      </c>
      <c r="R249" t="s">
        <v>8312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4357</v>
      </c>
      <c r="D250" s="15">
        <v>85000</v>
      </c>
      <c r="E250" s="6">
        <v>32865.300000000003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8">
        <f t="shared" si="15"/>
        <v>39</v>
      </c>
      <c r="P250" s="8">
        <f t="shared" si="16"/>
        <v>225.1</v>
      </c>
      <c r="Q250" s="10" t="s">
        <v>8307</v>
      </c>
      <c r="R250" t="s">
        <v>8312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4358</v>
      </c>
      <c r="D251" s="15">
        <v>10000</v>
      </c>
      <c r="E251" s="6">
        <v>32745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8">
        <f t="shared" si="15"/>
        <v>327</v>
      </c>
      <c r="P251" s="8">
        <f t="shared" si="16"/>
        <v>139.34</v>
      </c>
      <c r="Q251" s="10" t="s">
        <v>8307</v>
      </c>
      <c r="R251" t="s">
        <v>8312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4359</v>
      </c>
      <c r="D252" s="15">
        <v>30000</v>
      </c>
      <c r="E252" s="6">
        <v>32616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8">
        <f t="shared" si="15"/>
        <v>109</v>
      </c>
      <c r="P252" s="8">
        <f t="shared" si="16"/>
        <v>74.64</v>
      </c>
      <c r="Q252" s="10" t="s">
        <v>8307</v>
      </c>
      <c r="R252" t="s">
        <v>8312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4360</v>
      </c>
      <c r="D253" s="15">
        <v>3500</v>
      </c>
      <c r="E253" s="6">
        <v>32172.66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8">
        <f t="shared" si="15"/>
        <v>919</v>
      </c>
      <c r="P253" s="8">
        <f t="shared" si="16"/>
        <v>417.83</v>
      </c>
      <c r="Q253" s="10" t="s">
        <v>8307</v>
      </c>
      <c r="R253" t="s">
        <v>8312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4361</v>
      </c>
      <c r="D254" s="15">
        <v>5000</v>
      </c>
      <c r="E254" s="6">
        <v>32075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8">
        <f t="shared" si="15"/>
        <v>642</v>
      </c>
      <c r="P254" s="8">
        <f t="shared" si="16"/>
        <v>296.99</v>
      </c>
      <c r="Q254" s="10" t="s">
        <v>8307</v>
      </c>
      <c r="R254" t="s">
        <v>8312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4362</v>
      </c>
      <c r="D255" s="15">
        <v>1500</v>
      </c>
      <c r="E255" s="6">
        <v>32035.51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8">
        <f t="shared" si="15"/>
        <v>2136</v>
      </c>
      <c r="P255" s="8">
        <f t="shared" si="16"/>
        <v>4576.5</v>
      </c>
      <c r="Q255" s="10" t="s">
        <v>8307</v>
      </c>
      <c r="R255" t="s">
        <v>8312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4363</v>
      </c>
      <c r="D256" s="15">
        <v>24000</v>
      </c>
      <c r="E256" s="6">
        <v>32006.67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8">
        <f t="shared" si="15"/>
        <v>133</v>
      </c>
      <c r="P256" s="8">
        <f t="shared" si="16"/>
        <v>101.93</v>
      </c>
      <c r="Q256" s="10" t="s">
        <v>8307</v>
      </c>
      <c r="R256" t="s">
        <v>8312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4364</v>
      </c>
      <c r="D257" s="15">
        <v>8000</v>
      </c>
      <c r="E257" s="6">
        <v>31896.33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8">
        <f t="shared" si="15"/>
        <v>399</v>
      </c>
      <c r="P257" s="8">
        <f t="shared" si="16"/>
        <v>169.66</v>
      </c>
      <c r="Q257" s="10" t="s">
        <v>8307</v>
      </c>
      <c r="R257" t="s">
        <v>8312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4365</v>
      </c>
      <c r="D258" s="15">
        <v>13000</v>
      </c>
      <c r="E258" s="6">
        <v>31820.5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8">
        <f t="shared" si="15"/>
        <v>245</v>
      </c>
      <c r="P258" s="8">
        <f t="shared" si="16"/>
        <v>115.71</v>
      </c>
      <c r="Q258" s="10" t="s">
        <v>8307</v>
      </c>
      <c r="R258" t="s">
        <v>8312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4366</v>
      </c>
      <c r="D259" s="15">
        <v>35000</v>
      </c>
      <c r="E259" s="6">
        <v>31754.69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8">
        <f t="shared" ref="O259:O322" si="20">ROUND(E259/D259*100,0)</f>
        <v>91</v>
      </c>
      <c r="P259" s="8">
        <f t="shared" ref="P259:P322" si="21">IFERROR(ROUND(E259/L259,2), "N/A")</f>
        <v>56.7</v>
      </c>
      <c r="Q259" s="10" t="s">
        <v>8307</v>
      </c>
      <c r="R259" t="s">
        <v>8312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4367</v>
      </c>
      <c r="D260" s="15">
        <v>30000</v>
      </c>
      <c r="E260" s="6">
        <v>31683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8">
        <f t="shared" si="20"/>
        <v>106</v>
      </c>
      <c r="P260" s="8">
        <f t="shared" si="21"/>
        <v>46.05</v>
      </c>
      <c r="Q260" s="10" t="s">
        <v>8307</v>
      </c>
      <c r="R260" t="s">
        <v>8312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4368</v>
      </c>
      <c r="D261" s="15">
        <v>75000</v>
      </c>
      <c r="E261" s="6">
        <v>31675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8">
        <f t="shared" si="20"/>
        <v>42</v>
      </c>
      <c r="P261" s="8">
        <f t="shared" si="21"/>
        <v>33.630000000000003</v>
      </c>
      <c r="Q261" s="10" t="s">
        <v>8307</v>
      </c>
      <c r="R261" t="s">
        <v>8312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4369</v>
      </c>
      <c r="D262" s="15">
        <v>10000</v>
      </c>
      <c r="E262" s="6">
        <v>31522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8">
        <f t="shared" si="20"/>
        <v>315</v>
      </c>
      <c r="P262" s="8">
        <f t="shared" si="21"/>
        <v>358.2</v>
      </c>
      <c r="Q262" s="10" t="s">
        <v>8307</v>
      </c>
      <c r="R262" t="s">
        <v>8312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4370</v>
      </c>
      <c r="D263" s="15">
        <v>20000</v>
      </c>
      <c r="E263" s="6">
        <v>31404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8">
        <f t="shared" si="20"/>
        <v>157</v>
      </c>
      <c r="P263" s="8">
        <f t="shared" si="21"/>
        <v>142.75</v>
      </c>
      <c r="Q263" s="10" t="s">
        <v>8307</v>
      </c>
      <c r="R263" t="s">
        <v>8312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4371</v>
      </c>
      <c r="D264" s="15">
        <v>2500</v>
      </c>
      <c r="E264" s="6">
        <v>31330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8">
        <f t="shared" si="20"/>
        <v>1253</v>
      </c>
      <c r="P264" s="8">
        <f t="shared" si="21"/>
        <v>216.07</v>
      </c>
      <c r="Q264" s="10" t="s">
        <v>8307</v>
      </c>
      <c r="R264" t="s">
        <v>8312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4372</v>
      </c>
      <c r="D265" s="15">
        <v>25000</v>
      </c>
      <c r="E265" s="6">
        <v>31291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8">
        <f t="shared" si="20"/>
        <v>125</v>
      </c>
      <c r="P265" s="8">
        <f t="shared" si="21"/>
        <v>32.49</v>
      </c>
      <c r="Q265" s="10" t="s">
        <v>8307</v>
      </c>
      <c r="R265" t="s">
        <v>8312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4373</v>
      </c>
      <c r="D266" s="15">
        <v>5000</v>
      </c>
      <c r="E266" s="6">
        <v>31275.599999999999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8">
        <f t="shared" si="20"/>
        <v>626</v>
      </c>
      <c r="P266" s="8">
        <f t="shared" si="21"/>
        <v>343.69</v>
      </c>
      <c r="Q266" s="10" t="s">
        <v>8307</v>
      </c>
      <c r="R266" t="s">
        <v>8312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4374</v>
      </c>
      <c r="D267" s="15">
        <v>5000</v>
      </c>
      <c r="E267" s="6">
        <v>31272.92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8">
        <f t="shared" si="20"/>
        <v>625</v>
      </c>
      <c r="P267" s="8">
        <f t="shared" si="21"/>
        <v>539.19000000000005</v>
      </c>
      <c r="Q267" s="10" t="s">
        <v>8307</v>
      </c>
      <c r="R267" t="s">
        <v>8312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4375</v>
      </c>
      <c r="D268" s="15">
        <v>1000</v>
      </c>
      <c r="E268" s="6">
        <v>30891.1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8">
        <f t="shared" si="20"/>
        <v>3089</v>
      </c>
      <c r="P268" s="8">
        <f t="shared" si="21"/>
        <v>858.09</v>
      </c>
      <c r="Q268" s="10" t="s">
        <v>8307</v>
      </c>
      <c r="R268" t="s">
        <v>8312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4376</v>
      </c>
      <c r="D269" s="15">
        <v>9850</v>
      </c>
      <c r="E269" s="6">
        <v>30866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8">
        <f t="shared" si="20"/>
        <v>313</v>
      </c>
      <c r="P269" s="8">
        <f t="shared" si="21"/>
        <v>187.07</v>
      </c>
      <c r="Q269" s="10" t="s">
        <v>8307</v>
      </c>
      <c r="R269" t="s">
        <v>8312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4377</v>
      </c>
      <c r="D270" s="15">
        <v>5000</v>
      </c>
      <c r="E270" s="6">
        <v>30805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8">
        <f t="shared" si="20"/>
        <v>616</v>
      </c>
      <c r="P270" s="8">
        <f t="shared" si="21"/>
        <v>277.52</v>
      </c>
      <c r="Q270" s="10" t="s">
        <v>8307</v>
      </c>
      <c r="R270" t="s">
        <v>8312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4378</v>
      </c>
      <c r="D271" s="15">
        <v>100000</v>
      </c>
      <c r="E271" s="6">
        <v>30751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8">
        <f t="shared" si="20"/>
        <v>31</v>
      </c>
      <c r="P271" s="8">
        <f t="shared" si="21"/>
        <v>19.27</v>
      </c>
      <c r="Q271" s="10" t="s">
        <v>8307</v>
      </c>
      <c r="R271" t="s">
        <v>8312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4379</v>
      </c>
      <c r="D272" s="15">
        <v>2300</v>
      </c>
      <c r="E272" s="6">
        <v>30675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8">
        <f t="shared" si="20"/>
        <v>1334</v>
      </c>
      <c r="P272" s="8">
        <f t="shared" si="21"/>
        <v>502.87</v>
      </c>
      <c r="Q272" s="10" t="s">
        <v>8307</v>
      </c>
      <c r="R272" t="s">
        <v>8312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4380</v>
      </c>
      <c r="D273" s="15">
        <v>30000</v>
      </c>
      <c r="E273" s="6">
        <v>30610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8">
        <f t="shared" si="20"/>
        <v>102</v>
      </c>
      <c r="P273" s="8">
        <f t="shared" si="21"/>
        <v>106.66</v>
      </c>
      <c r="Q273" s="10" t="s">
        <v>8307</v>
      </c>
      <c r="R273" t="s">
        <v>8312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4381</v>
      </c>
      <c r="D274" s="15">
        <v>3000</v>
      </c>
      <c r="E274" s="6">
        <v>30608.59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8">
        <f t="shared" si="20"/>
        <v>1020</v>
      </c>
      <c r="P274" s="8">
        <f t="shared" si="21"/>
        <v>470.9</v>
      </c>
      <c r="Q274" s="10" t="s">
        <v>8307</v>
      </c>
      <c r="R274" t="s">
        <v>8312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4382</v>
      </c>
      <c r="D275" s="15">
        <v>5000</v>
      </c>
      <c r="E275" s="6">
        <v>30505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8">
        <f t="shared" si="20"/>
        <v>610</v>
      </c>
      <c r="P275" s="8">
        <f t="shared" si="21"/>
        <v>258.52</v>
      </c>
      <c r="Q275" s="10" t="s">
        <v>8307</v>
      </c>
      <c r="R275" t="s">
        <v>8312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4383</v>
      </c>
      <c r="D276" s="15">
        <v>4000</v>
      </c>
      <c r="E276" s="6">
        <v>30383.32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8">
        <f t="shared" si="20"/>
        <v>760</v>
      </c>
      <c r="P276" s="8">
        <f t="shared" si="21"/>
        <v>268.88</v>
      </c>
      <c r="Q276" s="10" t="s">
        <v>8307</v>
      </c>
      <c r="R276" t="s">
        <v>8312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4384</v>
      </c>
      <c r="D277" s="15">
        <v>20000</v>
      </c>
      <c r="E277" s="6">
        <v>30334.83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8">
        <f t="shared" si="20"/>
        <v>152</v>
      </c>
      <c r="P277" s="8">
        <f t="shared" si="21"/>
        <v>91.37</v>
      </c>
      <c r="Q277" s="10" t="s">
        <v>8307</v>
      </c>
      <c r="R277" t="s">
        <v>8312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4385</v>
      </c>
      <c r="D278" s="15">
        <v>4000</v>
      </c>
      <c r="E278" s="6">
        <v>30315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8">
        <f t="shared" si="20"/>
        <v>758</v>
      </c>
      <c r="P278" s="8">
        <f t="shared" si="21"/>
        <v>488.95</v>
      </c>
      <c r="Q278" s="10" t="s">
        <v>8307</v>
      </c>
      <c r="R278" t="s">
        <v>8312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4386</v>
      </c>
      <c r="D279" s="15">
        <v>65000</v>
      </c>
      <c r="E279" s="6">
        <v>30303.24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8">
        <f t="shared" si="20"/>
        <v>47</v>
      </c>
      <c r="P279" s="8">
        <f t="shared" si="21"/>
        <v>31.86</v>
      </c>
      <c r="Q279" s="10" t="s">
        <v>8307</v>
      </c>
      <c r="R279" t="s">
        <v>8312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4387</v>
      </c>
      <c r="D280" s="15">
        <v>27000</v>
      </c>
      <c r="E280" s="6">
        <v>30274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8">
        <f t="shared" si="20"/>
        <v>112</v>
      </c>
      <c r="P280" s="8">
        <f t="shared" si="21"/>
        <v>72.95</v>
      </c>
      <c r="Q280" s="10" t="s">
        <v>8307</v>
      </c>
      <c r="R280" t="s">
        <v>8312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4388</v>
      </c>
      <c r="D281" s="15">
        <v>17000</v>
      </c>
      <c r="E281" s="6">
        <v>30241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8">
        <f t="shared" si="20"/>
        <v>178</v>
      </c>
      <c r="P281" s="8">
        <f t="shared" si="21"/>
        <v>99.15</v>
      </c>
      <c r="Q281" s="10" t="s">
        <v>8307</v>
      </c>
      <c r="R281" t="s">
        <v>8312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4389</v>
      </c>
      <c r="D282" s="15">
        <v>75000</v>
      </c>
      <c r="E282" s="6">
        <v>30226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8">
        <f t="shared" si="20"/>
        <v>40</v>
      </c>
      <c r="P282" s="8">
        <f t="shared" si="21"/>
        <v>14.13</v>
      </c>
      <c r="Q282" s="10" t="s">
        <v>8307</v>
      </c>
      <c r="R282" t="s">
        <v>8312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4390</v>
      </c>
      <c r="D283" s="15">
        <v>5500</v>
      </c>
      <c r="E283" s="6">
        <v>30177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8">
        <f t="shared" si="20"/>
        <v>549</v>
      </c>
      <c r="P283" s="8">
        <f t="shared" si="21"/>
        <v>381.99</v>
      </c>
      <c r="Q283" s="10" t="s">
        <v>8307</v>
      </c>
      <c r="R283" t="s">
        <v>8312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4391</v>
      </c>
      <c r="D284" s="15">
        <v>45000</v>
      </c>
      <c r="E284" s="6">
        <v>30112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8">
        <f t="shared" si="20"/>
        <v>67</v>
      </c>
      <c r="P284" s="8">
        <f t="shared" si="21"/>
        <v>168.22</v>
      </c>
      <c r="Q284" s="10" t="s">
        <v>8307</v>
      </c>
      <c r="R284" t="s">
        <v>8312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4392</v>
      </c>
      <c r="D285" s="15">
        <v>18000</v>
      </c>
      <c r="E285" s="6">
        <v>30047.64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8">
        <f t="shared" si="20"/>
        <v>167</v>
      </c>
      <c r="P285" s="8">
        <f t="shared" si="21"/>
        <v>148.75</v>
      </c>
      <c r="Q285" s="10" t="s">
        <v>8307</v>
      </c>
      <c r="R285" t="s">
        <v>8312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4393</v>
      </c>
      <c r="D286" s="15">
        <v>40000</v>
      </c>
      <c r="E286" s="6">
        <v>30037.01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8">
        <f t="shared" si="20"/>
        <v>75</v>
      </c>
      <c r="P286" s="8">
        <f t="shared" si="21"/>
        <v>39.520000000000003</v>
      </c>
      <c r="Q286" s="10" t="s">
        <v>8307</v>
      </c>
      <c r="R286" t="s">
        <v>8312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4394</v>
      </c>
      <c r="D287" s="15">
        <v>14000</v>
      </c>
      <c r="E287" s="6">
        <v>30026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8">
        <f t="shared" si="20"/>
        <v>214</v>
      </c>
      <c r="P287" s="8">
        <f t="shared" si="21"/>
        <v>53.33</v>
      </c>
      <c r="Q287" s="10" t="s">
        <v>8307</v>
      </c>
      <c r="R287" t="s">
        <v>8312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4395</v>
      </c>
      <c r="D288" s="15">
        <v>15000</v>
      </c>
      <c r="E288" s="6">
        <v>29939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8">
        <f t="shared" si="20"/>
        <v>200</v>
      </c>
      <c r="P288" s="8">
        <f t="shared" si="21"/>
        <v>221.77</v>
      </c>
      <c r="Q288" s="10" t="s">
        <v>8307</v>
      </c>
      <c r="R288" t="s">
        <v>8312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4396</v>
      </c>
      <c r="D289" s="15">
        <v>15000</v>
      </c>
      <c r="E289" s="6">
        <v>29681.55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8">
        <f t="shared" si="20"/>
        <v>198</v>
      </c>
      <c r="P289" s="8">
        <f t="shared" si="21"/>
        <v>102.35</v>
      </c>
      <c r="Q289" s="10" t="s">
        <v>8307</v>
      </c>
      <c r="R289" t="s">
        <v>8312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4397</v>
      </c>
      <c r="D290" s="15">
        <v>50000</v>
      </c>
      <c r="E290" s="6">
        <v>29531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8">
        <f t="shared" si="20"/>
        <v>59</v>
      </c>
      <c r="P290" s="8">
        <f t="shared" si="21"/>
        <v>66.06</v>
      </c>
      <c r="Q290" s="10" t="s">
        <v>8307</v>
      </c>
      <c r="R290" t="s">
        <v>8312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4398</v>
      </c>
      <c r="D291" s="15">
        <v>15000</v>
      </c>
      <c r="E291" s="6">
        <v>29520.27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8">
        <f t="shared" si="20"/>
        <v>197</v>
      </c>
      <c r="P291" s="8">
        <f t="shared" si="21"/>
        <v>127.24</v>
      </c>
      <c r="Q291" s="10" t="s">
        <v>8307</v>
      </c>
      <c r="R291" t="s">
        <v>8312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4399</v>
      </c>
      <c r="D292" s="15">
        <v>4500</v>
      </c>
      <c r="E292" s="6">
        <v>29209.78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8">
        <f t="shared" si="20"/>
        <v>649</v>
      </c>
      <c r="P292" s="8">
        <f t="shared" si="21"/>
        <v>173.87</v>
      </c>
      <c r="Q292" s="10" t="s">
        <v>8307</v>
      </c>
      <c r="R292" t="s">
        <v>8312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4400</v>
      </c>
      <c r="D293" s="15">
        <v>5000</v>
      </c>
      <c r="E293" s="6">
        <v>29089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8">
        <f t="shared" si="20"/>
        <v>582</v>
      </c>
      <c r="P293" s="8">
        <f t="shared" si="21"/>
        <v>227.26</v>
      </c>
      <c r="Q293" s="10" t="s">
        <v>8307</v>
      </c>
      <c r="R293" t="s">
        <v>8312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4401</v>
      </c>
      <c r="D294" s="15">
        <v>75000</v>
      </c>
      <c r="E294" s="6">
        <v>28986.16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8">
        <f t="shared" si="20"/>
        <v>39</v>
      </c>
      <c r="P294" s="8">
        <f t="shared" si="21"/>
        <v>58.8</v>
      </c>
      <c r="Q294" s="10" t="s">
        <v>8307</v>
      </c>
      <c r="R294" t="s">
        <v>8312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4402</v>
      </c>
      <c r="D295" s="15">
        <v>26000</v>
      </c>
      <c r="E295" s="6">
        <v>28817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8">
        <f t="shared" si="20"/>
        <v>111</v>
      </c>
      <c r="P295" s="8">
        <f t="shared" si="21"/>
        <v>219.98</v>
      </c>
      <c r="Q295" s="10" t="s">
        <v>8307</v>
      </c>
      <c r="R295" t="s">
        <v>8312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4403</v>
      </c>
      <c r="D296" s="15">
        <v>5000</v>
      </c>
      <c r="E296" s="6">
        <v>28728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8">
        <f t="shared" si="20"/>
        <v>575</v>
      </c>
      <c r="P296" s="8">
        <f t="shared" si="21"/>
        <v>574.55999999999995</v>
      </c>
      <c r="Q296" s="10" t="s">
        <v>8307</v>
      </c>
      <c r="R296" t="s">
        <v>8312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4404</v>
      </c>
      <c r="D297" s="15">
        <v>50000</v>
      </c>
      <c r="E297" s="6">
        <v>28690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8">
        <f t="shared" si="20"/>
        <v>57</v>
      </c>
      <c r="P297" s="8">
        <f t="shared" si="21"/>
        <v>43.14</v>
      </c>
      <c r="Q297" s="10" t="s">
        <v>8307</v>
      </c>
      <c r="R297" t="s">
        <v>8312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4405</v>
      </c>
      <c r="D298" s="15">
        <v>25000</v>
      </c>
      <c r="E298" s="6">
        <v>28633.5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8">
        <f t="shared" si="20"/>
        <v>115</v>
      </c>
      <c r="P298" s="8">
        <f t="shared" si="21"/>
        <v>221.97</v>
      </c>
      <c r="Q298" s="10" t="s">
        <v>8307</v>
      </c>
      <c r="R298" t="s">
        <v>8312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4406</v>
      </c>
      <c r="D299" s="15">
        <v>20000</v>
      </c>
      <c r="E299" s="6">
        <v>28520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8">
        <f t="shared" si="20"/>
        <v>143</v>
      </c>
      <c r="P299" s="8">
        <f t="shared" si="21"/>
        <v>200.85</v>
      </c>
      <c r="Q299" s="10" t="s">
        <v>8307</v>
      </c>
      <c r="R299" t="s">
        <v>8312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4407</v>
      </c>
      <c r="D300" s="15">
        <v>126000</v>
      </c>
      <c r="E300" s="6">
        <v>28474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8">
        <f t="shared" si="20"/>
        <v>23</v>
      </c>
      <c r="P300" s="8">
        <f t="shared" si="21"/>
        <v>11.69</v>
      </c>
      <c r="Q300" s="10" t="s">
        <v>8307</v>
      </c>
      <c r="R300" t="s">
        <v>8312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4408</v>
      </c>
      <c r="D301" s="15">
        <v>10000</v>
      </c>
      <c r="E301" s="6">
        <v>28300.45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8">
        <f t="shared" si="20"/>
        <v>283</v>
      </c>
      <c r="P301" s="8">
        <f t="shared" si="21"/>
        <v>115.99</v>
      </c>
      <c r="Q301" s="10" t="s">
        <v>8307</v>
      </c>
      <c r="R301" t="s">
        <v>8312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4409</v>
      </c>
      <c r="D302" s="15">
        <v>25000</v>
      </c>
      <c r="E302" s="6">
        <v>28276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8">
        <f t="shared" si="20"/>
        <v>113</v>
      </c>
      <c r="P302" s="8">
        <f t="shared" si="21"/>
        <v>94.89</v>
      </c>
      <c r="Q302" s="10" t="s">
        <v>8307</v>
      </c>
      <c r="R302" t="s">
        <v>8312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4410</v>
      </c>
      <c r="D303" s="15">
        <v>13000</v>
      </c>
      <c r="E303" s="6">
        <v>28167.25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8">
        <f t="shared" si="20"/>
        <v>217</v>
      </c>
      <c r="P303" s="8">
        <f t="shared" si="21"/>
        <v>112.22</v>
      </c>
      <c r="Q303" s="10" t="s">
        <v>8307</v>
      </c>
      <c r="R303" t="s">
        <v>8312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4411</v>
      </c>
      <c r="D304" s="15">
        <v>10000</v>
      </c>
      <c r="E304" s="6">
        <v>28067.57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8">
        <f t="shared" si="20"/>
        <v>281</v>
      </c>
      <c r="P304" s="8">
        <f t="shared" si="21"/>
        <v>259.88</v>
      </c>
      <c r="Q304" s="10" t="s">
        <v>8307</v>
      </c>
      <c r="R304" t="s">
        <v>8312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4412</v>
      </c>
      <c r="D305" s="15">
        <v>3000</v>
      </c>
      <c r="E305" s="6">
        <v>28067.34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8">
        <f t="shared" si="20"/>
        <v>936</v>
      </c>
      <c r="P305" s="8">
        <f t="shared" si="21"/>
        <v>342.28</v>
      </c>
      <c r="Q305" s="10" t="s">
        <v>8307</v>
      </c>
      <c r="R305" t="s">
        <v>8312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4413</v>
      </c>
      <c r="D306" s="15">
        <v>3400</v>
      </c>
      <c r="E306" s="6">
        <v>27849.22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8">
        <f t="shared" si="20"/>
        <v>819</v>
      </c>
      <c r="P306" s="8">
        <f t="shared" si="21"/>
        <v>376.34</v>
      </c>
      <c r="Q306" s="10" t="s">
        <v>8307</v>
      </c>
      <c r="R306" t="s">
        <v>8312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4414</v>
      </c>
      <c r="D307" s="15">
        <v>7500</v>
      </c>
      <c r="E307" s="6">
        <v>27675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8">
        <f t="shared" si="20"/>
        <v>369</v>
      </c>
      <c r="P307" s="8">
        <f t="shared" si="21"/>
        <v>146.43</v>
      </c>
      <c r="Q307" s="10" t="s">
        <v>8307</v>
      </c>
      <c r="R307" t="s">
        <v>8312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4415</v>
      </c>
      <c r="D308" s="15">
        <v>1000</v>
      </c>
      <c r="E308" s="6">
        <v>27600.2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8">
        <f t="shared" si="20"/>
        <v>2760</v>
      </c>
      <c r="P308" s="8">
        <f t="shared" si="21"/>
        <v>345</v>
      </c>
      <c r="Q308" s="10" t="s">
        <v>8307</v>
      </c>
      <c r="R308" t="s">
        <v>8312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4416</v>
      </c>
      <c r="D309" s="15">
        <v>22000</v>
      </c>
      <c r="E309" s="6">
        <v>27541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8">
        <f t="shared" si="20"/>
        <v>125</v>
      </c>
      <c r="P309" s="8">
        <f t="shared" si="21"/>
        <v>47.81</v>
      </c>
      <c r="Q309" s="10" t="s">
        <v>8307</v>
      </c>
      <c r="R309" t="s">
        <v>8312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4417</v>
      </c>
      <c r="D310" s="15">
        <v>12000</v>
      </c>
      <c r="E310" s="6">
        <v>27197.22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8">
        <f t="shared" si="20"/>
        <v>227</v>
      </c>
      <c r="P310" s="8">
        <f t="shared" si="21"/>
        <v>134.63999999999999</v>
      </c>
      <c r="Q310" s="10" t="s">
        <v>8307</v>
      </c>
      <c r="R310" t="s">
        <v>8312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4418</v>
      </c>
      <c r="D311" s="15">
        <v>18000</v>
      </c>
      <c r="E311" s="6">
        <v>27196.71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8">
        <f t="shared" si="20"/>
        <v>151</v>
      </c>
      <c r="P311" s="8">
        <f t="shared" si="21"/>
        <v>114.27</v>
      </c>
      <c r="Q311" s="10" t="s">
        <v>8307</v>
      </c>
      <c r="R311" t="s">
        <v>8312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4419</v>
      </c>
      <c r="D312" s="15">
        <v>1000</v>
      </c>
      <c r="E312" s="6">
        <v>27189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8">
        <f t="shared" si="20"/>
        <v>2719</v>
      </c>
      <c r="P312" s="8">
        <f t="shared" si="21"/>
        <v>755.25</v>
      </c>
      <c r="Q312" s="10" t="s">
        <v>8307</v>
      </c>
      <c r="R312" t="s">
        <v>8312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4420</v>
      </c>
      <c r="D313" s="15">
        <v>20000</v>
      </c>
      <c r="E313" s="6">
        <v>26978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8">
        <f t="shared" si="20"/>
        <v>135</v>
      </c>
      <c r="P313" s="8">
        <f t="shared" si="21"/>
        <v>179.85</v>
      </c>
      <c r="Q313" s="10" t="s">
        <v>8307</v>
      </c>
      <c r="R313" t="s">
        <v>8312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4421</v>
      </c>
      <c r="D314" s="15">
        <v>8000</v>
      </c>
      <c r="E314" s="6">
        <v>26744.11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8">
        <f t="shared" si="20"/>
        <v>334</v>
      </c>
      <c r="P314" s="8">
        <f t="shared" si="21"/>
        <v>183.18</v>
      </c>
      <c r="Q314" s="10" t="s">
        <v>8307</v>
      </c>
      <c r="R314" t="s">
        <v>8312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4422</v>
      </c>
      <c r="D315" s="15">
        <v>17000</v>
      </c>
      <c r="E315" s="6">
        <v>26619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8">
        <f t="shared" si="20"/>
        <v>157</v>
      </c>
      <c r="P315" s="8">
        <f t="shared" si="21"/>
        <v>119.91</v>
      </c>
      <c r="Q315" s="10" t="s">
        <v>8307</v>
      </c>
      <c r="R315" t="s">
        <v>8312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4423</v>
      </c>
      <c r="D316" s="15">
        <v>1000</v>
      </c>
      <c r="E316" s="6">
        <v>26577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8">
        <f t="shared" si="20"/>
        <v>2658</v>
      </c>
      <c r="P316" s="8">
        <f t="shared" si="21"/>
        <v>221.48</v>
      </c>
      <c r="Q316" s="10" t="s">
        <v>8307</v>
      </c>
      <c r="R316" t="s">
        <v>8312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4424</v>
      </c>
      <c r="D317" s="15">
        <v>25000</v>
      </c>
      <c r="E317" s="6">
        <v>26495.5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8">
        <f t="shared" si="20"/>
        <v>106</v>
      </c>
      <c r="P317" s="8">
        <f t="shared" si="21"/>
        <v>210.28</v>
      </c>
      <c r="Q317" s="10" t="s">
        <v>8307</v>
      </c>
      <c r="R317" t="s">
        <v>8312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4425</v>
      </c>
      <c r="D318" s="15">
        <v>15000</v>
      </c>
      <c r="E318" s="6">
        <v>26480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8">
        <f t="shared" si="20"/>
        <v>177</v>
      </c>
      <c r="P318" s="8">
        <f t="shared" si="21"/>
        <v>167.59</v>
      </c>
      <c r="Q318" s="10" t="s">
        <v>8307</v>
      </c>
      <c r="R318" t="s">
        <v>8312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4426</v>
      </c>
      <c r="D319" s="15">
        <v>30000</v>
      </c>
      <c r="E319" s="6">
        <v>26452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8">
        <f t="shared" si="20"/>
        <v>88</v>
      </c>
      <c r="P319" s="8">
        <f t="shared" si="21"/>
        <v>83.71</v>
      </c>
      <c r="Q319" s="10" t="s">
        <v>8307</v>
      </c>
      <c r="R319" t="s">
        <v>8312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4427</v>
      </c>
      <c r="D320" s="15">
        <v>5000</v>
      </c>
      <c r="E320" s="6">
        <v>26445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8">
        <f t="shared" si="20"/>
        <v>529</v>
      </c>
      <c r="P320" s="8">
        <f t="shared" si="21"/>
        <v>93.12</v>
      </c>
      <c r="Q320" s="10" t="s">
        <v>8307</v>
      </c>
      <c r="R320" t="s">
        <v>8312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4428</v>
      </c>
      <c r="D321" s="15">
        <v>5000</v>
      </c>
      <c r="E321" s="6">
        <v>26438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8">
        <f t="shared" si="20"/>
        <v>529</v>
      </c>
      <c r="P321" s="8">
        <f t="shared" si="21"/>
        <v>518.39</v>
      </c>
      <c r="Q321" s="10" t="s">
        <v>8307</v>
      </c>
      <c r="R321" t="s">
        <v>8312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4429</v>
      </c>
      <c r="D322" s="15">
        <v>20000</v>
      </c>
      <c r="E322" s="6">
        <v>26360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8">
        <f t="shared" si="20"/>
        <v>132</v>
      </c>
      <c r="P322" s="8">
        <f t="shared" si="21"/>
        <v>166.84</v>
      </c>
      <c r="Q322" s="10" t="s">
        <v>8307</v>
      </c>
      <c r="R322" t="s">
        <v>8312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4430</v>
      </c>
      <c r="D323" s="15">
        <v>35000</v>
      </c>
      <c r="E323" s="6">
        <v>26349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8">
        <f t="shared" ref="O323:O386" si="25">ROUND(E323/D323*100,0)</f>
        <v>75</v>
      </c>
      <c r="P323" s="8">
        <f t="shared" ref="P323:P386" si="26">IFERROR(ROUND(E323/L323,2), "N/A")</f>
        <v>78.19</v>
      </c>
      <c r="Q323" s="10" t="s">
        <v>8307</v>
      </c>
      <c r="R323" t="s">
        <v>8312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4431</v>
      </c>
      <c r="D324" s="15">
        <v>25000</v>
      </c>
      <c r="E324" s="6">
        <v>26305.97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8">
        <f t="shared" si="25"/>
        <v>105</v>
      </c>
      <c r="P324" s="8">
        <f t="shared" si="26"/>
        <v>141.43</v>
      </c>
      <c r="Q324" s="10" t="s">
        <v>8307</v>
      </c>
      <c r="R324" t="s">
        <v>8312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4432</v>
      </c>
      <c r="D325" s="15">
        <v>5400</v>
      </c>
      <c r="E325" s="6">
        <v>26241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8">
        <f t="shared" si="25"/>
        <v>486</v>
      </c>
      <c r="P325" s="8">
        <f t="shared" si="26"/>
        <v>452.43</v>
      </c>
      <c r="Q325" s="10" t="s">
        <v>8307</v>
      </c>
      <c r="R325" t="s">
        <v>8312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4433</v>
      </c>
      <c r="D326" s="15">
        <v>8500</v>
      </c>
      <c r="E326" s="6">
        <v>26233.45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8">
        <f t="shared" si="25"/>
        <v>309</v>
      </c>
      <c r="P326" s="8">
        <f t="shared" si="26"/>
        <v>319.92</v>
      </c>
      <c r="Q326" s="10" t="s">
        <v>8307</v>
      </c>
      <c r="R326" t="s">
        <v>8312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4434</v>
      </c>
      <c r="D327" s="15">
        <v>50000</v>
      </c>
      <c r="E327" s="6">
        <v>26182.5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8">
        <f t="shared" si="25"/>
        <v>52</v>
      </c>
      <c r="P327" s="8">
        <f t="shared" si="26"/>
        <v>35.57</v>
      </c>
      <c r="Q327" s="10" t="s">
        <v>8307</v>
      </c>
      <c r="R327" t="s">
        <v>8312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4435</v>
      </c>
      <c r="D328" s="15">
        <v>150000</v>
      </c>
      <c r="E328" s="6">
        <v>26100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8">
        <f t="shared" si="25"/>
        <v>17</v>
      </c>
      <c r="P328" s="8">
        <f t="shared" si="26"/>
        <v>22.68</v>
      </c>
      <c r="Q328" s="10" t="s">
        <v>8307</v>
      </c>
      <c r="R328" t="s">
        <v>8312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4436</v>
      </c>
      <c r="D329" s="15">
        <v>4000</v>
      </c>
      <c r="E329" s="6">
        <v>26024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8">
        <f t="shared" si="25"/>
        <v>651</v>
      </c>
      <c r="P329" s="8">
        <f t="shared" si="26"/>
        <v>765.41</v>
      </c>
      <c r="Q329" s="10" t="s">
        <v>8307</v>
      </c>
      <c r="R329" t="s">
        <v>8312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4437</v>
      </c>
      <c r="D330" s="15">
        <v>75000</v>
      </c>
      <c r="E330" s="6">
        <v>25800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8">
        <f t="shared" si="25"/>
        <v>34</v>
      </c>
      <c r="P330" s="8">
        <f t="shared" si="26"/>
        <v>51.81</v>
      </c>
      <c r="Q330" s="10" t="s">
        <v>8307</v>
      </c>
      <c r="R330" t="s">
        <v>8312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4438</v>
      </c>
      <c r="D331" s="15">
        <v>10000</v>
      </c>
      <c r="E331" s="6">
        <v>25740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8">
        <f t="shared" si="25"/>
        <v>257</v>
      </c>
      <c r="P331" s="8">
        <f t="shared" si="26"/>
        <v>154.13</v>
      </c>
      <c r="Q331" s="10" t="s">
        <v>8307</v>
      </c>
      <c r="R331" t="s">
        <v>8312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4439</v>
      </c>
      <c r="D332" s="15">
        <v>35000</v>
      </c>
      <c r="E332" s="6">
        <v>25655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8">
        <f t="shared" si="25"/>
        <v>73</v>
      </c>
      <c r="P332" s="8">
        <f t="shared" si="26"/>
        <v>75.459999999999994</v>
      </c>
      <c r="Q332" s="10" t="s">
        <v>8307</v>
      </c>
      <c r="R332" t="s">
        <v>8312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4440</v>
      </c>
      <c r="D333" s="15">
        <v>40000</v>
      </c>
      <c r="E333" s="6">
        <v>25648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8">
        <f t="shared" si="25"/>
        <v>64</v>
      </c>
      <c r="P333" s="8">
        <f t="shared" si="26"/>
        <v>58.56</v>
      </c>
      <c r="Q333" s="10" t="s">
        <v>8307</v>
      </c>
      <c r="R333" t="s">
        <v>8312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4441</v>
      </c>
      <c r="D334" s="15">
        <v>100000</v>
      </c>
      <c r="E334" s="6">
        <v>25577.56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8">
        <f t="shared" si="25"/>
        <v>26</v>
      </c>
      <c r="P334" s="8">
        <f t="shared" si="26"/>
        <v>46.09</v>
      </c>
      <c r="Q334" s="10" t="s">
        <v>8307</v>
      </c>
      <c r="R334" t="s">
        <v>8312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4442</v>
      </c>
      <c r="D335" s="15">
        <v>40000</v>
      </c>
      <c r="E335" s="6">
        <v>25568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8">
        <f t="shared" si="25"/>
        <v>64</v>
      </c>
      <c r="P335" s="8">
        <f t="shared" si="26"/>
        <v>96.12</v>
      </c>
      <c r="Q335" s="10" t="s">
        <v>8307</v>
      </c>
      <c r="R335" t="s">
        <v>8312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4443</v>
      </c>
      <c r="D336" s="15">
        <v>10000</v>
      </c>
      <c r="E336" s="6">
        <v>25445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8">
        <f t="shared" si="25"/>
        <v>254</v>
      </c>
      <c r="P336" s="8">
        <f t="shared" si="26"/>
        <v>368.77</v>
      </c>
      <c r="Q336" s="10" t="s">
        <v>8307</v>
      </c>
      <c r="R336" t="s">
        <v>8312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4444</v>
      </c>
      <c r="D337" s="15">
        <v>8500</v>
      </c>
      <c r="E337" s="6">
        <v>25430.66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8">
        <f t="shared" si="25"/>
        <v>299</v>
      </c>
      <c r="P337" s="8">
        <f t="shared" si="26"/>
        <v>317.88</v>
      </c>
      <c r="Q337" s="10" t="s">
        <v>8307</v>
      </c>
      <c r="R337" t="s">
        <v>8312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4445</v>
      </c>
      <c r="D338" s="15">
        <v>25000</v>
      </c>
      <c r="E338" s="6">
        <v>25388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8">
        <f t="shared" si="25"/>
        <v>102</v>
      </c>
      <c r="P338" s="8">
        <f t="shared" si="26"/>
        <v>51.5</v>
      </c>
      <c r="Q338" s="10" t="s">
        <v>8307</v>
      </c>
      <c r="R338" t="s">
        <v>8312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4446</v>
      </c>
      <c r="D339" s="15">
        <v>3000</v>
      </c>
      <c r="E339" s="6">
        <v>25375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8">
        <f t="shared" si="25"/>
        <v>846</v>
      </c>
      <c r="P339" s="8">
        <f t="shared" si="26"/>
        <v>818.55</v>
      </c>
      <c r="Q339" s="10" t="s">
        <v>8307</v>
      </c>
      <c r="R339" t="s">
        <v>8312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4447</v>
      </c>
      <c r="D340" s="15">
        <v>15000</v>
      </c>
      <c r="E340" s="6">
        <v>25312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8">
        <f t="shared" si="25"/>
        <v>169</v>
      </c>
      <c r="P340" s="8">
        <f t="shared" si="26"/>
        <v>107.25</v>
      </c>
      <c r="Q340" s="10" t="s">
        <v>8307</v>
      </c>
      <c r="R340" t="s">
        <v>8312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4448</v>
      </c>
      <c r="D341" s="15">
        <v>6000</v>
      </c>
      <c r="E341" s="6">
        <v>25174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8">
        <f t="shared" si="25"/>
        <v>420</v>
      </c>
      <c r="P341" s="8">
        <f t="shared" si="26"/>
        <v>282.85000000000002</v>
      </c>
      <c r="Q341" s="10" t="s">
        <v>8307</v>
      </c>
      <c r="R341" t="s">
        <v>8312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4449</v>
      </c>
      <c r="D342" s="15">
        <v>35000</v>
      </c>
      <c r="E342" s="6">
        <v>25132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8">
        <f t="shared" si="25"/>
        <v>72</v>
      </c>
      <c r="P342" s="8">
        <f t="shared" si="26"/>
        <v>84.05</v>
      </c>
      <c r="Q342" s="10" t="s">
        <v>8307</v>
      </c>
      <c r="R342" t="s">
        <v>8312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4450</v>
      </c>
      <c r="D343" s="15">
        <v>3500</v>
      </c>
      <c r="E343" s="6">
        <v>25088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8">
        <f t="shared" si="25"/>
        <v>717</v>
      </c>
      <c r="P343" s="8">
        <f t="shared" si="26"/>
        <v>456.15</v>
      </c>
      <c r="Q343" s="10" t="s">
        <v>8307</v>
      </c>
      <c r="R343" t="s">
        <v>8312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4451</v>
      </c>
      <c r="D344" s="15">
        <v>55000</v>
      </c>
      <c r="E344" s="6">
        <v>24790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8">
        <f t="shared" si="25"/>
        <v>45</v>
      </c>
      <c r="P344" s="8">
        <f t="shared" si="26"/>
        <v>76.28</v>
      </c>
      <c r="Q344" s="10" t="s">
        <v>8307</v>
      </c>
      <c r="R344" t="s">
        <v>8312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4452</v>
      </c>
      <c r="D345" s="15">
        <v>30000</v>
      </c>
      <c r="E345" s="6">
        <v>24691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8">
        <f t="shared" si="25"/>
        <v>82</v>
      </c>
      <c r="P345" s="8">
        <f t="shared" si="26"/>
        <v>47.12</v>
      </c>
      <c r="Q345" s="10" t="s">
        <v>8307</v>
      </c>
      <c r="R345" t="s">
        <v>8312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4453</v>
      </c>
      <c r="D346" s="15">
        <v>33500</v>
      </c>
      <c r="E346" s="6">
        <v>24651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8">
        <f t="shared" si="25"/>
        <v>74</v>
      </c>
      <c r="P346" s="8">
        <f t="shared" si="26"/>
        <v>86.49</v>
      </c>
      <c r="Q346" s="10" t="s">
        <v>8307</v>
      </c>
      <c r="R346" t="s">
        <v>8312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4454</v>
      </c>
      <c r="D347" s="15">
        <v>14500</v>
      </c>
      <c r="E347" s="6">
        <v>24505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8">
        <f t="shared" si="25"/>
        <v>169</v>
      </c>
      <c r="P347" s="8">
        <f t="shared" si="26"/>
        <v>136.9</v>
      </c>
      <c r="Q347" s="10" t="s">
        <v>8307</v>
      </c>
      <c r="R347" t="s">
        <v>8312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4455</v>
      </c>
      <c r="D348" s="15">
        <v>10000</v>
      </c>
      <c r="E348" s="6">
        <v>24490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8">
        <f t="shared" si="25"/>
        <v>245</v>
      </c>
      <c r="P348" s="8">
        <f t="shared" si="26"/>
        <v>130.27000000000001</v>
      </c>
      <c r="Q348" s="10" t="s">
        <v>8307</v>
      </c>
      <c r="R348" t="s">
        <v>8312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4456</v>
      </c>
      <c r="D349" s="15">
        <v>40000</v>
      </c>
      <c r="E349" s="6">
        <v>24418.6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8">
        <f t="shared" si="25"/>
        <v>61</v>
      </c>
      <c r="P349" s="8">
        <f t="shared" si="26"/>
        <v>64.430000000000007</v>
      </c>
      <c r="Q349" s="10" t="s">
        <v>8307</v>
      </c>
      <c r="R349" t="s">
        <v>8312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4457</v>
      </c>
      <c r="D350" s="15">
        <v>10000</v>
      </c>
      <c r="E350" s="6">
        <v>24321.1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8">
        <f t="shared" si="25"/>
        <v>243</v>
      </c>
      <c r="P350" s="8">
        <f t="shared" si="26"/>
        <v>204.38</v>
      </c>
      <c r="Q350" s="10" t="s">
        <v>8307</v>
      </c>
      <c r="R350" t="s">
        <v>8312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4458</v>
      </c>
      <c r="D351" s="15">
        <v>11260</v>
      </c>
      <c r="E351" s="6">
        <v>24315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8">
        <f t="shared" si="25"/>
        <v>216</v>
      </c>
      <c r="P351" s="8">
        <f t="shared" si="26"/>
        <v>145.6</v>
      </c>
      <c r="Q351" s="10" t="s">
        <v>8307</v>
      </c>
      <c r="R351" t="s">
        <v>8312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4459</v>
      </c>
      <c r="D352" s="15">
        <v>25000</v>
      </c>
      <c r="E352" s="6">
        <v>24297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8">
        <f t="shared" si="25"/>
        <v>97</v>
      </c>
      <c r="P352" s="8">
        <f t="shared" si="26"/>
        <v>109.94</v>
      </c>
      <c r="Q352" s="10" t="s">
        <v>8307</v>
      </c>
      <c r="R352" t="s">
        <v>8312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4460</v>
      </c>
      <c r="D353" s="15">
        <v>34000</v>
      </c>
      <c r="E353" s="6">
        <v>24201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8">
        <f t="shared" si="25"/>
        <v>71</v>
      </c>
      <c r="P353" s="8">
        <f t="shared" si="26"/>
        <v>25.1</v>
      </c>
      <c r="Q353" s="10" t="s">
        <v>8307</v>
      </c>
      <c r="R353" t="s">
        <v>8312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4461</v>
      </c>
      <c r="D354" s="15">
        <v>10000</v>
      </c>
      <c r="E354" s="6">
        <v>24108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8">
        <f t="shared" si="25"/>
        <v>241</v>
      </c>
      <c r="P354" s="8">
        <f t="shared" si="26"/>
        <v>84.29</v>
      </c>
      <c r="Q354" s="10" t="s">
        <v>8307</v>
      </c>
      <c r="R354" t="s">
        <v>8312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4462</v>
      </c>
      <c r="D355" s="15">
        <v>58425</v>
      </c>
      <c r="E355" s="6">
        <v>23948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8">
        <f t="shared" si="25"/>
        <v>41</v>
      </c>
      <c r="P355" s="8">
        <f t="shared" si="26"/>
        <v>39.07</v>
      </c>
      <c r="Q355" s="10" t="s">
        <v>8307</v>
      </c>
      <c r="R355" t="s">
        <v>8312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4463</v>
      </c>
      <c r="D356" s="15">
        <v>3500</v>
      </c>
      <c r="E356" s="6">
        <v>23727.55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8">
        <f t="shared" si="25"/>
        <v>678</v>
      </c>
      <c r="P356" s="8">
        <f t="shared" si="26"/>
        <v>818.19</v>
      </c>
      <c r="Q356" s="10" t="s">
        <v>8307</v>
      </c>
      <c r="R356" t="s">
        <v>8312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4464</v>
      </c>
      <c r="D357" s="15">
        <v>35000</v>
      </c>
      <c r="E357" s="6">
        <v>23530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8">
        <f t="shared" si="25"/>
        <v>67</v>
      </c>
      <c r="P357" s="8">
        <f t="shared" si="26"/>
        <v>142.61000000000001</v>
      </c>
      <c r="Q357" s="10" t="s">
        <v>8307</v>
      </c>
      <c r="R357" t="s">
        <v>8312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4465</v>
      </c>
      <c r="D358" s="15">
        <v>7500</v>
      </c>
      <c r="E358" s="6">
        <v>23505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8">
        <f t="shared" si="25"/>
        <v>313</v>
      </c>
      <c r="P358" s="8">
        <f t="shared" si="26"/>
        <v>242.32</v>
      </c>
      <c r="Q358" s="10" t="s">
        <v>8307</v>
      </c>
      <c r="R358" t="s">
        <v>8312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4466</v>
      </c>
      <c r="D359" s="15">
        <v>15000</v>
      </c>
      <c r="E359" s="6">
        <v>23414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8">
        <f t="shared" si="25"/>
        <v>156</v>
      </c>
      <c r="P359" s="8">
        <f t="shared" si="26"/>
        <v>77.27</v>
      </c>
      <c r="Q359" s="10" t="s">
        <v>8307</v>
      </c>
      <c r="R359" t="s">
        <v>8312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4467</v>
      </c>
      <c r="D360" s="15">
        <v>50000</v>
      </c>
      <c r="E360" s="6">
        <v>23285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8">
        <f t="shared" si="25"/>
        <v>47</v>
      </c>
      <c r="P360" s="8">
        <f t="shared" si="26"/>
        <v>87.21</v>
      </c>
      <c r="Q360" s="10" t="s">
        <v>8307</v>
      </c>
      <c r="R360" t="s">
        <v>8312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4468</v>
      </c>
      <c r="D361" s="15">
        <v>24200</v>
      </c>
      <c r="E361" s="6">
        <v>23096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8">
        <f t="shared" si="25"/>
        <v>95</v>
      </c>
      <c r="P361" s="8">
        <f t="shared" si="26"/>
        <v>76.48</v>
      </c>
      <c r="Q361" s="10" t="s">
        <v>8307</v>
      </c>
      <c r="R361" t="s">
        <v>8312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4469</v>
      </c>
      <c r="D362" s="15">
        <v>12000</v>
      </c>
      <c r="E362" s="6">
        <v>23086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8">
        <f t="shared" si="25"/>
        <v>192</v>
      </c>
      <c r="P362" s="8">
        <f t="shared" si="26"/>
        <v>265.36</v>
      </c>
      <c r="Q362" s="10" t="s">
        <v>8307</v>
      </c>
      <c r="R362" t="s">
        <v>8312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4470</v>
      </c>
      <c r="D363" s="15">
        <v>35000</v>
      </c>
      <c r="E363" s="6">
        <v>22991.01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8">
        <f t="shared" si="25"/>
        <v>66</v>
      </c>
      <c r="P363" s="8">
        <f t="shared" si="26"/>
        <v>64.95</v>
      </c>
      <c r="Q363" s="10" t="s">
        <v>8307</v>
      </c>
      <c r="R363" t="s">
        <v>8312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4471</v>
      </c>
      <c r="D364" s="15">
        <v>9665</v>
      </c>
      <c r="E364" s="6">
        <v>22933.05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8">
        <f t="shared" si="25"/>
        <v>237</v>
      </c>
      <c r="P364" s="8">
        <f t="shared" si="26"/>
        <v>266.66000000000003</v>
      </c>
      <c r="Q364" s="10" t="s">
        <v>8307</v>
      </c>
      <c r="R364" t="s">
        <v>8312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4472</v>
      </c>
      <c r="D365" s="15">
        <v>8925</v>
      </c>
      <c r="E365" s="6">
        <v>22645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8">
        <f t="shared" si="25"/>
        <v>254</v>
      </c>
      <c r="P365" s="8">
        <f t="shared" si="26"/>
        <v>870.96</v>
      </c>
      <c r="Q365" s="10" t="s">
        <v>8307</v>
      </c>
      <c r="R365" t="s">
        <v>8312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4473</v>
      </c>
      <c r="D366" s="15">
        <v>7000</v>
      </c>
      <c r="E366" s="6">
        <v>22603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8">
        <f t="shared" si="25"/>
        <v>323</v>
      </c>
      <c r="P366" s="8">
        <f t="shared" si="26"/>
        <v>200.03</v>
      </c>
      <c r="Q366" s="10" t="s">
        <v>8307</v>
      </c>
      <c r="R366" t="s">
        <v>8312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4474</v>
      </c>
      <c r="D367" s="15">
        <v>15000</v>
      </c>
      <c r="E367" s="6">
        <v>22542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8">
        <f t="shared" si="25"/>
        <v>150</v>
      </c>
      <c r="P367" s="8">
        <f t="shared" si="26"/>
        <v>346.8</v>
      </c>
      <c r="Q367" s="10" t="s">
        <v>8307</v>
      </c>
      <c r="R367" t="s">
        <v>8312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4475</v>
      </c>
      <c r="D368" s="15">
        <v>38000</v>
      </c>
      <c r="E368" s="6">
        <v>22421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8">
        <f t="shared" si="25"/>
        <v>59</v>
      </c>
      <c r="P368" s="8">
        <f t="shared" si="26"/>
        <v>167.32</v>
      </c>
      <c r="Q368" s="10" t="s">
        <v>8307</v>
      </c>
      <c r="R368" t="s">
        <v>8312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4476</v>
      </c>
      <c r="D369" s="15">
        <v>10000</v>
      </c>
      <c r="E369" s="6">
        <v>22396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8">
        <f t="shared" si="25"/>
        <v>224</v>
      </c>
      <c r="P369" s="8">
        <f t="shared" si="26"/>
        <v>188.2</v>
      </c>
      <c r="Q369" s="10" t="s">
        <v>8307</v>
      </c>
      <c r="R369" t="s">
        <v>8312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4477</v>
      </c>
      <c r="D370" s="15">
        <v>12500</v>
      </c>
      <c r="E370" s="6">
        <v>22345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8">
        <f t="shared" si="25"/>
        <v>179</v>
      </c>
      <c r="P370" s="8">
        <f t="shared" si="26"/>
        <v>140.53</v>
      </c>
      <c r="Q370" s="10" t="s">
        <v>8307</v>
      </c>
      <c r="R370" t="s">
        <v>8312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4478</v>
      </c>
      <c r="D371" s="15">
        <v>6500</v>
      </c>
      <c r="E371" s="6">
        <v>22318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8">
        <f t="shared" si="25"/>
        <v>343</v>
      </c>
      <c r="P371" s="8">
        <f t="shared" si="26"/>
        <v>133.63999999999999</v>
      </c>
      <c r="Q371" s="10" t="s">
        <v>8307</v>
      </c>
      <c r="R371" t="s">
        <v>8312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4479</v>
      </c>
      <c r="D372" s="15">
        <v>25000</v>
      </c>
      <c r="E372" s="6">
        <v>22215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8">
        <f t="shared" si="25"/>
        <v>89</v>
      </c>
      <c r="P372" s="8">
        <f t="shared" si="26"/>
        <v>516.63</v>
      </c>
      <c r="Q372" s="10" t="s">
        <v>8307</v>
      </c>
      <c r="R372" t="s">
        <v>8312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4480</v>
      </c>
      <c r="D373" s="15">
        <v>150000</v>
      </c>
      <c r="E373" s="6">
        <v>22197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8">
        <f t="shared" si="25"/>
        <v>15</v>
      </c>
      <c r="P373" s="8">
        <f t="shared" si="26"/>
        <v>20.9</v>
      </c>
      <c r="Q373" s="10" t="s">
        <v>8307</v>
      </c>
      <c r="R373" t="s">
        <v>8312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4481</v>
      </c>
      <c r="D374" s="15">
        <v>300</v>
      </c>
      <c r="E374" s="6">
        <v>21994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8">
        <f t="shared" si="25"/>
        <v>7331</v>
      </c>
      <c r="P374" s="8">
        <f t="shared" si="26"/>
        <v>2443.7800000000002</v>
      </c>
      <c r="Q374" s="10" t="s">
        <v>8307</v>
      </c>
      <c r="R374" t="s">
        <v>8312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4482</v>
      </c>
      <c r="D375" s="15">
        <v>7500</v>
      </c>
      <c r="E375" s="6">
        <v>21935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8">
        <f t="shared" si="25"/>
        <v>292</v>
      </c>
      <c r="P375" s="8">
        <f t="shared" si="26"/>
        <v>246.46</v>
      </c>
      <c r="Q375" s="10" t="s">
        <v>8307</v>
      </c>
      <c r="R375" t="s">
        <v>8312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4483</v>
      </c>
      <c r="D376" s="15">
        <v>6000</v>
      </c>
      <c r="E376" s="6">
        <v>21905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8">
        <f t="shared" si="25"/>
        <v>365</v>
      </c>
      <c r="P376" s="8">
        <f t="shared" si="26"/>
        <v>125.89</v>
      </c>
      <c r="Q376" s="10" t="s">
        <v>8307</v>
      </c>
      <c r="R376" t="s">
        <v>8312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4484</v>
      </c>
      <c r="D377" s="15">
        <v>500</v>
      </c>
      <c r="E377" s="6">
        <v>21904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8">
        <f t="shared" si="25"/>
        <v>4381</v>
      </c>
      <c r="P377" s="8">
        <f t="shared" si="26"/>
        <v>1564.57</v>
      </c>
      <c r="Q377" s="10" t="s">
        <v>8307</v>
      </c>
      <c r="R377" t="s">
        <v>8312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4485</v>
      </c>
      <c r="D378" s="15">
        <v>2450</v>
      </c>
      <c r="E378" s="6">
        <v>21884.69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8">
        <f t="shared" si="25"/>
        <v>893</v>
      </c>
      <c r="P378" s="8">
        <f t="shared" si="26"/>
        <v>455.93</v>
      </c>
      <c r="Q378" s="10" t="s">
        <v>8307</v>
      </c>
      <c r="R378" t="s">
        <v>8312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4486</v>
      </c>
      <c r="D379" s="15">
        <v>12000</v>
      </c>
      <c r="E379" s="6">
        <v>21882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8">
        <f t="shared" si="25"/>
        <v>182</v>
      </c>
      <c r="P379" s="8">
        <f t="shared" si="26"/>
        <v>164.53</v>
      </c>
      <c r="Q379" s="10" t="s">
        <v>8307</v>
      </c>
      <c r="R379" t="s">
        <v>8312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4487</v>
      </c>
      <c r="D380" s="15">
        <v>3000</v>
      </c>
      <c r="E380" s="6">
        <v>21831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8">
        <f t="shared" si="25"/>
        <v>728</v>
      </c>
      <c r="P380" s="8">
        <f t="shared" si="26"/>
        <v>263.02</v>
      </c>
      <c r="Q380" s="10" t="s">
        <v>8307</v>
      </c>
      <c r="R380" t="s">
        <v>8312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4488</v>
      </c>
      <c r="D381" s="15">
        <v>15000</v>
      </c>
      <c r="E381" s="6">
        <v>21742.78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8">
        <f t="shared" si="25"/>
        <v>145</v>
      </c>
      <c r="P381" s="8">
        <f t="shared" si="26"/>
        <v>145.91999999999999</v>
      </c>
      <c r="Q381" s="10" t="s">
        <v>8307</v>
      </c>
      <c r="R381" t="s">
        <v>8312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4489</v>
      </c>
      <c r="D382" s="15">
        <v>4000</v>
      </c>
      <c r="E382" s="6">
        <v>21684.2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8">
        <f t="shared" si="25"/>
        <v>542</v>
      </c>
      <c r="P382" s="8">
        <f t="shared" si="26"/>
        <v>442.53</v>
      </c>
      <c r="Q382" s="10" t="s">
        <v>8307</v>
      </c>
      <c r="R382" t="s">
        <v>8312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4490</v>
      </c>
      <c r="D383" s="15">
        <v>25000</v>
      </c>
      <c r="E383" s="6">
        <v>21679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8">
        <f t="shared" si="25"/>
        <v>87</v>
      </c>
      <c r="P383" s="8">
        <f t="shared" si="26"/>
        <v>86.37</v>
      </c>
      <c r="Q383" s="10" t="s">
        <v>8307</v>
      </c>
      <c r="R383" t="s">
        <v>8312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4491</v>
      </c>
      <c r="D384" s="15">
        <v>600</v>
      </c>
      <c r="E384" s="6">
        <v>21637.22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8">
        <f t="shared" si="25"/>
        <v>3606</v>
      </c>
      <c r="P384" s="8">
        <f t="shared" si="26"/>
        <v>983.51</v>
      </c>
      <c r="Q384" s="10" t="s">
        <v>8307</v>
      </c>
      <c r="R384" t="s">
        <v>8312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4492</v>
      </c>
      <c r="D385" s="15">
        <v>999</v>
      </c>
      <c r="E385" s="6">
        <v>21588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8">
        <f t="shared" si="25"/>
        <v>2161</v>
      </c>
      <c r="P385" s="8">
        <f t="shared" si="26"/>
        <v>449.75</v>
      </c>
      <c r="Q385" s="10" t="s">
        <v>8307</v>
      </c>
      <c r="R385" t="s">
        <v>8312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4493</v>
      </c>
      <c r="D386" s="15">
        <v>20000</v>
      </c>
      <c r="E386" s="6">
        <v>21573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8">
        <f t="shared" si="25"/>
        <v>108</v>
      </c>
      <c r="P386" s="8">
        <f t="shared" si="26"/>
        <v>56.33</v>
      </c>
      <c r="Q386" s="10" t="s">
        <v>8307</v>
      </c>
      <c r="R386" t="s">
        <v>8312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4494</v>
      </c>
      <c r="D387" s="15">
        <v>25000</v>
      </c>
      <c r="E387" s="6">
        <v>21480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8">
        <f t="shared" ref="O387:O450" si="30">ROUND(E387/D387*100,0)</f>
        <v>86</v>
      </c>
      <c r="P387" s="8">
        <f t="shared" ref="P387:P450" si="31">IFERROR(ROUND(E387/L387,2), "N/A")</f>
        <v>90.63</v>
      </c>
      <c r="Q387" s="10" t="s">
        <v>8307</v>
      </c>
      <c r="R387" t="s">
        <v>8312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4495</v>
      </c>
      <c r="D388" s="15">
        <v>600</v>
      </c>
      <c r="E388" s="6">
        <v>21410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8">
        <f t="shared" si="30"/>
        <v>3568</v>
      </c>
      <c r="P388" s="8">
        <f t="shared" si="31"/>
        <v>1646.92</v>
      </c>
      <c r="Q388" s="10" t="s">
        <v>8307</v>
      </c>
      <c r="R388" t="s">
        <v>8312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4496</v>
      </c>
      <c r="D389" s="15">
        <v>38000</v>
      </c>
      <c r="E389" s="6">
        <v>21380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8">
        <f t="shared" si="30"/>
        <v>56</v>
      </c>
      <c r="P389" s="8">
        <f t="shared" si="31"/>
        <v>38.04</v>
      </c>
      <c r="Q389" s="10" t="s">
        <v>8307</v>
      </c>
      <c r="R389" t="s">
        <v>8312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4497</v>
      </c>
      <c r="D390" s="15">
        <v>5000</v>
      </c>
      <c r="E390" s="6">
        <v>21361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8">
        <f t="shared" si="30"/>
        <v>427</v>
      </c>
      <c r="P390" s="8">
        <f t="shared" si="31"/>
        <v>300.86</v>
      </c>
      <c r="Q390" s="10" t="s">
        <v>8307</v>
      </c>
      <c r="R390" t="s">
        <v>8312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4498</v>
      </c>
      <c r="D391" s="15">
        <v>68000</v>
      </c>
      <c r="E391" s="6">
        <v>21360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8">
        <f t="shared" si="30"/>
        <v>31</v>
      </c>
      <c r="P391" s="8">
        <f t="shared" si="31"/>
        <v>14.15</v>
      </c>
      <c r="Q391" s="10" t="s">
        <v>8307</v>
      </c>
      <c r="R391" t="s">
        <v>8312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4499</v>
      </c>
      <c r="D392" s="15">
        <v>1000</v>
      </c>
      <c r="E392" s="6">
        <v>21316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8">
        <f t="shared" si="30"/>
        <v>2132</v>
      </c>
      <c r="P392" s="8">
        <f t="shared" si="31"/>
        <v>1522.57</v>
      </c>
      <c r="Q392" s="10" t="s">
        <v>8307</v>
      </c>
      <c r="R392" t="s">
        <v>8312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4500</v>
      </c>
      <c r="D393" s="15">
        <v>20000</v>
      </c>
      <c r="E393" s="6">
        <v>21300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8">
        <f t="shared" si="30"/>
        <v>107</v>
      </c>
      <c r="P393" s="8">
        <f t="shared" si="31"/>
        <v>110.36</v>
      </c>
      <c r="Q393" s="10" t="s">
        <v>8307</v>
      </c>
      <c r="R393" t="s">
        <v>8312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4501</v>
      </c>
      <c r="D394" s="15">
        <v>18500</v>
      </c>
      <c r="E394" s="6">
        <v>21158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8">
        <f t="shared" si="30"/>
        <v>114</v>
      </c>
      <c r="P394" s="8">
        <f t="shared" si="31"/>
        <v>102.71</v>
      </c>
      <c r="Q394" s="10" t="s">
        <v>8307</v>
      </c>
      <c r="R394" t="s">
        <v>8312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4502</v>
      </c>
      <c r="D395" s="15">
        <v>50000</v>
      </c>
      <c r="E395" s="6">
        <v>21144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8">
        <f t="shared" si="30"/>
        <v>42</v>
      </c>
      <c r="P395" s="8">
        <f t="shared" si="31"/>
        <v>60.24</v>
      </c>
      <c r="Q395" s="10" t="s">
        <v>8307</v>
      </c>
      <c r="R395" t="s">
        <v>8312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4503</v>
      </c>
      <c r="D396" s="15">
        <v>4700</v>
      </c>
      <c r="E396" s="6">
        <v>20919.25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8">
        <f t="shared" si="30"/>
        <v>445</v>
      </c>
      <c r="P396" s="8">
        <f t="shared" si="31"/>
        <v>418.39</v>
      </c>
      <c r="Q396" s="10" t="s">
        <v>8307</v>
      </c>
      <c r="R396" t="s">
        <v>8312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4504</v>
      </c>
      <c r="D397" s="15">
        <v>10000</v>
      </c>
      <c r="E397" s="6">
        <v>20843.599999999999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8">
        <f t="shared" si="30"/>
        <v>208</v>
      </c>
      <c r="P397" s="8">
        <f t="shared" si="31"/>
        <v>113.28</v>
      </c>
      <c r="Q397" s="10" t="s">
        <v>8307</v>
      </c>
      <c r="R397" t="s">
        <v>8312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4505</v>
      </c>
      <c r="D398" s="15">
        <v>15000</v>
      </c>
      <c r="E398" s="6">
        <v>20820.330000000002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8">
        <f t="shared" si="30"/>
        <v>139</v>
      </c>
      <c r="P398" s="8">
        <f t="shared" si="31"/>
        <v>106.23</v>
      </c>
      <c r="Q398" s="10" t="s">
        <v>8307</v>
      </c>
      <c r="R398" t="s">
        <v>8312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4506</v>
      </c>
      <c r="D399" s="15">
        <v>12444</v>
      </c>
      <c r="E399" s="6">
        <v>20755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8">
        <f t="shared" si="30"/>
        <v>167</v>
      </c>
      <c r="P399" s="8">
        <f t="shared" si="31"/>
        <v>90.63</v>
      </c>
      <c r="Q399" s="10" t="s">
        <v>8307</v>
      </c>
      <c r="R399" t="s">
        <v>8312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4507</v>
      </c>
      <c r="D400" s="15">
        <v>7500</v>
      </c>
      <c r="E400" s="6">
        <v>20689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8">
        <f t="shared" si="30"/>
        <v>276</v>
      </c>
      <c r="P400" s="8">
        <f t="shared" si="31"/>
        <v>308.79000000000002</v>
      </c>
      <c r="Q400" s="10" t="s">
        <v>8307</v>
      </c>
      <c r="R400" t="s">
        <v>8312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4508</v>
      </c>
      <c r="D401" s="15">
        <v>20000</v>
      </c>
      <c r="E401" s="6">
        <v>20631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8">
        <f t="shared" si="30"/>
        <v>103</v>
      </c>
      <c r="P401" s="8">
        <f t="shared" si="31"/>
        <v>217.17</v>
      </c>
      <c r="Q401" s="10" t="s">
        <v>8307</v>
      </c>
      <c r="R401" t="s">
        <v>8312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4509</v>
      </c>
      <c r="D402" s="15">
        <v>10000</v>
      </c>
      <c r="E402" s="6">
        <v>20569.05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8">
        <f t="shared" si="30"/>
        <v>206</v>
      </c>
      <c r="P402" s="8">
        <f t="shared" si="31"/>
        <v>331.76</v>
      </c>
      <c r="Q402" s="10" t="s">
        <v>8307</v>
      </c>
      <c r="R402" t="s">
        <v>8312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4510</v>
      </c>
      <c r="D403" s="15">
        <v>50000</v>
      </c>
      <c r="E403" s="6">
        <v>20552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8">
        <f t="shared" si="30"/>
        <v>41</v>
      </c>
      <c r="P403" s="8">
        <f t="shared" si="31"/>
        <v>281.52999999999997</v>
      </c>
      <c r="Q403" s="10" t="s">
        <v>8307</v>
      </c>
      <c r="R403" t="s">
        <v>8312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4511</v>
      </c>
      <c r="D404" s="15">
        <v>2000</v>
      </c>
      <c r="E404" s="6">
        <v>20491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8">
        <f t="shared" si="30"/>
        <v>1025</v>
      </c>
      <c r="P404" s="8">
        <f t="shared" si="31"/>
        <v>476.53</v>
      </c>
      <c r="Q404" s="10" t="s">
        <v>8307</v>
      </c>
      <c r="R404" t="s">
        <v>8312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4512</v>
      </c>
      <c r="D405" s="15">
        <v>5000</v>
      </c>
      <c r="E405" s="6">
        <v>20459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8">
        <f t="shared" si="30"/>
        <v>409</v>
      </c>
      <c r="P405" s="8">
        <f t="shared" si="31"/>
        <v>292.27</v>
      </c>
      <c r="Q405" s="10" t="s">
        <v>8307</v>
      </c>
      <c r="R405" t="s">
        <v>8312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4513</v>
      </c>
      <c r="D406" s="15">
        <v>35000</v>
      </c>
      <c r="E406" s="6">
        <v>20426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8">
        <f t="shared" si="30"/>
        <v>58</v>
      </c>
      <c r="P406" s="8">
        <f t="shared" si="31"/>
        <v>75.37</v>
      </c>
      <c r="Q406" s="10" t="s">
        <v>8307</v>
      </c>
      <c r="R406" t="s">
        <v>8312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4514</v>
      </c>
      <c r="D407" s="15">
        <v>2820</v>
      </c>
      <c r="E407" s="6">
        <v>20398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8">
        <f t="shared" si="30"/>
        <v>723</v>
      </c>
      <c r="P407" s="8">
        <f t="shared" si="31"/>
        <v>370.87</v>
      </c>
      <c r="Q407" s="10" t="s">
        <v>8307</v>
      </c>
      <c r="R407" t="s">
        <v>8312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4515</v>
      </c>
      <c r="D408" s="15">
        <v>2800</v>
      </c>
      <c r="E408" s="6">
        <v>20365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8">
        <f t="shared" si="30"/>
        <v>727</v>
      </c>
      <c r="P408" s="8">
        <f t="shared" si="31"/>
        <v>581.86</v>
      </c>
      <c r="Q408" s="10" t="s">
        <v>8307</v>
      </c>
      <c r="R408" t="s">
        <v>8312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4516</v>
      </c>
      <c r="D409" s="15">
        <v>2000</v>
      </c>
      <c r="E409" s="6">
        <v>20343.169999999998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8">
        <f t="shared" si="30"/>
        <v>1017</v>
      </c>
      <c r="P409" s="8">
        <f t="shared" si="31"/>
        <v>924.69</v>
      </c>
      <c r="Q409" s="10" t="s">
        <v>8307</v>
      </c>
      <c r="R409" t="s">
        <v>8312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4517</v>
      </c>
      <c r="D410" s="15">
        <v>6000</v>
      </c>
      <c r="E410" s="6">
        <v>20253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8">
        <f t="shared" si="30"/>
        <v>338</v>
      </c>
      <c r="P410" s="8">
        <f t="shared" si="31"/>
        <v>532.97</v>
      </c>
      <c r="Q410" s="10" t="s">
        <v>8307</v>
      </c>
      <c r="R410" t="s">
        <v>8312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4518</v>
      </c>
      <c r="D411" s="15">
        <v>500</v>
      </c>
      <c r="E411" s="6">
        <v>20190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8">
        <f t="shared" si="30"/>
        <v>4038</v>
      </c>
      <c r="P411" s="8">
        <f t="shared" si="31"/>
        <v>1346</v>
      </c>
      <c r="Q411" s="10" t="s">
        <v>8307</v>
      </c>
      <c r="R411" t="s">
        <v>8312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4519</v>
      </c>
      <c r="D412" s="15">
        <v>1000</v>
      </c>
      <c r="E412" s="6">
        <v>20128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8">
        <f t="shared" si="30"/>
        <v>2013</v>
      </c>
      <c r="P412" s="8">
        <f t="shared" si="31"/>
        <v>2875.43</v>
      </c>
      <c r="Q412" s="10" t="s">
        <v>8307</v>
      </c>
      <c r="R412" t="s">
        <v>8312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4520</v>
      </c>
      <c r="D413" s="15">
        <v>30000</v>
      </c>
      <c r="E413" s="6">
        <v>20122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8">
        <f t="shared" si="30"/>
        <v>67</v>
      </c>
      <c r="P413" s="8">
        <f t="shared" si="31"/>
        <v>83.49</v>
      </c>
      <c r="Q413" s="10" t="s">
        <v>8307</v>
      </c>
      <c r="R413" t="s">
        <v>8312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4521</v>
      </c>
      <c r="D414" s="15">
        <v>2500</v>
      </c>
      <c r="E414" s="6">
        <v>20120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8">
        <f t="shared" si="30"/>
        <v>805</v>
      </c>
      <c r="P414" s="8">
        <f t="shared" si="31"/>
        <v>365.82</v>
      </c>
      <c r="Q414" s="10" t="s">
        <v>8307</v>
      </c>
      <c r="R414" t="s">
        <v>8312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4522</v>
      </c>
      <c r="D415" s="15">
        <v>12800</v>
      </c>
      <c r="E415" s="6">
        <v>20070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8">
        <f t="shared" si="30"/>
        <v>157</v>
      </c>
      <c r="P415" s="8">
        <f t="shared" si="31"/>
        <v>117.37</v>
      </c>
      <c r="Q415" s="10" t="s">
        <v>8307</v>
      </c>
      <c r="R415" t="s">
        <v>8312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4523</v>
      </c>
      <c r="D416" s="15">
        <v>18500</v>
      </c>
      <c r="E416" s="6">
        <v>20032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8">
        <f t="shared" si="30"/>
        <v>108</v>
      </c>
      <c r="P416" s="8">
        <f t="shared" si="31"/>
        <v>96.31</v>
      </c>
      <c r="Q416" s="10" t="s">
        <v>8307</v>
      </c>
      <c r="R416" t="s">
        <v>8312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4524</v>
      </c>
      <c r="D417" s="15">
        <v>1400</v>
      </c>
      <c r="E417" s="6">
        <v>20025.14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8">
        <f t="shared" si="30"/>
        <v>1430</v>
      </c>
      <c r="P417" s="8">
        <f t="shared" si="31"/>
        <v>953.58</v>
      </c>
      <c r="Q417" s="10" t="s">
        <v>8307</v>
      </c>
      <c r="R417" t="s">
        <v>8312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4525</v>
      </c>
      <c r="D418" s="15">
        <v>1000</v>
      </c>
      <c r="E418" s="6">
        <v>20022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8">
        <f t="shared" si="30"/>
        <v>2002</v>
      </c>
      <c r="P418" s="8">
        <f t="shared" si="31"/>
        <v>800.88</v>
      </c>
      <c r="Q418" s="10" t="s">
        <v>8307</v>
      </c>
      <c r="R418" t="s">
        <v>8312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4526</v>
      </c>
      <c r="D419" s="15">
        <v>10500</v>
      </c>
      <c r="E419" s="6">
        <v>19931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8">
        <f t="shared" si="30"/>
        <v>190</v>
      </c>
      <c r="P419" s="8">
        <f t="shared" si="31"/>
        <v>383.29</v>
      </c>
      <c r="Q419" s="10" t="s">
        <v>8307</v>
      </c>
      <c r="R419" t="s">
        <v>8312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4527</v>
      </c>
      <c r="D420" s="15">
        <v>22400</v>
      </c>
      <c r="E420" s="6">
        <v>19860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8">
        <f t="shared" si="30"/>
        <v>89</v>
      </c>
      <c r="P420" s="8">
        <f t="shared" si="31"/>
        <v>190.96</v>
      </c>
      <c r="Q420" s="10" t="s">
        <v>8307</v>
      </c>
      <c r="R420" t="s">
        <v>8312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4528</v>
      </c>
      <c r="D421" s="15">
        <v>8000</v>
      </c>
      <c r="E421" s="6">
        <v>19824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8">
        <f t="shared" si="30"/>
        <v>248</v>
      </c>
      <c r="P421" s="8">
        <f t="shared" si="31"/>
        <v>271.56</v>
      </c>
      <c r="Q421" s="10" t="s">
        <v>8307</v>
      </c>
      <c r="R421" t="s">
        <v>8312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4529</v>
      </c>
      <c r="D422" s="15">
        <v>3300</v>
      </c>
      <c r="E422" s="6">
        <v>19770.11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8">
        <f t="shared" si="30"/>
        <v>599</v>
      </c>
      <c r="P422" s="8">
        <f t="shared" si="31"/>
        <v>6590.04</v>
      </c>
      <c r="Q422" s="10" t="s">
        <v>8307</v>
      </c>
      <c r="R422" t="s">
        <v>8313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4530</v>
      </c>
      <c r="D423" s="15">
        <v>15000</v>
      </c>
      <c r="E423" s="6">
        <v>19572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8">
        <f t="shared" si="30"/>
        <v>130</v>
      </c>
      <c r="P423" s="8">
        <f t="shared" si="31"/>
        <v>3262</v>
      </c>
      <c r="Q423" s="10" t="s">
        <v>8307</v>
      </c>
      <c r="R423" t="s">
        <v>8313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4531</v>
      </c>
      <c r="D424" s="15">
        <v>40000</v>
      </c>
      <c r="E424" s="6">
        <v>19557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8">
        <f t="shared" si="30"/>
        <v>49</v>
      </c>
      <c r="P424" s="8">
        <f t="shared" si="31"/>
        <v>1629.75</v>
      </c>
      <c r="Q424" s="10" t="s">
        <v>8307</v>
      </c>
      <c r="R424" t="s">
        <v>8313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4532</v>
      </c>
      <c r="D425" s="15">
        <v>20000</v>
      </c>
      <c r="E425" s="6">
        <v>19523.310000000001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8">
        <f t="shared" si="30"/>
        <v>98</v>
      </c>
      <c r="P425" s="8">
        <f t="shared" si="31"/>
        <v>1501.79</v>
      </c>
      <c r="Q425" s="10" t="s">
        <v>8307</v>
      </c>
      <c r="R425" t="s">
        <v>8313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4533</v>
      </c>
      <c r="D426" s="15">
        <v>3000</v>
      </c>
      <c r="E426" s="6">
        <v>19434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8">
        <f t="shared" si="30"/>
        <v>648</v>
      </c>
      <c r="P426" s="8">
        <f t="shared" si="31"/>
        <v>3886.8</v>
      </c>
      <c r="Q426" s="10" t="s">
        <v>8307</v>
      </c>
      <c r="R426" t="s">
        <v>8313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4534</v>
      </c>
      <c r="D427" s="15">
        <v>50000</v>
      </c>
      <c r="E427" s="6">
        <v>19430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8">
        <f t="shared" si="30"/>
        <v>39</v>
      </c>
      <c r="P427" s="8">
        <f t="shared" si="31"/>
        <v>9715</v>
      </c>
      <c r="Q427" s="10" t="s">
        <v>8307</v>
      </c>
      <c r="R427" t="s">
        <v>8313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4535</v>
      </c>
      <c r="D428" s="15">
        <v>10000</v>
      </c>
      <c r="E428" s="6">
        <v>19324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8">
        <f t="shared" si="30"/>
        <v>193</v>
      </c>
      <c r="P428" s="8">
        <f t="shared" si="31"/>
        <v>2415.5</v>
      </c>
      <c r="Q428" s="10" t="s">
        <v>8307</v>
      </c>
      <c r="R428" t="s">
        <v>8313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4536</v>
      </c>
      <c r="D429" s="15">
        <v>6500</v>
      </c>
      <c r="E429" s="6">
        <v>19292.5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8">
        <f t="shared" si="30"/>
        <v>297</v>
      </c>
      <c r="P429" s="8" t="str">
        <f t="shared" si="31"/>
        <v>N/A</v>
      </c>
      <c r="Q429" s="10" t="s">
        <v>8307</v>
      </c>
      <c r="R429" t="s">
        <v>8313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4537</v>
      </c>
      <c r="D430" s="15">
        <v>12000</v>
      </c>
      <c r="E430" s="6">
        <v>19195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8">
        <f t="shared" si="30"/>
        <v>160</v>
      </c>
      <c r="P430" s="8">
        <f t="shared" si="31"/>
        <v>1476.54</v>
      </c>
      <c r="Q430" s="10" t="s">
        <v>8307</v>
      </c>
      <c r="R430" t="s">
        <v>8313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4538</v>
      </c>
      <c r="D431" s="15">
        <v>5000</v>
      </c>
      <c r="E431" s="6">
        <v>19129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8">
        <f t="shared" si="30"/>
        <v>383</v>
      </c>
      <c r="P431" s="8" t="str">
        <f t="shared" si="31"/>
        <v>N/A</v>
      </c>
      <c r="Q431" s="10" t="s">
        <v>8307</v>
      </c>
      <c r="R431" t="s">
        <v>8313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4539</v>
      </c>
      <c r="D432" s="15">
        <v>1000</v>
      </c>
      <c r="E432" s="6">
        <v>19028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8">
        <f t="shared" si="30"/>
        <v>1903</v>
      </c>
      <c r="P432" s="8">
        <f t="shared" si="31"/>
        <v>3805.6</v>
      </c>
      <c r="Q432" s="10" t="s">
        <v>8307</v>
      </c>
      <c r="R432" t="s">
        <v>8313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4540</v>
      </c>
      <c r="D433" s="15">
        <v>3000</v>
      </c>
      <c r="E433" s="6">
        <v>18855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8">
        <f t="shared" si="30"/>
        <v>629</v>
      </c>
      <c r="P433" s="8">
        <f t="shared" si="31"/>
        <v>2356.88</v>
      </c>
      <c r="Q433" s="10" t="s">
        <v>8307</v>
      </c>
      <c r="R433" t="s">
        <v>8313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4541</v>
      </c>
      <c r="D434" s="15">
        <v>6000</v>
      </c>
      <c r="E434" s="6">
        <v>18851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8">
        <f t="shared" si="30"/>
        <v>314</v>
      </c>
      <c r="P434" s="8">
        <f t="shared" si="31"/>
        <v>2356.38</v>
      </c>
      <c r="Q434" s="10" t="s">
        <v>8307</v>
      </c>
      <c r="R434" t="s">
        <v>8313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4542</v>
      </c>
      <c r="D435" s="15">
        <v>3000</v>
      </c>
      <c r="E435" s="6">
        <v>18671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8">
        <f t="shared" si="30"/>
        <v>622</v>
      </c>
      <c r="P435" s="8" t="str">
        <f t="shared" si="31"/>
        <v>N/A</v>
      </c>
      <c r="Q435" s="10" t="s">
        <v>8307</v>
      </c>
      <c r="R435" t="s">
        <v>8313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4543</v>
      </c>
      <c r="D436" s="15">
        <v>2500</v>
      </c>
      <c r="E436" s="6">
        <v>18667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8">
        <f t="shared" si="30"/>
        <v>747</v>
      </c>
      <c r="P436" s="8">
        <f t="shared" si="31"/>
        <v>9333.5</v>
      </c>
      <c r="Q436" s="10" t="s">
        <v>8307</v>
      </c>
      <c r="R436" t="s">
        <v>8313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4544</v>
      </c>
      <c r="D437" s="15">
        <v>110000</v>
      </c>
      <c r="E437" s="6">
        <v>18645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8">
        <f t="shared" si="30"/>
        <v>17</v>
      </c>
      <c r="P437" s="8">
        <f t="shared" si="31"/>
        <v>6215</v>
      </c>
      <c r="Q437" s="10" t="s">
        <v>8307</v>
      </c>
      <c r="R437" t="s">
        <v>8313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4545</v>
      </c>
      <c r="D438" s="15">
        <v>1000</v>
      </c>
      <c r="E438" s="6">
        <v>18625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8">
        <f t="shared" si="30"/>
        <v>1863</v>
      </c>
      <c r="P438" s="8" t="str">
        <f t="shared" si="31"/>
        <v>N/A</v>
      </c>
      <c r="Q438" s="10" t="s">
        <v>8307</v>
      </c>
      <c r="R438" t="s">
        <v>8313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4546</v>
      </c>
      <c r="D439" s="15">
        <v>7000</v>
      </c>
      <c r="E439" s="6">
        <v>18542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8">
        <f t="shared" si="30"/>
        <v>265</v>
      </c>
      <c r="P439" s="8" t="str">
        <f t="shared" si="31"/>
        <v>N/A</v>
      </c>
      <c r="Q439" s="10" t="s">
        <v>8307</v>
      </c>
      <c r="R439" t="s">
        <v>8313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4547</v>
      </c>
      <c r="D440" s="15">
        <v>20000</v>
      </c>
      <c r="E440" s="6">
        <v>18472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8">
        <f t="shared" si="30"/>
        <v>92</v>
      </c>
      <c r="P440" s="8">
        <f t="shared" si="31"/>
        <v>1679.27</v>
      </c>
      <c r="Q440" s="10" t="s">
        <v>8307</v>
      </c>
      <c r="R440" t="s">
        <v>8313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4548</v>
      </c>
      <c r="D441" s="15">
        <v>450</v>
      </c>
      <c r="E441" s="6">
        <v>18221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8">
        <f t="shared" si="30"/>
        <v>4049</v>
      </c>
      <c r="P441" s="8" t="str">
        <f t="shared" si="31"/>
        <v>N/A</v>
      </c>
      <c r="Q441" s="10" t="s">
        <v>8307</v>
      </c>
      <c r="R441" t="s">
        <v>8313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4549</v>
      </c>
      <c r="D442" s="15">
        <v>5000</v>
      </c>
      <c r="E442" s="6">
        <v>18185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8">
        <f t="shared" si="30"/>
        <v>364</v>
      </c>
      <c r="P442" s="8">
        <f t="shared" si="31"/>
        <v>18185</v>
      </c>
      <c r="Q442" s="10" t="s">
        <v>8307</v>
      </c>
      <c r="R442" t="s">
        <v>8313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4550</v>
      </c>
      <c r="D443" s="15">
        <v>400</v>
      </c>
      <c r="E443" s="6">
        <v>18100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8">
        <f t="shared" si="30"/>
        <v>4525</v>
      </c>
      <c r="P443" s="8" t="str">
        <f t="shared" si="31"/>
        <v>N/A</v>
      </c>
      <c r="Q443" s="10" t="s">
        <v>8307</v>
      </c>
      <c r="R443" t="s">
        <v>8313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4551</v>
      </c>
      <c r="D444" s="15">
        <v>17000</v>
      </c>
      <c r="E444" s="6">
        <v>18083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8">
        <f t="shared" si="30"/>
        <v>106</v>
      </c>
      <c r="P444" s="8">
        <f t="shared" si="31"/>
        <v>1063.71</v>
      </c>
      <c r="Q444" s="10" t="s">
        <v>8307</v>
      </c>
      <c r="R444" t="s">
        <v>8313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4552</v>
      </c>
      <c r="D445" s="15">
        <v>10000</v>
      </c>
      <c r="E445" s="6">
        <v>18066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8">
        <f t="shared" si="30"/>
        <v>181</v>
      </c>
      <c r="P445" s="8">
        <f t="shared" si="31"/>
        <v>9033</v>
      </c>
      <c r="Q445" s="10" t="s">
        <v>8307</v>
      </c>
      <c r="R445" t="s">
        <v>8313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4553</v>
      </c>
      <c r="D446" s="15">
        <v>1000</v>
      </c>
      <c r="E446" s="6">
        <v>17914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8">
        <f t="shared" si="30"/>
        <v>1791</v>
      </c>
      <c r="P446" s="8">
        <f t="shared" si="31"/>
        <v>17914</v>
      </c>
      <c r="Q446" s="10" t="s">
        <v>8307</v>
      </c>
      <c r="R446" t="s">
        <v>8313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4554</v>
      </c>
      <c r="D447" s="15">
        <v>60000</v>
      </c>
      <c r="E447" s="6">
        <v>17895.25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8">
        <f t="shared" si="30"/>
        <v>30</v>
      </c>
      <c r="P447" s="8">
        <f t="shared" si="31"/>
        <v>8947.6299999999992</v>
      </c>
      <c r="Q447" s="10" t="s">
        <v>8307</v>
      </c>
      <c r="R447" t="s">
        <v>8313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4555</v>
      </c>
      <c r="D448" s="15">
        <v>10500</v>
      </c>
      <c r="E448" s="6">
        <v>17875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8">
        <f t="shared" si="30"/>
        <v>170</v>
      </c>
      <c r="P448" s="8">
        <f t="shared" si="31"/>
        <v>1117.19</v>
      </c>
      <c r="Q448" s="10" t="s">
        <v>8307</v>
      </c>
      <c r="R448" t="s">
        <v>8313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4556</v>
      </c>
      <c r="D449" s="15">
        <v>30000</v>
      </c>
      <c r="E449" s="6">
        <v>17805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8">
        <f t="shared" si="30"/>
        <v>59</v>
      </c>
      <c r="P449" s="8">
        <f t="shared" si="31"/>
        <v>17805</v>
      </c>
      <c r="Q449" s="10" t="s">
        <v>8307</v>
      </c>
      <c r="R449" t="s">
        <v>8313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4557</v>
      </c>
      <c r="D450" s="15">
        <v>2500</v>
      </c>
      <c r="E450" s="6">
        <v>17731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8">
        <f t="shared" si="30"/>
        <v>709</v>
      </c>
      <c r="P450" s="8">
        <f t="shared" si="31"/>
        <v>4432.75</v>
      </c>
      <c r="Q450" s="10" t="s">
        <v>8307</v>
      </c>
      <c r="R450" t="s">
        <v>8313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4558</v>
      </c>
      <c r="D451" s="15">
        <v>2000</v>
      </c>
      <c r="E451" s="6">
        <v>17680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8">
        <f t="shared" ref="O451:O514" si="35">ROUND(E451/D451*100,0)</f>
        <v>884</v>
      </c>
      <c r="P451" s="8">
        <f t="shared" ref="P451:P514" si="36">IFERROR(ROUND(E451/L451,2), "N/A")</f>
        <v>3536</v>
      </c>
      <c r="Q451" s="10" t="s">
        <v>8307</v>
      </c>
      <c r="R451" t="s">
        <v>8313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4559</v>
      </c>
      <c r="D452" s="15">
        <v>50000</v>
      </c>
      <c r="E452" s="6">
        <v>17590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8">
        <f t="shared" si="35"/>
        <v>35</v>
      </c>
      <c r="P452" s="8">
        <f t="shared" si="36"/>
        <v>2512.86</v>
      </c>
      <c r="Q452" s="10" t="s">
        <v>8307</v>
      </c>
      <c r="R452" t="s">
        <v>8313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4560</v>
      </c>
      <c r="D453" s="15">
        <v>20000</v>
      </c>
      <c r="E453" s="6">
        <v>17561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8">
        <f t="shared" si="35"/>
        <v>88</v>
      </c>
      <c r="P453" s="8" t="str">
        <f t="shared" si="36"/>
        <v>N/A</v>
      </c>
      <c r="Q453" s="10" t="s">
        <v>8307</v>
      </c>
      <c r="R453" t="s">
        <v>8313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4561</v>
      </c>
      <c r="D454" s="15">
        <v>750</v>
      </c>
      <c r="E454" s="6">
        <v>17545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8">
        <f t="shared" si="35"/>
        <v>2339</v>
      </c>
      <c r="P454" s="8">
        <f t="shared" si="36"/>
        <v>1462.08</v>
      </c>
      <c r="Q454" s="10" t="s">
        <v>8307</v>
      </c>
      <c r="R454" t="s">
        <v>8313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4562</v>
      </c>
      <c r="D455" s="15">
        <v>94875</v>
      </c>
      <c r="E455" s="6">
        <v>17482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8">
        <f t="shared" si="35"/>
        <v>18</v>
      </c>
      <c r="P455" s="8">
        <f t="shared" si="36"/>
        <v>8741</v>
      </c>
      <c r="Q455" s="10" t="s">
        <v>8307</v>
      </c>
      <c r="R455" t="s">
        <v>8313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4563</v>
      </c>
      <c r="D456" s="15">
        <v>10000</v>
      </c>
      <c r="E456" s="6">
        <v>17444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8">
        <f t="shared" si="35"/>
        <v>174</v>
      </c>
      <c r="P456" s="8">
        <f t="shared" si="36"/>
        <v>3488.8</v>
      </c>
      <c r="Q456" s="10" t="s">
        <v>8307</v>
      </c>
      <c r="R456" t="s">
        <v>8313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4564</v>
      </c>
      <c r="D457" s="15">
        <v>65000</v>
      </c>
      <c r="E457" s="6">
        <v>17412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8">
        <f t="shared" si="35"/>
        <v>27</v>
      </c>
      <c r="P457" s="8">
        <f t="shared" si="36"/>
        <v>8706</v>
      </c>
      <c r="Q457" s="10" t="s">
        <v>8307</v>
      </c>
      <c r="R457" t="s">
        <v>8313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4565</v>
      </c>
      <c r="D458" s="15">
        <v>8888</v>
      </c>
      <c r="E458" s="6">
        <v>17396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8">
        <f t="shared" si="35"/>
        <v>196</v>
      </c>
      <c r="P458" s="8">
        <f t="shared" si="36"/>
        <v>5798.67</v>
      </c>
      <c r="Q458" s="10" t="s">
        <v>8307</v>
      </c>
      <c r="R458" t="s">
        <v>8313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4566</v>
      </c>
      <c r="D459" s="15">
        <v>20000</v>
      </c>
      <c r="E459" s="6">
        <v>17390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8">
        <f t="shared" si="35"/>
        <v>87</v>
      </c>
      <c r="P459" s="8" t="str">
        <f t="shared" si="36"/>
        <v>N/A</v>
      </c>
      <c r="Q459" s="10" t="s">
        <v>8307</v>
      </c>
      <c r="R459" t="s">
        <v>8313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4567</v>
      </c>
      <c r="D460" s="15">
        <v>10000</v>
      </c>
      <c r="E460" s="6">
        <v>17350.13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8">
        <f t="shared" si="35"/>
        <v>174</v>
      </c>
      <c r="P460" s="8">
        <f t="shared" si="36"/>
        <v>354.08</v>
      </c>
      <c r="Q460" s="10" t="s">
        <v>8307</v>
      </c>
      <c r="R460" t="s">
        <v>8313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4568</v>
      </c>
      <c r="D461" s="15">
        <v>39000</v>
      </c>
      <c r="E461" s="6">
        <v>17277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8">
        <f t="shared" si="35"/>
        <v>44</v>
      </c>
      <c r="P461" s="8">
        <f t="shared" si="36"/>
        <v>17277</v>
      </c>
      <c r="Q461" s="10" t="s">
        <v>8307</v>
      </c>
      <c r="R461" t="s">
        <v>8313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4569</v>
      </c>
      <c r="D462" s="15">
        <v>8500</v>
      </c>
      <c r="E462" s="6">
        <v>17260.37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8">
        <f t="shared" si="35"/>
        <v>203</v>
      </c>
      <c r="P462" s="8">
        <f t="shared" si="36"/>
        <v>8630.19</v>
      </c>
      <c r="Q462" s="10" t="s">
        <v>8307</v>
      </c>
      <c r="R462" t="s">
        <v>8313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4570</v>
      </c>
      <c r="D463" s="15">
        <v>550</v>
      </c>
      <c r="E463" s="6">
        <v>17176.13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8">
        <f t="shared" si="35"/>
        <v>3123</v>
      </c>
      <c r="P463" s="8" t="str">
        <f t="shared" si="36"/>
        <v>N/A</v>
      </c>
      <c r="Q463" s="10" t="s">
        <v>8307</v>
      </c>
      <c r="R463" t="s">
        <v>8313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4571</v>
      </c>
      <c r="D464" s="15">
        <v>100000</v>
      </c>
      <c r="E464" s="6">
        <v>17170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8">
        <f t="shared" si="35"/>
        <v>17</v>
      </c>
      <c r="P464" s="8" t="str">
        <f t="shared" si="36"/>
        <v>N/A</v>
      </c>
      <c r="Q464" s="10" t="s">
        <v>8307</v>
      </c>
      <c r="R464" t="s">
        <v>8313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4572</v>
      </c>
      <c r="D465" s="15">
        <v>55000</v>
      </c>
      <c r="E465" s="6">
        <v>17155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8">
        <f t="shared" si="35"/>
        <v>31</v>
      </c>
      <c r="P465" s="8">
        <f t="shared" si="36"/>
        <v>1559.55</v>
      </c>
      <c r="Q465" s="10" t="s">
        <v>8307</v>
      </c>
      <c r="R465" t="s">
        <v>8313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4573</v>
      </c>
      <c r="D466" s="15">
        <v>1010</v>
      </c>
      <c r="E466" s="6">
        <v>17066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8">
        <f t="shared" si="35"/>
        <v>1690</v>
      </c>
      <c r="P466" s="8">
        <f t="shared" si="36"/>
        <v>17066</v>
      </c>
      <c r="Q466" s="10" t="s">
        <v>8307</v>
      </c>
      <c r="R466" t="s">
        <v>8313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4574</v>
      </c>
      <c r="D467" s="15">
        <v>512</v>
      </c>
      <c r="E467" s="6">
        <v>17028.88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8">
        <f t="shared" si="35"/>
        <v>3326</v>
      </c>
      <c r="P467" s="8">
        <f t="shared" si="36"/>
        <v>2128.61</v>
      </c>
      <c r="Q467" s="10" t="s">
        <v>8307</v>
      </c>
      <c r="R467" t="s">
        <v>8313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4575</v>
      </c>
      <c r="D468" s="15">
        <v>10000</v>
      </c>
      <c r="E468" s="6">
        <v>16984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8">
        <f t="shared" si="35"/>
        <v>170</v>
      </c>
      <c r="P468" s="8">
        <f t="shared" si="36"/>
        <v>3396.8</v>
      </c>
      <c r="Q468" s="10" t="s">
        <v>8307</v>
      </c>
      <c r="R468" t="s">
        <v>8313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4576</v>
      </c>
      <c r="D469" s="15">
        <v>20000</v>
      </c>
      <c r="E469" s="6">
        <v>16862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8">
        <f t="shared" si="35"/>
        <v>84</v>
      </c>
      <c r="P469" s="8">
        <f t="shared" si="36"/>
        <v>432.36</v>
      </c>
      <c r="Q469" s="10" t="s">
        <v>8307</v>
      </c>
      <c r="R469" t="s">
        <v>8313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4577</v>
      </c>
      <c r="D470" s="15">
        <v>7500</v>
      </c>
      <c r="E470" s="6">
        <v>16806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8">
        <f t="shared" si="35"/>
        <v>224</v>
      </c>
      <c r="P470" s="8" t="str">
        <f t="shared" si="36"/>
        <v>N/A</v>
      </c>
      <c r="Q470" s="10" t="s">
        <v>8307</v>
      </c>
      <c r="R470" t="s">
        <v>8313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4578</v>
      </c>
      <c r="D471" s="15">
        <v>6000</v>
      </c>
      <c r="E471" s="6">
        <v>16700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8">
        <f t="shared" si="35"/>
        <v>278</v>
      </c>
      <c r="P471" s="8" t="str">
        <f t="shared" si="36"/>
        <v>N/A</v>
      </c>
      <c r="Q471" s="10" t="s">
        <v>8307</v>
      </c>
      <c r="R471" t="s">
        <v>8313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4579</v>
      </c>
      <c r="D472" s="15">
        <v>5000</v>
      </c>
      <c r="E472" s="6">
        <v>16636.78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8">
        <f t="shared" si="35"/>
        <v>333</v>
      </c>
      <c r="P472" s="8">
        <f t="shared" si="36"/>
        <v>8318.39</v>
      </c>
      <c r="Q472" s="10" t="s">
        <v>8307</v>
      </c>
      <c r="R472" t="s">
        <v>8313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4580</v>
      </c>
      <c r="D473" s="15">
        <v>55000</v>
      </c>
      <c r="E473" s="6">
        <v>16573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8">
        <f t="shared" si="35"/>
        <v>30</v>
      </c>
      <c r="P473" s="8">
        <f t="shared" si="36"/>
        <v>97.49</v>
      </c>
      <c r="Q473" s="10" t="s">
        <v>8307</v>
      </c>
      <c r="R473" t="s">
        <v>8313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4581</v>
      </c>
      <c r="D474" s="15">
        <v>800</v>
      </c>
      <c r="E474" s="6">
        <v>16520.04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8">
        <f t="shared" si="35"/>
        <v>2065</v>
      </c>
      <c r="P474" s="8">
        <f t="shared" si="36"/>
        <v>3304.01</v>
      </c>
      <c r="Q474" s="10" t="s">
        <v>8307</v>
      </c>
      <c r="R474" t="s">
        <v>8313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4582</v>
      </c>
      <c r="D475" s="15">
        <v>30000</v>
      </c>
      <c r="E475" s="6">
        <v>16501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8">
        <f t="shared" si="35"/>
        <v>55</v>
      </c>
      <c r="P475" s="8">
        <f t="shared" si="36"/>
        <v>1178.6400000000001</v>
      </c>
      <c r="Q475" s="10" t="s">
        <v>8307</v>
      </c>
      <c r="R475" t="s">
        <v>8313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4583</v>
      </c>
      <c r="D476" s="15">
        <v>3300</v>
      </c>
      <c r="E476" s="6">
        <v>16465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8">
        <f t="shared" si="35"/>
        <v>499</v>
      </c>
      <c r="P476" s="8">
        <f t="shared" si="36"/>
        <v>16465</v>
      </c>
      <c r="Q476" s="10" t="s">
        <v>8307</v>
      </c>
      <c r="R476" t="s">
        <v>8313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4584</v>
      </c>
      <c r="D477" s="15">
        <v>2000</v>
      </c>
      <c r="E477" s="6">
        <v>16373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8">
        <f t="shared" si="35"/>
        <v>819</v>
      </c>
      <c r="P477" s="8" t="str">
        <f t="shared" si="36"/>
        <v>N/A</v>
      </c>
      <c r="Q477" s="10" t="s">
        <v>8307</v>
      </c>
      <c r="R477" t="s">
        <v>8313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4585</v>
      </c>
      <c r="D478" s="15">
        <v>220000</v>
      </c>
      <c r="E478" s="6">
        <v>16291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8">
        <f t="shared" si="35"/>
        <v>7</v>
      </c>
      <c r="P478" s="8">
        <f t="shared" si="36"/>
        <v>131.38</v>
      </c>
      <c r="Q478" s="10" t="s">
        <v>8307</v>
      </c>
      <c r="R478" t="s">
        <v>8313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4586</v>
      </c>
      <c r="D479" s="15">
        <v>1500</v>
      </c>
      <c r="E479" s="6">
        <v>16232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8">
        <f t="shared" si="35"/>
        <v>1082</v>
      </c>
      <c r="P479" s="8" t="str">
        <f t="shared" si="36"/>
        <v>N/A</v>
      </c>
      <c r="Q479" s="10" t="s">
        <v>8307</v>
      </c>
      <c r="R479" t="s">
        <v>8313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4587</v>
      </c>
      <c r="D480" s="15">
        <v>10000</v>
      </c>
      <c r="E480" s="6">
        <v>16210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8">
        <f t="shared" si="35"/>
        <v>162</v>
      </c>
      <c r="P480" s="8" t="str">
        <f t="shared" si="36"/>
        <v>N/A</v>
      </c>
      <c r="Q480" s="10" t="s">
        <v>8307</v>
      </c>
      <c r="R480" t="s">
        <v>8313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4588</v>
      </c>
      <c r="D481" s="15">
        <v>15000</v>
      </c>
      <c r="E481" s="6">
        <v>16200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8">
        <f t="shared" si="35"/>
        <v>108</v>
      </c>
      <c r="P481" s="8">
        <f t="shared" si="36"/>
        <v>294.55</v>
      </c>
      <c r="Q481" s="10" t="s">
        <v>8307</v>
      </c>
      <c r="R481" t="s">
        <v>8313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4589</v>
      </c>
      <c r="D482" s="15">
        <v>40000</v>
      </c>
      <c r="E482" s="6">
        <v>16165.6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8">
        <f t="shared" si="35"/>
        <v>40</v>
      </c>
      <c r="P482" s="8">
        <f t="shared" si="36"/>
        <v>115.47</v>
      </c>
      <c r="Q482" s="10" t="s">
        <v>8307</v>
      </c>
      <c r="R482" t="s">
        <v>8313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4590</v>
      </c>
      <c r="D483" s="15">
        <v>30000</v>
      </c>
      <c r="E483" s="6">
        <v>16145.12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8">
        <f t="shared" si="35"/>
        <v>54</v>
      </c>
      <c r="P483" s="8">
        <f t="shared" si="36"/>
        <v>768.82</v>
      </c>
      <c r="Q483" s="10" t="s">
        <v>8307</v>
      </c>
      <c r="R483" t="s">
        <v>8313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4591</v>
      </c>
      <c r="D484" s="15">
        <v>10000</v>
      </c>
      <c r="E484" s="6">
        <v>16000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8">
        <f t="shared" si="35"/>
        <v>160</v>
      </c>
      <c r="P484" s="8">
        <f t="shared" si="36"/>
        <v>16000</v>
      </c>
      <c r="Q484" s="10" t="s">
        <v>8307</v>
      </c>
      <c r="R484" t="s">
        <v>8313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4592</v>
      </c>
      <c r="D485" s="15">
        <v>15000</v>
      </c>
      <c r="E485" s="6">
        <v>15937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8">
        <f t="shared" si="35"/>
        <v>106</v>
      </c>
      <c r="P485" s="8">
        <f t="shared" si="36"/>
        <v>108.41</v>
      </c>
      <c r="Q485" s="10" t="s">
        <v>8307</v>
      </c>
      <c r="R485" t="s">
        <v>8313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4593</v>
      </c>
      <c r="D486" s="15">
        <v>80000</v>
      </c>
      <c r="E486" s="6">
        <v>15929.51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8">
        <f t="shared" si="35"/>
        <v>20</v>
      </c>
      <c r="P486" s="8">
        <f t="shared" si="36"/>
        <v>1448.14</v>
      </c>
      <c r="Q486" s="10" t="s">
        <v>8307</v>
      </c>
      <c r="R486" t="s">
        <v>8313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4594</v>
      </c>
      <c r="D487" s="15">
        <v>37956</v>
      </c>
      <c r="E487" s="6">
        <v>15918.65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8">
        <f t="shared" si="35"/>
        <v>42</v>
      </c>
      <c r="P487" s="8">
        <f t="shared" si="36"/>
        <v>127.35</v>
      </c>
      <c r="Q487" s="10" t="s">
        <v>8307</v>
      </c>
      <c r="R487" t="s">
        <v>8313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4595</v>
      </c>
      <c r="D488" s="15">
        <v>550000</v>
      </c>
      <c r="E488" s="6">
        <v>15903.5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8">
        <f t="shared" si="35"/>
        <v>3</v>
      </c>
      <c r="P488" s="8">
        <f t="shared" si="36"/>
        <v>15903.5</v>
      </c>
      <c r="Q488" s="10" t="s">
        <v>8307</v>
      </c>
      <c r="R488" t="s">
        <v>8313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4596</v>
      </c>
      <c r="D489" s="15">
        <v>50000</v>
      </c>
      <c r="E489" s="6">
        <v>15851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8">
        <f t="shared" si="35"/>
        <v>32</v>
      </c>
      <c r="P489" s="8" t="str">
        <f t="shared" si="36"/>
        <v>N/A</v>
      </c>
      <c r="Q489" s="10" t="s">
        <v>8307</v>
      </c>
      <c r="R489" t="s">
        <v>8313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4597</v>
      </c>
      <c r="D490" s="15">
        <v>12000</v>
      </c>
      <c r="E490" s="6">
        <v>15808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8">
        <f t="shared" si="35"/>
        <v>132</v>
      </c>
      <c r="P490" s="8" t="str">
        <f t="shared" si="36"/>
        <v>N/A</v>
      </c>
      <c r="Q490" s="10" t="s">
        <v>8307</v>
      </c>
      <c r="R490" t="s">
        <v>8313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4598</v>
      </c>
      <c r="D491" s="15">
        <v>74997</v>
      </c>
      <c r="E491" s="6">
        <v>15744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8">
        <f t="shared" si="35"/>
        <v>21</v>
      </c>
      <c r="P491" s="8">
        <f t="shared" si="36"/>
        <v>5248</v>
      </c>
      <c r="Q491" s="10" t="s">
        <v>8307</v>
      </c>
      <c r="R491" t="s">
        <v>8313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4599</v>
      </c>
      <c r="D492" s="15">
        <v>1000</v>
      </c>
      <c r="E492" s="6">
        <v>15725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8">
        <f t="shared" si="35"/>
        <v>1573</v>
      </c>
      <c r="P492" s="8" t="str">
        <f t="shared" si="36"/>
        <v>N/A</v>
      </c>
      <c r="Q492" s="10" t="s">
        <v>8307</v>
      </c>
      <c r="R492" t="s">
        <v>8313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4600</v>
      </c>
      <c r="D493" s="15">
        <v>10000</v>
      </c>
      <c r="E493" s="6">
        <v>15723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8">
        <f t="shared" si="35"/>
        <v>157</v>
      </c>
      <c r="P493" s="8" t="str">
        <f t="shared" si="36"/>
        <v>N/A</v>
      </c>
      <c r="Q493" s="10" t="s">
        <v>8307</v>
      </c>
      <c r="R493" t="s">
        <v>8313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4601</v>
      </c>
      <c r="D494" s="15">
        <v>10000000</v>
      </c>
      <c r="E494" s="6">
        <v>15705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8">
        <f t="shared" si="35"/>
        <v>0</v>
      </c>
      <c r="P494" s="8" t="str">
        <f t="shared" si="36"/>
        <v>N/A</v>
      </c>
      <c r="Q494" s="10" t="s">
        <v>8307</v>
      </c>
      <c r="R494" t="s">
        <v>8313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4602</v>
      </c>
      <c r="D495" s="15">
        <v>30000</v>
      </c>
      <c r="E495" s="6">
        <v>15700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8">
        <f t="shared" si="35"/>
        <v>52</v>
      </c>
      <c r="P495" s="8" t="str">
        <f t="shared" si="36"/>
        <v>N/A</v>
      </c>
      <c r="Q495" s="10" t="s">
        <v>8307</v>
      </c>
      <c r="R495" t="s">
        <v>8313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4603</v>
      </c>
      <c r="D496" s="15">
        <v>20000</v>
      </c>
      <c r="E496" s="6">
        <v>15696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8">
        <f t="shared" si="35"/>
        <v>78</v>
      </c>
      <c r="P496" s="8">
        <f t="shared" si="36"/>
        <v>5232</v>
      </c>
      <c r="Q496" s="10" t="s">
        <v>8307</v>
      </c>
      <c r="R496" t="s">
        <v>8313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4604</v>
      </c>
      <c r="D497" s="15">
        <v>7000</v>
      </c>
      <c r="E497" s="6">
        <v>15677.5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8">
        <f t="shared" si="35"/>
        <v>224</v>
      </c>
      <c r="P497" s="8" t="str">
        <f t="shared" si="36"/>
        <v>N/A</v>
      </c>
      <c r="Q497" s="10" t="s">
        <v>8307</v>
      </c>
      <c r="R497" t="s">
        <v>8313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4605</v>
      </c>
      <c r="D498" s="15">
        <v>60000</v>
      </c>
      <c r="E498" s="6">
        <v>15673.44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8">
        <f t="shared" si="35"/>
        <v>26</v>
      </c>
      <c r="P498" s="8">
        <f t="shared" si="36"/>
        <v>15673.44</v>
      </c>
      <c r="Q498" s="10" t="s">
        <v>8307</v>
      </c>
      <c r="R498" t="s">
        <v>8313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4606</v>
      </c>
      <c r="D499" s="15">
        <v>4480</v>
      </c>
      <c r="E499" s="6">
        <v>15651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8">
        <f t="shared" si="35"/>
        <v>349</v>
      </c>
      <c r="P499" s="8">
        <f t="shared" si="36"/>
        <v>5217</v>
      </c>
      <c r="Q499" s="10" t="s">
        <v>8307</v>
      </c>
      <c r="R499" t="s">
        <v>8313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4607</v>
      </c>
      <c r="D500" s="15">
        <v>65108</v>
      </c>
      <c r="E500" s="6">
        <v>15650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8">
        <f t="shared" si="35"/>
        <v>24</v>
      </c>
      <c r="P500" s="8">
        <f t="shared" si="36"/>
        <v>711.36</v>
      </c>
      <c r="Q500" s="10" t="s">
        <v>8307</v>
      </c>
      <c r="R500" t="s">
        <v>8313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4608</v>
      </c>
      <c r="D501" s="15">
        <v>20000</v>
      </c>
      <c r="E501" s="6">
        <v>15606.4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8">
        <f t="shared" si="35"/>
        <v>78</v>
      </c>
      <c r="P501" s="8">
        <f t="shared" si="36"/>
        <v>600.25</v>
      </c>
      <c r="Q501" s="10" t="s">
        <v>8307</v>
      </c>
      <c r="R501" t="s">
        <v>8313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4609</v>
      </c>
      <c r="D502" s="15">
        <v>6500</v>
      </c>
      <c r="E502" s="6">
        <v>15597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8">
        <f t="shared" si="35"/>
        <v>240</v>
      </c>
      <c r="P502" s="8">
        <f t="shared" si="36"/>
        <v>3899.25</v>
      </c>
      <c r="Q502" s="10" t="s">
        <v>8307</v>
      </c>
      <c r="R502" t="s">
        <v>8313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4610</v>
      </c>
      <c r="D503" s="15">
        <v>10000</v>
      </c>
      <c r="E503" s="6">
        <v>15596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8">
        <f t="shared" si="35"/>
        <v>156</v>
      </c>
      <c r="P503" s="8" t="str">
        <f t="shared" si="36"/>
        <v>N/A</v>
      </c>
      <c r="Q503" s="10" t="s">
        <v>8307</v>
      </c>
      <c r="R503" t="s">
        <v>8313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4611</v>
      </c>
      <c r="D504" s="15">
        <v>20000</v>
      </c>
      <c r="E504" s="6">
        <v>15591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8">
        <f t="shared" si="35"/>
        <v>78</v>
      </c>
      <c r="P504" s="8">
        <f t="shared" si="36"/>
        <v>3897.75</v>
      </c>
      <c r="Q504" s="10" t="s">
        <v>8307</v>
      </c>
      <c r="R504" t="s">
        <v>8313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4612</v>
      </c>
      <c r="D505" s="15">
        <v>6500</v>
      </c>
      <c r="E505" s="6">
        <v>15565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8">
        <f t="shared" si="35"/>
        <v>239</v>
      </c>
      <c r="P505" s="8">
        <f t="shared" si="36"/>
        <v>1729.44</v>
      </c>
      <c r="Q505" s="10" t="s">
        <v>8307</v>
      </c>
      <c r="R505" t="s">
        <v>8313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4613</v>
      </c>
      <c r="D506" s="15">
        <v>24500</v>
      </c>
      <c r="E506" s="6">
        <v>15535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8">
        <f t="shared" si="35"/>
        <v>63</v>
      </c>
      <c r="P506" s="8">
        <f t="shared" si="36"/>
        <v>3107</v>
      </c>
      <c r="Q506" s="10" t="s">
        <v>8307</v>
      </c>
      <c r="R506" t="s">
        <v>8313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4614</v>
      </c>
      <c r="D507" s="15">
        <v>12000</v>
      </c>
      <c r="E507" s="6">
        <v>15530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8">
        <f t="shared" si="35"/>
        <v>129</v>
      </c>
      <c r="P507" s="8">
        <f t="shared" si="36"/>
        <v>1109.29</v>
      </c>
      <c r="Q507" s="10" t="s">
        <v>8307</v>
      </c>
      <c r="R507" t="s">
        <v>8313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4615</v>
      </c>
      <c r="D508" s="15">
        <v>200000</v>
      </c>
      <c r="E508" s="6">
        <v>15505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8">
        <f t="shared" si="35"/>
        <v>8</v>
      </c>
      <c r="P508" s="8">
        <f t="shared" si="36"/>
        <v>15505</v>
      </c>
      <c r="Q508" s="10" t="s">
        <v>8307</v>
      </c>
      <c r="R508" t="s">
        <v>8313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4616</v>
      </c>
      <c r="D509" s="15">
        <v>20000</v>
      </c>
      <c r="E509" s="6">
        <v>15481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8">
        <f t="shared" si="35"/>
        <v>77</v>
      </c>
      <c r="P509" s="8">
        <f t="shared" si="36"/>
        <v>1548.1</v>
      </c>
      <c r="Q509" s="10" t="s">
        <v>8307</v>
      </c>
      <c r="R509" t="s">
        <v>8313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4617</v>
      </c>
      <c r="D510" s="15">
        <v>50000</v>
      </c>
      <c r="E510" s="6">
        <v>15443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8">
        <f t="shared" si="35"/>
        <v>31</v>
      </c>
      <c r="P510" s="8">
        <f t="shared" si="36"/>
        <v>5147.67</v>
      </c>
      <c r="Q510" s="10" t="s">
        <v>8307</v>
      </c>
      <c r="R510" t="s">
        <v>8313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4618</v>
      </c>
      <c r="D511" s="15">
        <v>5000</v>
      </c>
      <c r="E511" s="6">
        <v>15435.55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8">
        <f t="shared" si="35"/>
        <v>309</v>
      </c>
      <c r="P511" s="8">
        <f t="shared" si="36"/>
        <v>15435.55</v>
      </c>
      <c r="Q511" s="10" t="s">
        <v>8307</v>
      </c>
      <c r="R511" t="s">
        <v>8313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4619</v>
      </c>
      <c r="D512" s="15">
        <v>14000</v>
      </c>
      <c r="E512" s="6">
        <v>15390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8">
        <f t="shared" si="35"/>
        <v>110</v>
      </c>
      <c r="P512" s="8" t="str">
        <f t="shared" si="36"/>
        <v>N/A</v>
      </c>
      <c r="Q512" s="10" t="s">
        <v>8307</v>
      </c>
      <c r="R512" t="s">
        <v>8313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4620</v>
      </c>
      <c r="D513" s="15">
        <v>5000</v>
      </c>
      <c r="E513" s="6">
        <v>15335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8">
        <f t="shared" si="35"/>
        <v>307</v>
      </c>
      <c r="P513" s="8">
        <f t="shared" si="36"/>
        <v>3067</v>
      </c>
      <c r="Q513" s="10" t="s">
        <v>8307</v>
      </c>
      <c r="R513" t="s">
        <v>8313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4621</v>
      </c>
      <c r="D514" s="15">
        <v>8000</v>
      </c>
      <c r="E514" s="6">
        <v>15327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8">
        <f t="shared" si="35"/>
        <v>192</v>
      </c>
      <c r="P514" s="8">
        <f t="shared" si="36"/>
        <v>7663.5</v>
      </c>
      <c r="Q514" s="10" t="s">
        <v>8307</v>
      </c>
      <c r="R514" t="s">
        <v>8313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4622</v>
      </c>
      <c r="D515" s="15">
        <v>50000</v>
      </c>
      <c r="E515" s="6">
        <v>15318.55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8">
        <f t="shared" ref="O515:O578" si="40">ROUND(E515/D515*100,0)</f>
        <v>31</v>
      </c>
      <c r="P515" s="8">
        <f t="shared" ref="P515:P578" si="41">IFERROR(ROUND(E515/L515,2), "N/A")</f>
        <v>225.27</v>
      </c>
      <c r="Q515" s="10" t="s">
        <v>8307</v>
      </c>
      <c r="R515" t="s">
        <v>8313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4623</v>
      </c>
      <c r="D516" s="15">
        <v>1500</v>
      </c>
      <c r="E516" s="6">
        <v>15315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8">
        <f t="shared" si="40"/>
        <v>1021</v>
      </c>
      <c r="P516" s="8">
        <f t="shared" si="41"/>
        <v>5105</v>
      </c>
      <c r="Q516" s="10" t="s">
        <v>8307</v>
      </c>
      <c r="R516" t="s">
        <v>8313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4624</v>
      </c>
      <c r="D517" s="15">
        <v>97000</v>
      </c>
      <c r="E517" s="6">
        <v>15285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8">
        <f t="shared" si="40"/>
        <v>16</v>
      </c>
      <c r="P517" s="8">
        <f t="shared" si="41"/>
        <v>449.56</v>
      </c>
      <c r="Q517" s="10" t="s">
        <v>8307</v>
      </c>
      <c r="R517" t="s">
        <v>8313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4625</v>
      </c>
      <c r="D518" s="15">
        <v>5000</v>
      </c>
      <c r="E518" s="6">
        <v>15281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8">
        <f t="shared" si="40"/>
        <v>306</v>
      </c>
      <c r="P518" s="8" t="str">
        <f t="shared" si="41"/>
        <v>N/A</v>
      </c>
      <c r="Q518" s="10" t="s">
        <v>8307</v>
      </c>
      <c r="R518" t="s">
        <v>8313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4626</v>
      </c>
      <c r="D519" s="15">
        <v>15000</v>
      </c>
      <c r="E519" s="6">
        <v>15273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8">
        <f t="shared" si="40"/>
        <v>102</v>
      </c>
      <c r="P519" s="8">
        <f t="shared" si="41"/>
        <v>5091</v>
      </c>
      <c r="Q519" s="10" t="s">
        <v>8307</v>
      </c>
      <c r="R519" t="s">
        <v>8313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4627</v>
      </c>
      <c r="D520" s="15">
        <v>7175</v>
      </c>
      <c r="E520" s="6">
        <v>15265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8">
        <f t="shared" si="40"/>
        <v>213</v>
      </c>
      <c r="P520" s="8" t="str">
        <f t="shared" si="41"/>
        <v>N/A</v>
      </c>
      <c r="Q520" s="10" t="s">
        <v>8307</v>
      </c>
      <c r="R520" t="s">
        <v>8313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4628</v>
      </c>
      <c r="D521" s="15">
        <v>12001</v>
      </c>
      <c r="E521" s="6">
        <v>15230.03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8">
        <f t="shared" si="40"/>
        <v>127</v>
      </c>
      <c r="P521" s="8">
        <f t="shared" si="41"/>
        <v>217.57</v>
      </c>
      <c r="Q521" s="10" t="s">
        <v>8307</v>
      </c>
      <c r="R521" t="s">
        <v>8313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4629</v>
      </c>
      <c r="D522" s="15">
        <v>5000</v>
      </c>
      <c r="E522" s="8">
        <v>15230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8">
        <f t="shared" si="40"/>
        <v>305</v>
      </c>
      <c r="P522" s="6">
        <f>IFERROR(ROUND(E522/L522,2), "N/A")</f>
        <v>447.94</v>
      </c>
      <c r="Q522" s="10" t="s">
        <v>8314</v>
      </c>
      <c r="R522" t="s">
        <v>8315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4630</v>
      </c>
      <c r="D523" s="15">
        <v>5000</v>
      </c>
      <c r="E523" s="8">
        <v>15186.69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8">
        <f t="shared" si="40"/>
        <v>304</v>
      </c>
      <c r="P523" s="6">
        <f>IFERROR(ROUND(E523/L523,2), "N/A")</f>
        <v>271.19</v>
      </c>
      <c r="Q523" s="10" t="s">
        <v>8314</v>
      </c>
      <c r="R523" t="s">
        <v>8315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4631</v>
      </c>
      <c r="D524" s="15">
        <v>3000</v>
      </c>
      <c r="E524" s="8">
        <v>15171.5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8">
        <f t="shared" si="40"/>
        <v>506</v>
      </c>
      <c r="P524" s="6">
        <f t="shared" si="41"/>
        <v>489.4</v>
      </c>
      <c r="Q524" s="10" t="s">
        <v>8314</v>
      </c>
      <c r="R524" t="s">
        <v>8315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4632</v>
      </c>
      <c r="D525" s="15">
        <v>5000</v>
      </c>
      <c r="E525" s="8">
        <v>15126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8">
        <f t="shared" si="40"/>
        <v>303</v>
      </c>
      <c r="P525" s="6">
        <f t="shared" si="41"/>
        <v>180.07</v>
      </c>
      <c r="Q525" s="10" t="s">
        <v>8314</v>
      </c>
      <c r="R525" t="s">
        <v>8315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4633</v>
      </c>
      <c r="D526" s="15">
        <v>3500</v>
      </c>
      <c r="E526" s="8">
        <v>15121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8">
        <f t="shared" si="40"/>
        <v>432</v>
      </c>
      <c r="P526" s="6">
        <f t="shared" si="41"/>
        <v>116.32</v>
      </c>
      <c r="Q526" s="10" t="s">
        <v>8314</v>
      </c>
      <c r="R526" t="s">
        <v>8315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4634</v>
      </c>
      <c r="D527" s="15">
        <v>12000</v>
      </c>
      <c r="E527" s="8">
        <v>15091.06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8">
        <f t="shared" si="40"/>
        <v>126</v>
      </c>
      <c r="P527" s="6">
        <f t="shared" si="41"/>
        <v>1257.5899999999999</v>
      </c>
      <c r="Q527" s="10" t="s">
        <v>8314</v>
      </c>
      <c r="R527" t="s">
        <v>8315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4635</v>
      </c>
      <c r="D528" s="15">
        <v>1500</v>
      </c>
      <c r="E528" s="8">
        <v>15077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8">
        <f t="shared" si="40"/>
        <v>1005</v>
      </c>
      <c r="P528" s="6">
        <f t="shared" si="41"/>
        <v>655.52</v>
      </c>
      <c r="Q528" s="10" t="s">
        <v>8314</v>
      </c>
      <c r="R528" t="s">
        <v>8315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4636</v>
      </c>
      <c r="D529" s="15">
        <v>10000</v>
      </c>
      <c r="E529" s="8">
        <v>15039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8">
        <f t="shared" si="40"/>
        <v>150</v>
      </c>
      <c r="P529" s="6">
        <f t="shared" si="41"/>
        <v>95.18</v>
      </c>
      <c r="Q529" s="10" t="s">
        <v>8314</v>
      </c>
      <c r="R529" t="s">
        <v>8315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4637</v>
      </c>
      <c r="D530" s="15">
        <v>1150</v>
      </c>
      <c r="E530" s="8">
        <v>14750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8">
        <f t="shared" si="40"/>
        <v>1283</v>
      </c>
      <c r="P530" s="6">
        <f t="shared" si="41"/>
        <v>491.67</v>
      </c>
      <c r="Q530" s="10" t="s">
        <v>8314</v>
      </c>
      <c r="R530" t="s">
        <v>8315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4638</v>
      </c>
      <c r="D531" s="15">
        <v>1200</v>
      </c>
      <c r="E531" s="8">
        <v>14653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8">
        <f t="shared" si="40"/>
        <v>1221</v>
      </c>
      <c r="P531" s="6">
        <f t="shared" si="41"/>
        <v>814.06</v>
      </c>
      <c r="Q531" s="10" t="s">
        <v>8314</v>
      </c>
      <c r="R531" t="s">
        <v>8315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4639</v>
      </c>
      <c r="D532" s="15">
        <v>3405</v>
      </c>
      <c r="E532" s="8">
        <v>14598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8">
        <f t="shared" si="40"/>
        <v>429</v>
      </c>
      <c r="P532" s="6">
        <f t="shared" si="41"/>
        <v>503.38</v>
      </c>
      <c r="Q532" s="10" t="s">
        <v>8314</v>
      </c>
      <c r="R532" t="s">
        <v>8315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4640</v>
      </c>
      <c r="D533" s="15">
        <v>4000</v>
      </c>
      <c r="E533" s="8">
        <v>14511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8">
        <f t="shared" si="40"/>
        <v>363</v>
      </c>
      <c r="P533" s="6">
        <f t="shared" si="41"/>
        <v>468.1</v>
      </c>
      <c r="Q533" s="10" t="s">
        <v>8314</v>
      </c>
      <c r="R533" t="s">
        <v>8315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4641</v>
      </c>
      <c r="D534" s="15">
        <v>10000</v>
      </c>
      <c r="E534" s="8">
        <v>14450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8">
        <f t="shared" si="40"/>
        <v>145</v>
      </c>
      <c r="P534" s="6">
        <f t="shared" si="41"/>
        <v>83.53</v>
      </c>
      <c r="Q534" s="10" t="s">
        <v>8314</v>
      </c>
      <c r="R534" t="s">
        <v>8315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4642</v>
      </c>
      <c r="D535" s="15">
        <v>2000</v>
      </c>
      <c r="E535" s="8">
        <v>14437.46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8">
        <f t="shared" si="40"/>
        <v>722</v>
      </c>
      <c r="P535" s="6">
        <f t="shared" si="41"/>
        <v>849.26</v>
      </c>
      <c r="Q535" s="10" t="s">
        <v>8314</v>
      </c>
      <c r="R535" t="s">
        <v>8315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4643</v>
      </c>
      <c r="D536" s="15">
        <v>15000</v>
      </c>
      <c r="E536" s="8">
        <v>14303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8">
        <f t="shared" si="40"/>
        <v>95</v>
      </c>
      <c r="P536" s="6">
        <f t="shared" si="41"/>
        <v>297.98</v>
      </c>
      <c r="Q536" s="10" t="s">
        <v>8314</v>
      </c>
      <c r="R536" t="s">
        <v>8315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4644</v>
      </c>
      <c r="D537" s="15">
        <v>2000</v>
      </c>
      <c r="E537" s="8">
        <v>14203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8">
        <f t="shared" si="40"/>
        <v>710</v>
      </c>
      <c r="P537" s="6">
        <f t="shared" si="41"/>
        <v>240.73</v>
      </c>
      <c r="Q537" s="10" t="s">
        <v>8314</v>
      </c>
      <c r="R537" t="s">
        <v>8315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4645</v>
      </c>
      <c r="D538" s="15">
        <v>3300</v>
      </c>
      <c r="E538" s="8">
        <v>14190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8">
        <f t="shared" si="40"/>
        <v>430</v>
      </c>
      <c r="P538" s="6">
        <f t="shared" si="41"/>
        <v>363.85</v>
      </c>
      <c r="Q538" s="10" t="s">
        <v>8314</v>
      </c>
      <c r="R538" t="s">
        <v>8315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4646</v>
      </c>
      <c r="D539" s="15">
        <v>2000</v>
      </c>
      <c r="E539" s="8">
        <v>14166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8">
        <f t="shared" si="40"/>
        <v>708</v>
      </c>
      <c r="P539" s="6">
        <f t="shared" si="41"/>
        <v>240.1</v>
      </c>
      <c r="Q539" s="10" t="s">
        <v>8314</v>
      </c>
      <c r="R539" t="s">
        <v>8315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4647</v>
      </c>
      <c r="D540" s="15">
        <v>5000</v>
      </c>
      <c r="E540" s="8">
        <v>14082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8">
        <f t="shared" si="40"/>
        <v>282</v>
      </c>
      <c r="P540" s="6">
        <f t="shared" si="41"/>
        <v>234.7</v>
      </c>
      <c r="Q540" s="10" t="s">
        <v>8314</v>
      </c>
      <c r="R540" t="s">
        <v>8315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4648</v>
      </c>
      <c r="D541" s="15">
        <v>500</v>
      </c>
      <c r="E541" s="8">
        <v>14055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8">
        <f t="shared" si="40"/>
        <v>2811</v>
      </c>
      <c r="P541" s="6">
        <f t="shared" si="41"/>
        <v>702.75</v>
      </c>
      <c r="Q541" s="10" t="s">
        <v>8314</v>
      </c>
      <c r="R541" t="s">
        <v>8315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4649</v>
      </c>
      <c r="D542" s="15">
        <v>15000</v>
      </c>
      <c r="E542" s="6">
        <v>14000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8">
        <f t="shared" si="40"/>
        <v>93</v>
      </c>
      <c r="P542" s="8">
        <f t="shared" si="41"/>
        <v>14000</v>
      </c>
      <c r="Q542" s="10" t="s">
        <v>8316</v>
      </c>
      <c r="R542" t="s">
        <v>8317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4650</v>
      </c>
      <c r="D543" s="15">
        <v>4500</v>
      </c>
      <c r="E543" s="6">
        <v>14000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8">
        <f t="shared" si="40"/>
        <v>311</v>
      </c>
      <c r="P543" s="8">
        <f t="shared" si="41"/>
        <v>14000</v>
      </c>
      <c r="Q543" s="10" t="s">
        <v>8316</v>
      </c>
      <c r="R543" t="s">
        <v>8317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4651</v>
      </c>
      <c r="D544" s="15">
        <v>250000</v>
      </c>
      <c r="E544" s="6">
        <v>13864.17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8">
        <f t="shared" si="40"/>
        <v>6</v>
      </c>
      <c r="P544" s="8">
        <f t="shared" si="41"/>
        <v>13864.17</v>
      </c>
      <c r="Q544" s="10" t="s">
        <v>8316</v>
      </c>
      <c r="R544" t="s">
        <v>8317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4652</v>
      </c>
      <c r="D545" s="15">
        <v>22000</v>
      </c>
      <c r="E545" s="6">
        <v>13864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8">
        <f t="shared" si="40"/>
        <v>63</v>
      </c>
      <c r="P545" s="8">
        <f t="shared" si="41"/>
        <v>6932</v>
      </c>
      <c r="Q545" s="10" t="s">
        <v>8316</v>
      </c>
      <c r="R545" t="s">
        <v>8317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4653</v>
      </c>
      <c r="D546" s="15">
        <v>500</v>
      </c>
      <c r="E546" s="6">
        <v>13846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8">
        <f t="shared" si="40"/>
        <v>2769</v>
      </c>
      <c r="P546" s="8">
        <f t="shared" si="41"/>
        <v>6923</v>
      </c>
      <c r="Q546" s="10" t="s">
        <v>8316</v>
      </c>
      <c r="R546" t="s">
        <v>8317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4654</v>
      </c>
      <c r="D547" s="15">
        <v>50000</v>
      </c>
      <c r="E547" s="6">
        <v>13728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8">
        <f t="shared" si="40"/>
        <v>27</v>
      </c>
      <c r="P547" s="8">
        <f t="shared" si="41"/>
        <v>403.76</v>
      </c>
      <c r="Q547" s="10" t="s">
        <v>8316</v>
      </c>
      <c r="R547" t="s">
        <v>8317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4655</v>
      </c>
      <c r="D548" s="15">
        <v>60000</v>
      </c>
      <c r="E548" s="6">
        <v>13704.33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8">
        <f t="shared" si="40"/>
        <v>23</v>
      </c>
      <c r="P548" s="8">
        <f t="shared" si="41"/>
        <v>6852.17</v>
      </c>
      <c r="Q548" s="10" t="s">
        <v>8316</v>
      </c>
      <c r="R548" t="s">
        <v>8317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4656</v>
      </c>
      <c r="D549" s="15">
        <v>7500</v>
      </c>
      <c r="E549" s="6">
        <v>13692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8">
        <f t="shared" si="40"/>
        <v>183</v>
      </c>
      <c r="P549" s="8" t="str">
        <f t="shared" si="41"/>
        <v>N/A</v>
      </c>
      <c r="Q549" s="10" t="s">
        <v>8316</v>
      </c>
      <c r="R549" t="s">
        <v>8317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4657</v>
      </c>
      <c r="D550" s="15">
        <v>10000</v>
      </c>
      <c r="E550" s="6">
        <v>13685.99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8">
        <f t="shared" si="40"/>
        <v>137</v>
      </c>
      <c r="P550" s="8">
        <f t="shared" si="41"/>
        <v>13685.99</v>
      </c>
      <c r="Q550" s="10" t="s">
        <v>8316</v>
      </c>
      <c r="R550" t="s">
        <v>8317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4658</v>
      </c>
      <c r="D551" s="15">
        <v>2500</v>
      </c>
      <c r="E551" s="6">
        <v>13614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8">
        <f t="shared" si="40"/>
        <v>545</v>
      </c>
      <c r="P551" s="8">
        <f t="shared" si="41"/>
        <v>1701.75</v>
      </c>
      <c r="Q551" s="10" t="s">
        <v>8316</v>
      </c>
      <c r="R551" t="s">
        <v>8317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4659</v>
      </c>
      <c r="D552" s="15">
        <v>5000</v>
      </c>
      <c r="E552" s="6">
        <v>13566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8">
        <f t="shared" si="40"/>
        <v>271</v>
      </c>
      <c r="P552" s="8">
        <f t="shared" si="41"/>
        <v>3391.5</v>
      </c>
      <c r="Q552" s="10" t="s">
        <v>8316</v>
      </c>
      <c r="R552" t="s">
        <v>8317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4660</v>
      </c>
      <c r="D553" s="15">
        <v>75000</v>
      </c>
      <c r="E553" s="6">
        <v>13534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8">
        <f t="shared" si="40"/>
        <v>18</v>
      </c>
      <c r="P553" s="8">
        <f t="shared" si="41"/>
        <v>483.36</v>
      </c>
      <c r="Q553" s="10" t="s">
        <v>8316</v>
      </c>
      <c r="R553" t="s">
        <v>8317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4661</v>
      </c>
      <c r="D554" s="15">
        <v>45000</v>
      </c>
      <c r="E554" s="6">
        <v>13500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8">
        <f t="shared" si="40"/>
        <v>30</v>
      </c>
      <c r="P554" s="8" t="str">
        <f t="shared" si="41"/>
        <v>N/A</v>
      </c>
      <c r="Q554" s="10" t="s">
        <v>8316</v>
      </c>
      <c r="R554" t="s">
        <v>8317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4662</v>
      </c>
      <c r="D555" s="15">
        <v>25000</v>
      </c>
      <c r="E555" s="6">
        <v>13480.16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8">
        <f t="shared" si="40"/>
        <v>54</v>
      </c>
      <c r="P555" s="8">
        <f t="shared" si="41"/>
        <v>2246.69</v>
      </c>
      <c r="Q555" s="10" t="s">
        <v>8316</v>
      </c>
      <c r="R555" t="s">
        <v>8317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4663</v>
      </c>
      <c r="D556" s="15">
        <v>3870</v>
      </c>
      <c r="E556" s="6">
        <v>13451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8">
        <f t="shared" si="40"/>
        <v>348</v>
      </c>
      <c r="P556" s="8">
        <f t="shared" si="41"/>
        <v>611.41</v>
      </c>
      <c r="Q556" s="10" t="s">
        <v>8316</v>
      </c>
      <c r="R556" t="s">
        <v>8317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4664</v>
      </c>
      <c r="D557" s="15">
        <v>7500</v>
      </c>
      <c r="E557" s="6">
        <v>13383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8">
        <f t="shared" si="40"/>
        <v>178</v>
      </c>
      <c r="P557" s="8" t="str">
        <f t="shared" si="41"/>
        <v>N/A</v>
      </c>
      <c r="Q557" s="10" t="s">
        <v>8316</v>
      </c>
      <c r="R557" t="s">
        <v>8317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4665</v>
      </c>
      <c r="D558" s="15">
        <v>8000</v>
      </c>
      <c r="E558" s="6">
        <v>13323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8">
        <f t="shared" si="40"/>
        <v>167</v>
      </c>
      <c r="P558" s="8">
        <f t="shared" si="41"/>
        <v>13323</v>
      </c>
      <c r="Q558" s="10" t="s">
        <v>8316</v>
      </c>
      <c r="R558" t="s">
        <v>8317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4666</v>
      </c>
      <c r="D559" s="15">
        <v>150000</v>
      </c>
      <c r="E559" s="6">
        <v>13296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8">
        <f t="shared" si="40"/>
        <v>9</v>
      </c>
      <c r="P559" s="8">
        <f t="shared" si="41"/>
        <v>664.8</v>
      </c>
      <c r="Q559" s="10" t="s">
        <v>8316</v>
      </c>
      <c r="R559" t="s">
        <v>8317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4667</v>
      </c>
      <c r="D560" s="15">
        <v>750</v>
      </c>
      <c r="E560" s="6">
        <v>13293.8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8">
        <f t="shared" si="40"/>
        <v>1773</v>
      </c>
      <c r="P560" s="8" t="str">
        <f t="shared" si="41"/>
        <v>N/A</v>
      </c>
      <c r="Q560" s="10" t="s">
        <v>8316</v>
      </c>
      <c r="R560" t="s">
        <v>8317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4668</v>
      </c>
      <c r="D561" s="15">
        <v>240000</v>
      </c>
      <c r="E561" s="6">
        <v>13279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8">
        <f t="shared" si="40"/>
        <v>6</v>
      </c>
      <c r="P561" s="8">
        <f t="shared" si="41"/>
        <v>13279</v>
      </c>
      <c r="Q561" s="10" t="s">
        <v>8316</v>
      </c>
      <c r="R561" t="s">
        <v>8317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4669</v>
      </c>
      <c r="D562" s="15">
        <v>100000</v>
      </c>
      <c r="E562" s="6">
        <v>13228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8">
        <f t="shared" si="40"/>
        <v>13</v>
      </c>
      <c r="P562" s="8">
        <f t="shared" si="41"/>
        <v>4409.33</v>
      </c>
      <c r="Q562" s="10" t="s">
        <v>8316</v>
      </c>
      <c r="R562" t="s">
        <v>8317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4670</v>
      </c>
      <c r="D563" s="15">
        <v>15000</v>
      </c>
      <c r="E563" s="6">
        <v>13180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8">
        <f t="shared" si="40"/>
        <v>88</v>
      </c>
      <c r="P563" s="8">
        <f t="shared" si="41"/>
        <v>6590</v>
      </c>
      <c r="Q563" s="10" t="s">
        <v>8316</v>
      </c>
      <c r="R563" t="s">
        <v>8317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4671</v>
      </c>
      <c r="D564" s="15">
        <v>50000</v>
      </c>
      <c r="E564" s="6">
        <v>13163.5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8">
        <f t="shared" si="40"/>
        <v>26</v>
      </c>
      <c r="P564" s="8" t="str">
        <f t="shared" si="41"/>
        <v>N/A</v>
      </c>
      <c r="Q564" s="10" t="s">
        <v>8316</v>
      </c>
      <c r="R564" t="s">
        <v>8317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4672</v>
      </c>
      <c r="D565" s="15">
        <v>75000</v>
      </c>
      <c r="E565" s="6">
        <v>13121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8">
        <f t="shared" si="40"/>
        <v>17</v>
      </c>
      <c r="P565" s="8">
        <f t="shared" si="41"/>
        <v>6560.5</v>
      </c>
      <c r="Q565" s="10" t="s">
        <v>8316</v>
      </c>
      <c r="R565" t="s">
        <v>8317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4673</v>
      </c>
      <c r="D566" s="15">
        <v>18000</v>
      </c>
      <c r="E566" s="6">
        <v>13114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8">
        <f t="shared" si="40"/>
        <v>73</v>
      </c>
      <c r="P566" s="8">
        <f t="shared" si="41"/>
        <v>13114</v>
      </c>
      <c r="Q566" s="10" t="s">
        <v>8316</v>
      </c>
      <c r="R566" t="s">
        <v>8317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4674</v>
      </c>
      <c r="D567" s="15">
        <v>25000</v>
      </c>
      <c r="E567" s="6">
        <v>13112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8">
        <f t="shared" si="40"/>
        <v>52</v>
      </c>
      <c r="P567" s="8" t="str">
        <f t="shared" si="41"/>
        <v>N/A</v>
      </c>
      <c r="Q567" s="10" t="s">
        <v>8316</v>
      </c>
      <c r="R567" t="s">
        <v>8317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4675</v>
      </c>
      <c r="D568" s="15">
        <v>5000</v>
      </c>
      <c r="E568" s="6">
        <v>13014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8">
        <f t="shared" si="40"/>
        <v>260</v>
      </c>
      <c r="P568" s="8">
        <f t="shared" si="41"/>
        <v>13014</v>
      </c>
      <c r="Q568" s="10" t="s">
        <v>8316</v>
      </c>
      <c r="R568" t="s">
        <v>8317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4676</v>
      </c>
      <c r="D569" s="15">
        <v>10000</v>
      </c>
      <c r="E569" s="6">
        <v>12965.44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8">
        <f t="shared" si="40"/>
        <v>130</v>
      </c>
      <c r="P569" s="8" t="str">
        <f t="shared" si="41"/>
        <v>N/A</v>
      </c>
      <c r="Q569" s="10" t="s">
        <v>8316</v>
      </c>
      <c r="R569" t="s">
        <v>8317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4677</v>
      </c>
      <c r="D570" s="15">
        <v>24500</v>
      </c>
      <c r="E570" s="6">
        <v>12929.35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8">
        <f t="shared" si="40"/>
        <v>53</v>
      </c>
      <c r="P570" s="8">
        <f t="shared" si="41"/>
        <v>2585.87</v>
      </c>
      <c r="Q570" s="10" t="s">
        <v>8316</v>
      </c>
      <c r="R570" t="s">
        <v>8317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4678</v>
      </c>
      <c r="D571" s="15">
        <v>2500</v>
      </c>
      <c r="E571" s="6">
        <v>12879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8">
        <f t="shared" si="40"/>
        <v>515</v>
      </c>
      <c r="P571" s="8">
        <f t="shared" si="41"/>
        <v>12879</v>
      </c>
      <c r="Q571" s="10" t="s">
        <v>8316</v>
      </c>
      <c r="R571" t="s">
        <v>8317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4679</v>
      </c>
      <c r="D572" s="15">
        <v>85000</v>
      </c>
      <c r="E572" s="6">
        <v>12870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8">
        <f t="shared" si="40"/>
        <v>15</v>
      </c>
      <c r="P572" s="8">
        <f t="shared" si="41"/>
        <v>12870</v>
      </c>
      <c r="Q572" s="10" t="s">
        <v>8316</v>
      </c>
      <c r="R572" t="s">
        <v>8317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4680</v>
      </c>
      <c r="D573" s="15">
        <v>25000</v>
      </c>
      <c r="E573" s="6">
        <v>12818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8">
        <f t="shared" si="40"/>
        <v>51</v>
      </c>
      <c r="P573" s="8">
        <f t="shared" si="41"/>
        <v>6409</v>
      </c>
      <c r="Q573" s="10" t="s">
        <v>8316</v>
      </c>
      <c r="R573" t="s">
        <v>8317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4681</v>
      </c>
      <c r="D574" s="15">
        <v>2500</v>
      </c>
      <c r="E574" s="6">
        <v>12806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8">
        <f t="shared" si="40"/>
        <v>512</v>
      </c>
      <c r="P574" s="8" t="str">
        <f t="shared" si="41"/>
        <v>N/A</v>
      </c>
      <c r="Q574" s="10" t="s">
        <v>8316</v>
      </c>
      <c r="R574" t="s">
        <v>8317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4682</v>
      </c>
      <c r="D575" s="15">
        <v>88888</v>
      </c>
      <c r="E575" s="6">
        <v>12800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8">
        <f t="shared" si="40"/>
        <v>14</v>
      </c>
      <c r="P575" s="8">
        <f t="shared" si="41"/>
        <v>1422.22</v>
      </c>
      <c r="Q575" s="10" t="s">
        <v>8316</v>
      </c>
      <c r="R575" t="s">
        <v>8317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4683</v>
      </c>
      <c r="D576" s="15">
        <v>11180</v>
      </c>
      <c r="E576" s="6">
        <v>12795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8">
        <f t="shared" si="40"/>
        <v>114</v>
      </c>
      <c r="P576" s="8">
        <f t="shared" si="41"/>
        <v>3198.75</v>
      </c>
      <c r="Q576" s="10" t="s">
        <v>8316</v>
      </c>
      <c r="R576" t="s">
        <v>8317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4684</v>
      </c>
      <c r="D577" s="15">
        <v>60000</v>
      </c>
      <c r="E577" s="6">
        <v>12792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8">
        <f t="shared" si="40"/>
        <v>21</v>
      </c>
      <c r="P577" s="8">
        <f t="shared" si="41"/>
        <v>3198</v>
      </c>
      <c r="Q577" s="10" t="s">
        <v>8316</v>
      </c>
      <c r="R577" t="s">
        <v>8317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4685</v>
      </c>
      <c r="D578" s="15">
        <v>80000</v>
      </c>
      <c r="E578" s="6">
        <v>12772.6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8">
        <f t="shared" si="40"/>
        <v>16</v>
      </c>
      <c r="P578" s="8">
        <f t="shared" si="41"/>
        <v>12772.6</v>
      </c>
      <c r="Q578" s="10" t="s">
        <v>8316</v>
      </c>
      <c r="R578" t="s">
        <v>8317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4686</v>
      </c>
      <c r="D579" s="15">
        <v>5000</v>
      </c>
      <c r="E579" s="6">
        <v>12730.42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8">
        <f t="shared" ref="O579:O642" si="45">ROUND(E579/D579*100,0)</f>
        <v>255</v>
      </c>
      <c r="P579" s="8">
        <f t="shared" ref="P579:P642" si="46">IFERROR(ROUND(E579/L579,2), "N/A")</f>
        <v>12730.42</v>
      </c>
      <c r="Q579" s="10" t="s">
        <v>8316</v>
      </c>
      <c r="R579" t="s">
        <v>8317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4687</v>
      </c>
      <c r="D580" s="15">
        <v>125000</v>
      </c>
      <c r="E580" s="6">
        <v>12668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8">
        <f t="shared" si="45"/>
        <v>10</v>
      </c>
      <c r="P580" s="8">
        <f t="shared" si="46"/>
        <v>1809.71</v>
      </c>
      <c r="Q580" s="10" t="s">
        <v>8316</v>
      </c>
      <c r="R580" t="s">
        <v>8317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4688</v>
      </c>
      <c r="D581" s="15">
        <v>12000</v>
      </c>
      <c r="E581" s="6">
        <v>12627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8">
        <f t="shared" si="45"/>
        <v>105</v>
      </c>
      <c r="P581" s="8">
        <f t="shared" si="46"/>
        <v>2525.4</v>
      </c>
      <c r="Q581" s="10" t="s">
        <v>8316</v>
      </c>
      <c r="R581" t="s">
        <v>8317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4689</v>
      </c>
      <c r="D582" s="15">
        <v>3000</v>
      </c>
      <c r="E582" s="6">
        <v>12571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8">
        <f t="shared" si="45"/>
        <v>419</v>
      </c>
      <c r="P582" s="8">
        <f t="shared" si="46"/>
        <v>12571</v>
      </c>
      <c r="Q582" s="10" t="s">
        <v>8316</v>
      </c>
      <c r="R582" t="s">
        <v>8317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4690</v>
      </c>
      <c r="D583" s="15">
        <v>400</v>
      </c>
      <c r="E583" s="6">
        <v>12554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8">
        <f t="shared" si="45"/>
        <v>3139</v>
      </c>
      <c r="P583" s="8" t="str">
        <f t="shared" si="46"/>
        <v>N/A</v>
      </c>
      <c r="Q583" s="10" t="s">
        <v>8316</v>
      </c>
      <c r="R583" t="s">
        <v>8317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4691</v>
      </c>
      <c r="D584" s="15">
        <v>100000</v>
      </c>
      <c r="E584" s="6">
        <v>12521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8">
        <f t="shared" si="45"/>
        <v>13</v>
      </c>
      <c r="P584" s="8" t="str">
        <f t="shared" si="46"/>
        <v>N/A</v>
      </c>
      <c r="Q584" s="10" t="s">
        <v>8316</v>
      </c>
      <c r="R584" t="s">
        <v>8317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4692</v>
      </c>
      <c r="D585" s="15">
        <v>9000</v>
      </c>
      <c r="E585" s="6">
        <v>12446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8">
        <f t="shared" si="45"/>
        <v>138</v>
      </c>
      <c r="P585" s="8">
        <f t="shared" si="46"/>
        <v>12446</v>
      </c>
      <c r="Q585" s="10" t="s">
        <v>8316</v>
      </c>
      <c r="R585" t="s">
        <v>8317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4693</v>
      </c>
      <c r="D586" s="15">
        <v>1000</v>
      </c>
      <c r="E586" s="6">
        <v>12413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8">
        <f t="shared" si="45"/>
        <v>1241</v>
      </c>
      <c r="P586" s="8">
        <f t="shared" si="46"/>
        <v>6206.5</v>
      </c>
      <c r="Q586" s="10" t="s">
        <v>8316</v>
      </c>
      <c r="R586" t="s">
        <v>8317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4694</v>
      </c>
      <c r="D587" s="15">
        <v>9000</v>
      </c>
      <c r="E587" s="6">
        <v>12410.5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8">
        <f t="shared" si="45"/>
        <v>138</v>
      </c>
      <c r="P587" s="8" t="str">
        <f t="shared" si="46"/>
        <v>N/A</v>
      </c>
      <c r="Q587" s="10" t="s">
        <v>8316</v>
      </c>
      <c r="R587" t="s">
        <v>8317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4695</v>
      </c>
      <c r="D588" s="15">
        <v>10000</v>
      </c>
      <c r="E588" s="6">
        <v>12400.61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8">
        <f t="shared" si="45"/>
        <v>124</v>
      </c>
      <c r="P588" s="8">
        <f t="shared" si="46"/>
        <v>3100.15</v>
      </c>
      <c r="Q588" s="10" t="s">
        <v>8316</v>
      </c>
      <c r="R588" t="s">
        <v>8317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4696</v>
      </c>
      <c r="D589" s="15">
        <v>30000</v>
      </c>
      <c r="E589" s="6">
        <v>12353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8">
        <f t="shared" si="45"/>
        <v>41</v>
      </c>
      <c r="P589" s="8">
        <f t="shared" si="46"/>
        <v>1764.71</v>
      </c>
      <c r="Q589" s="10" t="s">
        <v>8316</v>
      </c>
      <c r="R589" t="s">
        <v>8317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4697</v>
      </c>
      <c r="D590" s="15">
        <v>9000</v>
      </c>
      <c r="E590" s="6">
        <v>12348.5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8">
        <f t="shared" si="45"/>
        <v>137</v>
      </c>
      <c r="P590" s="8">
        <f t="shared" si="46"/>
        <v>6174.25</v>
      </c>
      <c r="Q590" s="10" t="s">
        <v>8316</v>
      </c>
      <c r="R590" t="s">
        <v>8317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4698</v>
      </c>
      <c r="D591" s="15">
        <v>7500</v>
      </c>
      <c r="E591" s="6">
        <v>12325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8">
        <f t="shared" si="45"/>
        <v>164</v>
      </c>
      <c r="P591" s="8">
        <f t="shared" si="46"/>
        <v>12325</v>
      </c>
      <c r="Q591" s="10" t="s">
        <v>8316</v>
      </c>
      <c r="R591" t="s">
        <v>8317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4699</v>
      </c>
      <c r="D592" s="15">
        <v>5000</v>
      </c>
      <c r="E592" s="6">
        <v>12321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8">
        <f t="shared" si="45"/>
        <v>246</v>
      </c>
      <c r="P592" s="8">
        <f t="shared" si="46"/>
        <v>1369</v>
      </c>
      <c r="Q592" s="10" t="s">
        <v>8316</v>
      </c>
      <c r="R592" t="s">
        <v>8317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4700</v>
      </c>
      <c r="D593" s="15">
        <v>100000</v>
      </c>
      <c r="E593" s="6">
        <v>12256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8">
        <f t="shared" si="45"/>
        <v>12</v>
      </c>
      <c r="P593" s="8">
        <f t="shared" si="46"/>
        <v>6128</v>
      </c>
      <c r="Q593" s="10" t="s">
        <v>8316</v>
      </c>
      <c r="R593" t="s">
        <v>8317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4701</v>
      </c>
      <c r="D594" s="15">
        <v>7500</v>
      </c>
      <c r="E594" s="6">
        <v>12252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8">
        <f t="shared" si="45"/>
        <v>163</v>
      </c>
      <c r="P594" s="8">
        <f t="shared" si="46"/>
        <v>12252</v>
      </c>
      <c r="Q594" s="10" t="s">
        <v>8316</v>
      </c>
      <c r="R594" t="s">
        <v>8317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4702</v>
      </c>
      <c r="D595" s="15">
        <v>500</v>
      </c>
      <c r="E595" s="6">
        <v>12229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8">
        <f t="shared" si="45"/>
        <v>2446</v>
      </c>
      <c r="P595" s="8">
        <f t="shared" si="46"/>
        <v>1747</v>
      </c>
      <c r="Q595" s="10" t="s">
        <v>8316</v>
      </c>
      <c r="R595" t="s">
        <v>8317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4703</v>
      </c>
      <c r="D596" s="15">
        <v>25000</v>
      </c>
      <c r="E596" s="6">
        <v>12178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8">
        <f t="shared" si="45"/>
        <v>49</v>
      </c>
      <c r="P596" s="8">
        <f t="shared" si="46"/>
        <v>6089</v>
      </c>
      <c r="Q596" s="10" t="s">
        <v>8316</v>
      </c>
      <c r="R596" t="s">
        <v>8317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4704</v>
      </c>
      <c r="D597" s="15">
        <v>100000</v>
      </c>
      <c r="E597" s="6">
        <v>12165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8">
        <f t="shared" si="45"/>
        <v>12</v>
      </c>
      <c r="P597" s="8">
        <f t="shared" si="46"/>
        <v>1520.63</v>
      </c>
      <c r="Q597" s="10" t="s">
        <v>8316</v>
      </c>
      <c r="R597" t="s">
        <v>8317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4705</v>
      </c>
      <c r="D598" s="15">
        <v>20000</v>
      </c>
      <c r="E598" s="6">
        <v>12165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8">
        <f t="shared" si="45"/>
        <v>61</v>
      </c>
      <c r="P598" s="8">
        <f t="shared" si="46"/>
        <v>6082.5</v>
      </c>
      <c r="Q598" s="10" t="s">
        <v>8316</v>
      </c>
      <c r="R598" t="s">
        <v>8317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4706</v>
      </c>
      <c r="D599" s="15">
        <v>7500</v>
      </c>
      <c r="E599" s="6">
        <v>12110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8">
        <f t="shared" si="45"/>
        <v>161</v>
      </c>
      <c r="P599" s="8">
        <f t="shared" si="46"/>
        <v>6055</v>
      </c>
      <c r="Q599" s="10" t="s">
        <v>8316</v>
      </c>
      <c r="R599" t="s">
        <v>8317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4707</v>
      </c>
      <c r="D600" s="15">
        <v>2500</v>
      </c>
      <c r="E600" s="6">
        <v>12106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8">
        <f t="shared" si="45"/>
        <v>484</v>
      </c>
      <c r="P600" s="8">
        <f t="shared" si="46"/>
        <v>1729.43</v>
      </c>
      <c r="Q600" s="10" t="s">
        <v>8316</v>
      </c>
      <c r="R600" t="s">
        <v>8317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4708</v>
      </c>
      <c r="D601" s="15">
        <v>50000</v>
      </c>
      <c r="E601" s="6">
        <v>12095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8">
        <f t="shared" si="45"/>
        <v>24</v>
      </c>
      <c r="P601" s="8">
        <f t="shared" si="46"/>
        <v>6047.5</v>
      </c>
      <c r="Q601" s="10" t="s">
        <v>8316</v>
      </c>
      <c r="R601" t="s">
        <v>8317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4709</v>
      </c>
      <c r="D602" s="15">
        <v>5000</v>
      </c>
      <c r="E602" s="6">
        <v>12042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8">
        <f t="shared" si="45"/>
        <v>241</v>
      </c>
      <c r="P602" s="8">
        <f t="shared" si="46"/>
        <v>12042</v>
      </c>
      <c r="Q602" s="10" t="s">
        <v>8316</v>
      </c>
      <c r="R602" t="s">
        <v>8317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4710</v>
      </c>
      <c r="D603" s="15">
        <v>10000</v>
      </c>
      <c r="E603" s="6">
        <v>12041.66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8">
        <f t="shared" si="45"/>
        <v>120</v>
      </c>
      <c r="P603" s="8">
        <f t="shared" si="46"/>
        <v>2006.94</v>
      </c>
      <c r="Q603" s="10" t="s">
        <v>8316</v>
      </c>
      <c r="R603" t="s">
        <v>8317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4711</v>
      </c>
      <c r="D604" s="15">
        <v>70000</v>
      </c>
      <c r="E604" s="6">
        <v>12029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8">
        <f t="shared" si="45"/>
        <v>17</v>
      </c>
      <c r="P604" s="8" t="str">
        <f t="shared" si="46"/>
        <v>N/A</v>
      </c>
      <c r="Q604" s="10" t="s">
        <v>8316</v>
      </c>
      <c r="R604" t="s">
        <v>8317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4712</v>
      </c>
      <c r="D605" s="15">
        <v>15000</v>
      </c>
      <c r="E605" s="6">
        <v>12007.18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8">
        <f t="shared" si="45"/>
        <v>80</v>
      </c>
      <c r="P605" s="8">
        <f t="shared" si="46"/>
        <v>923.63</v>
      </c>
      <c r="Q605" s="10" t="s">
        <v>8316</v>
      </c>
      <c r="R605" t="s">
        <v>8317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4713</v>
      </c>
      <c r="D606" s="15">
        <v>1500</v>
      </c>
      <c r="E606" s="6">
        <v>12001.5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8">
        <f t="shared" si="45"/>
        <v>800</v>
      </c>
      <c r="P606" s="8" t="str">
        <f t="shared" si="46"/>
        <v>N/A</v>
      </c>
      <c r="Q606" s="10" t="s">
        <v>8316</v>
      </c>
      <c r="R606" t="s">
        <v>8317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4714</v>
      </c>
      <c r="D607" s="15">
        <v>5000</v>
      </c>
      <c r="E607" s="6">
        <v>12000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8">
        <f t="shared" si="45"/>
        <v>240</v>
      </c>
      <c r="P607" s="8">
        <f t="shared" si="46"/>
        <v>1500</v>
      </c>
      <c r="Q607" s="10" t="s">
        <v>8316</v>
      </c>
      <c r="R607" t="s">
        <v>8317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4715</v>
      </c>
      <c r="D608" s="15">
        <v>5000</v>
      </c>
      <c r="E608" s="6">
        <v>12000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8">
        <f t="shared" si="45"/>
        <v>240</v>
      </c>
      <c r="P608" s="8">
        <f t="shared" si="46"/>
        <v>12000</v>
      </c>
      <c r="Q608" s="10" t="s">
        <v>8316</v>
      </c>
      <c r="R608" t="s">
        <v>8317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4716</v>
      </c>
      <c r="D609" s="15">
        <v>250</v>
      </c>
      <c r="E609" s="6">
        <v>12000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8">
        <f t="shared" si="45"/>
        <v>4800</v>
      </c>
      <c r="P609" s="8" t="str">
        <f t="shared" si="46"/>
        <v>N/A</v>
      </c>
      <c r="Q609" s="10" t="s">
        <v>8316</v>
      </c>
      <c r="R609" t="s">
        <v>8317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4717</v>
      </c>
      <c r="D610" s="15">
        <v>150000</v>
      </c>
      <c r="E610" s="6">
        <v>11998.01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8">
        <f t="shared" si="45"/>
        <v>8</v>
      </c>
      <c r="P610" s="8">
        <f t="shared" si="46"/>
        <v>2399.6</v>
      </c>
      <c r="Q610" s="10" t="s">
        <v>8316</v>
      </c>
      <c r="R610" t="s">
        <v>8317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4718</v>
      </c>
      <c r="D611" s="15">
        <v>780</v>
      </c>
      <c r="E611" s="6">
        <v>11992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8">
        <f t="shared" si="45"/>
        <v>1537</v>
      </c>
      <c r="P611" s="8">
        <f t="shared" si="46"/>
        <v>11992</v>
      </c>
      <c r="Q611" s="10" t="s">
        <v>8316</v>
      </c>
      <c r="R611" t="s">
        <v>8317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4719</v>
      </c>
      <c r="D612" s="15">
        <v>13803</v>
      </c>
      <c r="E612" s="6">
        <v>11943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8">
        <f t="shared" si="45"/>
        <v>87</v>
      </c>
      <c r="P612" s="8" t="str">
        <f t="shared" si="46"/>
        <v>N/A</v>
      </c>
      <c r="Q612" s="10" t="s">
        <v>8316</v>
      </c>
      <c r="R612" t="s">
        <v>8317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4720</v>
      </c>
      <c r="D613" s="15">
        <v>80000</v>
      </c>
      <c r="E613" s="6">
        <v>11923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8">
        <f t="shared" si="45"/>
        <v>15</v>
      </c>
      <c r="P613" s="8" t="str">
        <f t="shared" si="46"/>
        <v>N/A</v>
      </c>
      <c r="Q613" s="10" t="s">
        <v>8316</v>
      </c>
      <c r="R613" t="s">
        <v>8317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4721</v>
      </c>
      <c r="D614" s="15">
        <v>10000</v>
      </c>
      <c r="E614" s="6">
        <v>11880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8">
        <f t="shared" si="45"/>
        <v>119</v>
      </c>
      <c r="P614" s="8" t="str">
        <f t="shared" si="46"/>
        <v>N/A</v>
      </c>
      <c r="Q614" s="10" t="s">
        <v>8316</v>
      </c>
      <c r="R614" t="s">
        <v>8317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4722</v>
      </c>
      <c r="D615" s="15">
        <v>60000</v>
      </c>
      <c r="E615" s="6">
        <v>11828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8">
        <f t="shared" si="45"/>
        <v>20</v>
      </c>
      <c r="P615" s="8">
        <f t="shared" si="46"/>
        <v>97.75</v>
      </c>
      <c r="Q615" s="10" t="s">
        <v>8316</v>
      </c>
      <c r="R615" t="s">
        <v>8317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4723</v>
      </c>
      <c r="D616" s="15">
        <v>10000</v>
      </c>
      <c r="E616" s="6">
        <v>11805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8">
        <f t="shared" si="45"/>
        <v>118</v>
      </c>
      <c r="P616" s="8" t="str">
        <f t="shared" si="46"/>
        <v>N/A</v>
      </c>
      <c r="Q616" s="10" t="s">
        <v>8316</v>
      </c>
      <c r="R616" t="s">
        <v>8317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4724</v>
      </c>
      <c r="D617" s="15">
        <v>515</v>
      </c>
      <c r="E617" s="6">
        <v>11751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8">
        <f t="shared" si="45"/>
        <v>2282</v>
      </c>
      <c r="P617" s="8" t="str">
        <f t="shared" si="46"/>
        <v>N/A</v>
      </c>
      <c r="Q617" s="10" t="s">
        <v>8316</v>
      </c>
      <c r="R617" t="s">
        <v>8317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4725</v>
      </c>
      <c r="D618" s="15">
        <v>5000</v>
      </c>
      <c r="E618" s="6">
        <v>11747.18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8">
        <f t="shared" si="45"/>
        <v>235</v>
      </c>
      <c r="P618" s="8" t="str">
        <f t="shared" si="46"/>
        <v>N/A</v>
      </c>
      <c r="Q618" s="10" t="s">
        <v>8316</v>
      </c>
      <c r="R618" t="s">
        <v>8317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4726</v>
      </c>
      <c r="D619" s="15">
        <v>2000</v>
      </c>
      <c r="E619" s="6">
        <v>11745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8">
        <f t="shared" si="45"/>
        <v>587</v>
      </c>
      <c r="P619" s="8">
        <f t="shared" si="46"/>
        <v>3915</v>
      </c>
      <c r="Q619" s="10" t="s">
        <v>8316</v>
      </c>
      <c r="R619" t="s">
        <v>8317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4727</v>
      </c>
      <c r="D620" s="15">
        <v>400</v>
      </c>
      <c r="E620" s="6">
        <v>11744.9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8">
        <f t="shared" si="45"/>
        <v>2936</v>
      </c>
      <c r="P620" s="8" t="str">
        <f t="shared" si="46"/>
        <v>N/A</v>
      </c>
      <c r="Q620" s="10" t="s">
        <v>8316</v>
      </c>
      <c r="R620" t="s">
        <v>8317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4728</v>
      </c>
      <c r="D621" s="15">
        <v>2500000</v>
      </c>
      <c r="E621" s="6">
        <v>11727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8">
        <f t="shared" si="45"/>
        <v>0</v>
      </c>
      <c r="P621" s="8">
        <f t="shared" si="46"/>
        <v>11727</v>
      </c>
      <c r="Q621" s="10" t="s">
        <v>8316</v>
      </c>
      <c r="R621" t="s">
        <v>8317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4729</v>
      </c>
      <c r="D622" s="15">
        <v>30000</v>
      </c>
      <c r="E622" s="6">
        <v>11683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8">
        <f t="shared" si="45"/>
        <v>39</v>
      </c>
      <c r="P622" s="8">
        <f t="shared" si="46"/>
        <v>11683</v>
      </c>
      <c r="Q622" s="10" t="s">
        <v>8316</v>
      </c>
      <c r="R622" t="s">
        <v>8317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4730</v>
      </c>
      <c r="D623" s="15">
        <v>25000</v>
      </c>
      <c r="E623" s="6">
        <v>11656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8">
        <f t="shared" si="45"/>
        <v>47</v>
      </c>
      <c r="P623" s="8">
        <f t="shared" si="46"/>
        <v>3885.33</v>
      </c>
      <c r="Q623" s="10" t="s">
        <v>8316</v>
      </c>
      <c r="R623" t="s">
        <v>8317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4731</v>
      </c>
      <c r="D624" s="15">
        <v>6000</v>
      </c>
      <c r="E624" s="6">
        <v>11650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8">
        <f t="shared" si="45"/>
        <v>194</v>
      </c>
      <c r="P624" s="8">
        <f t="shared" si="46"/>
        <v>1294.44</v>
      </c>
      <c r="Q624" s="10" t="s">
        <v>8316</v>
      </c>
      <c r="R624" t="s">
        <v>8317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4732</v>
      </c>
      <c r="D625" s="15">
        <v>75000</v>
      </c>
      <c r="E625" s="6">
        <v>11633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8">
        <f t="shared" si="45"/>
        <v>16</v>
      </c>
      <c r="P625" s="8" t="str">
        <f t="shared" si="46"/>
        <v>N/A</v>
      </c>
      <c r="Q625" s="10" t="s">
        <v>8316</v>
      </c>
      <c r="R625" t="s">
        <v>8317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4733</v>
      </c>
      <c r="D626" s="15">
        <v>5000</v>
      </c>
      <c r="E626" s="6">
        <v>11621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8">
        <f t="shared" si="45"/>
        <v>232</v>
      </c>
      <c r="P626" s="8" t="str">
        <f t="shared" si="46"/>
        <v>N/A</v>
      </c>
      <c r="Q626" s="10" t="s">
        <v>8316</v>
      </c>
      <c r="R626" t="s">
        <v>8317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4734</v>
      </c>
      <c r="D627" s="15">
        <v>25000</v>
      </c>
      <c r="E627" s="6">
        <v>11594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8">
        <f t="shared" si="45"/>
        <v>46</v>
      </c>
      <c r="P627" s="8" t="str">
        <f t="shared" si="46"/>
        <v>N/A</v>
      </c>
      <c r="Q627" s="10" t="s">
        <v>8316</v>
      </c>
      <c r="R627" t="s">
        <v>8317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4735</v>
      </c>
      <c r="D628" s="15">
        <v>25000</v>
      </c>
      <c r="E628" s="6">
        <v>11570.92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8">
        <f t="shared" si="45"/>
        <v>46</v>
      </c>
      <c r="P628" s="8">
        <f t="shared" si="46"/>
        <v>296.69</v>
      </c>
      <c r="Q628" s="10" t="s">
        <v>8316</v>
      </c>
      <c r="R628" t="s">
        <v>8317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4736</v>
      </c>
      <c r="D629" s="15">
        <v>450000</v>
      </c>
      <c r="E629" s="6">
        <v>11545.1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8">
        <f t="shared" si="45"/>
        <v>3</v>
      </c>
      <c r="P629" s="8">
        <f t="shared" si="46"/>
        <v>11545.1</v>
      </c>
      <c r="Q629" s="10" t="s">
        <v>8316</v>
      </c>
      <c r="R629" t="s">
        <v>8317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4737</v>
      </c>
      <c r="D630" s="15">
        <v>5000</v>
      </c>
      <c r="E630" s="6">
        <v>11545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8">
        <f t="shared" si="45"/>
        <v>231</v>
      </c>
      <c r="P630" s="8" t="str">
        <f t="shared" si="46"/>
        <v>N/A</v>
      </c>
      <c r="Q630" s="10" t="s">
        <v>8316</v>
      </c>
      <c r="R630" t="s">
        <v>8317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4738</v>
      </c>
      <c r="D631" s="15">
        <v>200000</v>
      </c>
      <c r="E631" s="6">
        <v>11530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8">
        <f t="shared" si="45"/>
        <v>6</v>
      </c>
      <c r="P631" s="8">
        <f t="shared" si="46"/>
        <v>3843.33</v>
      </c>
      <c r="Q631" s="10" t="s">
        <v>8316</v>
      </c>
      <c r="R631" t="s">
        <v>8317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4739</v>
      </c>
      <c r="D632" s="15">
        <v>11999</v>
      </c>
      <c r="E632" s="6">
        <v>11500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8">
        <f t="shared" si="45"/>
        <v>96</v>
      </c>
      <c r="P632" s="8">
        <f t="shared" si="46"/>
        <v>11500</v>
      </c>
      <c r="Q632" s="10" t="s">
        <v>8316</v>
      </c>
      <c r="R632" t="s">
        <v>8317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4740</v>
      </c>
      <c r="D633" s="15">
        <v>50000</v>
      </c>
      <c r="E633" s="6">
        <v>11472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8">
        <f t="shared" si="45"/>
        <v>23</v>
      </c>
      <c r="P633" s="8">
        <f t="shared" si="46"/>
        <v>1274.67</v>
      </c>
      <c r="Q633" s="10" t="s">
        <v>8316</v>
      </c>
      <c r="R633" t="s">
        <v>8317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4741</v>
      </c>
      <c r="D634" s="15">
        <v>20000</v>
      </c>
      <c r="E634" s="6">
        <v>11467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8">
        <f t="shared" si="45"/>
        <v>57</v>
      </c>
      <c r="P634" s="8" t="str">
        <f t="shared" si="46"/>
        <v>N/A</v>
      </c>
      <c r="Q634" s="10" t="s">
        <v>8316</v>
      </c>
      <c r="R634" t="s">
        <v>8317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4742</v>
      </c>
      <c r="D635" s="15">
        <v>10000</v>
      </c>
      <c r="E635" s="6">
        <v>11450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8">
        <f t="shared" si="45"/>
        <v>115</v>
      </c>
      <c r="P635" s="8">
        <f t="shared" si="46"/>
        <v>458</v>
      </c>
      <c r="Q635" s="10" t="s">
        <v>8316</v>
      </c>
      <c r="R635" t="s">
        <v>8317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4743</v>
      </c>
      <c r="D636" s="15">
        <v>5000</v>
      </c>
      <c r="E636" s="6">
        <v>11432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8">
        <f t="shared" si="45"/>
        <v>229</v>
      </c>
      <c r="P636" s="8">
        <f t="shared" si="46"/>
        <v>11432</v>
      </c>
      <c r="Q636" s="10" t="s">
        <v>8316</v>
      </c>
      <c r="R636" t="s">
        <v>8317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4744</v>
      </c>
      <c r="D637" s="15">
        <v>25000</v>
      </c>
      <c r="E637" s="6">
        <v>11428.19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8">
        <f t="shared" si="45"/>
        <v>46</v>
      </c>
      <c r="P637" s="8">
        <f t="shared" si="46"/>
        <v>11428.19</v>
      </c>
      <c r="Q637" s="10" t="s">
        <v>8316</v>
      </c>
      <c r="R637" t="s">
        <v>8317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4745</v>
      </c>
      <c r="D638" s="15">
        <v>2000</v>
      </c>
      <c r="E638" s="6">
        <v>11385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8">
        <f t="shared" si="45"/>
        <v>569</v>
      </c>
      <c r="P638" s="8">
        <f t="shared" si="46"/>
        <v>11385</v>
      </c>
      <c r="Q638" s="10" t="s">
        <v>8316</v>
      </c>
      <c r="R638" t="s">
        <v>8317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4746</v>
      </c>
      <c r="D639" s="15">
        <v>100000</v>
      </c>
      <c r="E639" s="6">
        <v>11364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8">
        <f t="shared" si="45"/>
        <v>11</v>
      </c>
      <c r="P639" s="8" t="str">
        <f t="shared" si="46"/>
        <v>N/A</v>
      </c>
      <c r="Q639" s="10" t="s">
        <v>8316</v>
      </c>
      <c r="R639" t="s">
        <v>8317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4747</v>
      </c>
      <c r="D640" s="15">
        <v>200000</v>
      </c>
      <c r="E640" s="6">
        <v>11363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8">
        <f t="shared" si="45"/>
        <v>6</v>
      </c>
      <c r="P640" s="8">
        <f t="shared" si="46"/>
        <v>1893.83</v>
      </c>
      <c r="Q640" s="10" t="s">
        <v>8316</v>
      </c>
      <c r="R640" t="s">
        <v>8317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4748</v>
      </c>
      <c r="D641" s="15">
        <v>1000000</v>
      </c>
      <c r="E641" s="6">
        <v>11353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8">
        <f t="shared" si="45"/>
        <v>1</v>
      </c>
      <c r="P641" s="8">
        <f t="shared" si="46"/>
        <v>11353</v>
      </c>
      <c r="Q641" s="10" t="s">
        <v>8316</v>
      </c>
      <c r="R641" t="s">
        <v>8317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4749</v>
      </c>
      <c r="D642" s="15">
        <v>70</v>
      </c>
      <c r="E642" s="6">
        <v>11345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8">
        <f t="shared" si="45"/>
        <v>16207</v>
      </c>
      <c r="P642" s="8">
        <f t="shared" si="46"/>
        <v>5672.5</v>
      </c>
      <c r="Q642" s="10" t="s">
        <v>8316</v>
      </c>
      <c r="R642" t="s">
        <v>8318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4750</v>
      </c>
      <c r="D643" s="15">
        <v>40000</v>
      </c>
      <c r="E643" s="6">
        <v>11335.7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8">
        <f t="shared" ref="O643:O706" si="50">ROUND(E643/D643*100,0)</f>
        <v>28</v>
      </c>
      <c r="P643" s="8">
        <f t="shared" ref="P643:P706" si="51">IFERROR(ROUND(E643/L643,2), "N/A")</f>
        <v>35.99</v>
      </c>
      <c r="Q643" s="10" t="s">
        <v>8316</v>
      </c>
      <c r="R643" t="s">
        <v>8318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4751</v>
      </c>
      <c r="D644" s="15">
        <v>20000</v>
      </c>
      <c r="E644" s="6">
        <v>11323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8">
        <f t="shared" si="50"/>
        <v>57</v>
      </c>
      <c r="P644" s="8">
        <f t="shared" si="51"/>
        <v>5.21</v>
      </c>
      <c r="Q644" s="10" t="s">
        <v>8316</v>
      </c>
      <c r="R644" t="s">
        <v>8318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4752</v>
      </c>
      <c r="D645" s="15">
        <v>25000</v>
      </c>
      <c r="E645" s="6">
        <v>11292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8">
        <f t="shared" si="50"/>
        <v>45</v>
      </c>
      <c r="P645" s="8">
        <f t="shared" si="51"/>
        <v>74.290000000000006</v>
      </c>
      <c r="Q645" s="10" t="s">
        <v>8316</v>
      </c>
      <c r="R645" t="s">
        <v>8318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4753</v>
      </c>
      <c r="D646" s="15">
        <v>25000</v>
      </c>
      <c r="E646" s="6">
        <v>11231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8">
        <f t="shared" si="50"/>
        <v>45</v>
      </c>
      <c r="P646" s="8">
        <f t="shared" si="51"/>
        <v>11</v>
      </c>
      <c r="Q646" s="10" t="s">
        <v>8316</v>
      </c>
      <c r="R646" t="s">
        <v>8318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4754</v>
      </c>
      <c r="D647" s="15">
        <v>2000</v>
      </c>
      <c r="E647" s="6">
        <v>11230.25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8">
        <f t="shared" si="50"/>
        <v>562</v>
      </c>
      <c r="P647" s="8">
        <f t="shared" si="51"/>
        <v>47.39</v>
      </c>
      <c r="Q647" s="10" t="s">
        <v>8316</v>
      </c>
      <c r="R647" t="s">
        <v>8318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4755</v>
      </c>
      <c r="D648" s="15">
        <v>800</v>
      </c>
      <c r="E648" s="6">
        <v>11226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8">
        <f t="shared" si="50"/>
        <v>1403</v>
      </c>
      <c r="P648" s="8">
        <f t="shared" si="51"/>
        <v>415.78</v>
      </c>
      <c r="Q648" s="10" t="s">
        <v>8316</v>
      </c>
      <c r="R648" t="s">
        <v>8318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4756</v>
      </c>
      <c r="D649" s="15">
        <v>2000</v>
      </c>
      <c r="E649" s="6">
        <v>11215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8">
        <f t="shared" si="50"/>
        <v>561</v>
      </c>
      <c r="P649" s="8">
        <f t="shared" si="51"/>
        <v>659.71</v>
      </c>
      <c r="Q649" s="10" t="s">
        <v>8316</v>
      </c>
      <c r="R649" t="s">
        <v>8318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4757</v>
      </c>
      <c r="D650" s="15">
        <v>35000</v>
      </c>
      <c r="E650" s="6">
        <v>11176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8">
        <f t="shared" si="50"/>
        <v>32</v>
      </c>
      <c r="P650" s="8">
        <f t="shared" si="51"/>
        <v>413.93</v>
      </c>
      <c r="Q650" s="10" t="s">
        <v>8316</v>
      </c>
      <c r="R650" t="s">
        <v>8318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4758</v>
      </c>
      <c r="D651" s="15">
        <v>2500</v>
      </c>
      <c r="E651" s="6">
        <v>11160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8">
        <f t="shared" si="50"/>
        <v>446</v>
      </c>
      <c r="P651" s="8">
        <f t="shared" si="51"/>
        <v>136.1</v>
      </c>
      <c r="Q651" s="10" t="s">
        <v>8316</v>
      </c>
      <c r="R651" t="s">
        <v>8318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4759</v>
      </c>
      <c r="D652" s="15">
        <v>1500</v>
      </c>
      <c r="E652" s="6">
        <v>11122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8">
        <f t="shared" si="50"/>
        <v>741</v>
      </c>
      <c r="P652" s="8">
        <f t="shared" si="51"/>
        <v>231.71</v>
      </c>
      <c r="Q652" s="10" t="s">
        <v>8316</v>
      </c>
      <c r="R652" t="s">
        <v>8318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4760</v>
      </c>
      <c r="D653" s="15">
        <v>25000</v>
      </c>
      <c r="E653" s="6">
        <v>11094.23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8">
        <f t="shared" si="50"/>
        <v>44</v>
      </c>
      <c r="P653" s="8">
        <f t="shared" si="51"/>
        <v>105.66</v>
      </c>
      <c r="Q653" s="10" t="s">
        <v>8316</v>
      </c>
      <c r="R653" t="s">
        <v>8318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4761</v>
      </c>
      <c r="D654" s="15">
        <v>3000</v>
      </c>
      <c r="E654" s="6">
        <v>11090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8">
        <f t="shared" si="50"/>
        <v>370</v>
      </c>
      <c r="P654" s="8">
        <f t="shared" si="51"/>
        <v>396.07</v>
      </c>
      <c r="Q654" s="10" t="s">
        <v>8316</v>
      </c>
      <c r="R654" t="s">
        <v>8318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4762</v>
      </c>
      <c r="D655" s="15">
        <v>75000</v>
      </c>
      <c r="E655" s="6">
        <v>11070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8">
        <f t="shared" si="50"/>
        <v>15</v>
      </c>
      <c r="P655" s="8">
        <f t="shared" si="51"/>
        <v>10</v>
      </c>
      <c r="Q655" s="10" t="s">
        <v>8316</v>
      </c>
      <c r="R655" t="s">
        <v>8318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4763</v>
      </c>
      <c r="D656" s="15">
        <v>12000</v>
      </c>
      <c r="E656" s="6">
        <v>11056.75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8">
        <f t="shared" si="50"/>
        <v>92</v>
      </c>
      <c r="P656" s="8">
        <f t="shared" si="51"/>
        <v>10.91</v>
      </c>
      <c r="Q656" s="10" t="s">
        <v>8316</v>
      </c>
      <c r="R656" t="s">
        <v>8318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4764</v>
      </c>
      <c r="D657" s="15">
        <v>8000</v>
      </c>
      <c r="E657" s="6">
        <v>11045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8">
        <f t="shared" si="50"/>
        <v>138</v>
      </c>
      <c r="P657" s="8">
        <f t="shared" si="51"/>
        <v>40.31</v>
      </c>
      <c r="Q657" s="10" t="s">
        <v>8316</v>
      </c>
      <c r="R657" t="s">
        <v>8318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4765</v>
      </c>
      <c r="D658" s="15">
        <v>5000</v>
      </c>
      <c r="E658" s="6">
        <v>11032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8">
        <f t="shared" si="50"/>
        <v>221</v>
      </c>
      <c r="P658" s="8">
        <f t="shared" si="51"/>
        <v>126.8</v>
      </c>
      <c r="Q658" s="10" t="s">
        <v>8316</v>
      </c>
      <c r="R658" t="s">
        <v>8318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4766</v>
      </c>
      <c r="D659" s="15">
        <v>15000</v>
      </c>
      <c r="E659" s="6">
        <v>10965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8">
        <f t="shared" si="50"/>
        <v>73</v>
      </c>
      <c r="P659" s="8">
        <f t="shared" si="51"/>
        <v>110.76</v>
      </c>
      <c r="Q659" s="10" t="s">
        <v>8316</v>
      </c>
      <c r="R659" t="s">
        <v>8318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4767</v>
      </c>
      <c r="D660" s="15">
        <v>28888</v>
      </c>
      <c r="E660" s="6">
        <v>10950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8">
        <f t="shared" si="50"/>
        <v>38</v>
      </c>
      <c r="P660" s="8">
        <f t="shared" si="51"/>
        <v>39.67</v>
      </c>
      <c r="Q660" s="10" t="s">
        <v>8316</v>
      </c>
      <c r="R660" t="s">
        <v>8318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4768</v>
      </c>
      <c r="D661" s="15">
        <v>3000</v>
      </c>
      <c r="E661" s="6">
        <v>10846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8">
        <f t="shared" si="50"/>
        <v>362</v>
      </c>
      <c r="P661" s="8">
        <f t="shared" si="51"/>
        <v>516.48</v>
      </c>
      <c r="Q661" s="10" t="s">
        <v>8316</v>
      </c>
      <c r="R661" t="s">
        <v>8318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4769</v>
      </c>
      <c r="D662" s="15">
        <v>50000</v>
      </c>
      <c r="E662" s="6">
        <v>10843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8">
        <f t="shared" si="50"/>
        <v>22</v>
      </c>
      <c r="P662" s="8">
        <f t="shared" si="51"/>
        <v>602.39</v>
      </c>
      <c r="Q662" s="10" t="s">
        <v>8316</v>
      </c>
      <c r="R662" t="s">
        <v>8318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4770</v>
      </c>
      <c r="D663" s="15">
        <v>10000</v>
      </c>
      <c r="E663" s="6">
        <v>10814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8">
        <f t="shared" si="50"/>
        <v>108</v>
      </c>
      <c r="P663" s="8">
        <f t="shared" si="51"/>
        <v>1201.56</v>
      </c>
      <c r="Q663" s="10" t="s">
        <v>8316</v>
      </c>
      <c r="R663" t="s">
        <v>8318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4771</v>
      </c>
      <c r="D664" s="15">
        <v>39000</v>
      </c>
      <c r="E664" s="6">
        <v>10804.45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8">
        <f t="shared" si="50"/>
        <v>28</v>
      </c>
      <c r="P664" s="8">
        <f t="shared" si="51"/>
        <v>2701.11</v>
      </c>
      <c r="Q664" s="10" t="s">
        <v>8316</v>
      </c>
      <c r="R664" t="s">
        <v>8318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4772</v>
      </c>
      <c r="D665" s="15">
        <v>200000</v>
      </c>
      <c r="E665" s="6">
        <v>10802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8">
        <f t="shared" si="50"/>
        <v>5</v>
      </c>
      <c r="P665" s="8">
        <f t="shared" si="51"/>
        <v>1543.14</v>
      </c>
      <c r="Q665" s="10" t="s">
        <v>8316</v>
      </c>
      <c r="R665" t="s">
        <v>8318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4773</v>
      </c>
      <c r="D666" s="15">
        <v>12000</v>
      </c>
      <c r="E666" s="6">
        <v>10800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8">
        <f t="shared" si="50"/>
        <v>90</v>
      </c>
      <c r="P666" s="8">
        <f t="shared" si="51"/>
        <v>372.41</v>
      </c>
      <c r="Q666" s="10" t="s">
        <v>8316</v>
      </c>
      <c r="R666" t="s">
        <v>8318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4774</v>
      </c>
      <c r="D667" s="15">
        <v>10000</v>
      </c>
      <c r="E667" s="6">
        <v>10775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8">
        <f t="shared" si="50"/>
        <v>108</v>
      </c>
      <c r="P667" s="8">
        <f t="shared" si="51"/>
        <v>897.92</v>
      </c>
      <c r="Q667" s="10" t="s">
        <v>8316</v>
      </c>
      <c r="R667" t="s">
        <v>8318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4775</v>
      </c>
      <c r="D668" s="15">
        <v>200000</v>
      </c>
      <c r="E668" s="6">
        <v>10740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8">
        <f t="shared" si="50"/>
        <v>5</v>
      </c>
      <c r="P668" s="8">
        <f t="shared" si="51"/>
        <v>2685</v>
      </c>
      <c r="Q668" s="10" t="s">
        <v>8316</v>
      </c>
      <c r="R668" t="s">
        <v>8318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4776</v>
      </c>
      <c r="D669" s="15">
        <v>50000</v>
      </c>
      <c r="E669" s="6">
        <v>10710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8">
        <f t="shared" si="50"/>
        <v>21</v>
      </c>
      <c r="P669" s="8">
        <f t="shared" si="51"/>
        <v>382.5</v>
      </c>
      <c r="Q669" s="10" t="s">
        <v>8316</v>
      </c>
      <c r="R669" t="s">
        <v>8318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4777</v>
      </c>
      <c r="D670" s="15">
        <v>15000</v>
      </c>
      <c r="E670" s="6">
        <v>10706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8">
        <f t="shared" si="50"/>
        <v>71</v>
      </c>
      <c r="P670" s="8">
        <f t="shared" si="51"/>
        <v>428.24</v>
      </c>
      <c r="Q670" s="10" t="s">
        <v>8316</v>
      </c>
      <c r="R670" t="s">
        <v>8318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4778</v>
      </c>
      <c r="D671" s="15">
        <v>200000</v>
      </c>
      <c r="E671" s="6">
        <v>10685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8">
        <f t="shared" si="50"/>
        <v>5</v>
      </c>
      <c r="P671" s="8">
        <f t="shared" si="51"/>
        <v>381.61</v>
      </c>
      <c r="Q671" s="10" t="s">
        <v>8316</v>
      </c>
      <c r="R671" t="s">
        <v>8318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4779</v>
      </c>
      <c r="D672" s="15">
        <v>90000</v>
      </c>
      <c r="E672" s="6">
        <v>10680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8">
        <f t="shared" si="50"/>
        <v>12</v>
      </c>
      <c r="P672" s="8">
        <f t="shared" si="51"/>
        <v>34.450000000000003</v>
      </c>
      <c r="Q672" s="10" t="s">
        <v>8316</v>
      </c>
      <c r="R672" t="s">
        <v>8318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4780</v>
      </c>
      <c r="D673" s="15">
        <v>30000</v>
      </c>
      <c r="E673" s="6">
        <v>10678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8">
        <f t="shared" si="50"/>
        <v>36</v>
      </c>
      <c r="P673" s="8">
        <f t="shared" si="51"/>
        <v>711.87</v>
      </c>
      <c r="Q673" s="10" t="s">
        <v>8316</v>
      </c>
      <c r="R673" t="s">
        <v>8318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4781</v>
      </c>
      <c r="D674" s="15">
        <v>50000</v>
      </c>
      <c r="E674" s="6">
        <v>10670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8">
        <f t="shared" si="50"/>
        <v>21</v>
      </c>
      <c r="P674" s="8">
        <f t="shared" si="51"/>
        <v>49.63</v>
      </c>
      <c r="Q674" s="10" t="s">
        <v>8316</v>
      </c>
      <c r="R674" t="s">
        <v>8318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4782</v>
      </c>
      <c r="D675" s="15">
        <v>100000</v>
      </c>
      <c r="E675" s="6">
        <v>10640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8">
        <f t="shared" si="50"/>
        <v>11</v>
      </c>
      <c r="P675" s="8">
        <f t="shared" si="51"/>
        <v>3546.67</v>
      </c>
      <c r="Q675" s="10" t="s">
        <v>8316</v>
      </c>
      <c r="R675" t="s">
        <v>8318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4783</v>
      </c>
      <c r="D676" s="15">
        <v>50000</v>
      </c>
      <c r="E676" s="6">
        <v>10610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8">
        <f t="shared" si="50"/>
        <v>21</v>
      </c>
      <c r="P676" s="8">
        <f t="shared" si="51"/>
        <v>5305</v>
      </c>
      <c r="Q676" s="10" t="s">
        <v>8316</v>
      </c>
      <c r="R676" t="s">
        <v>8318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4784</v>
      </c>
      <c r="D677" s="15">
        <v>6000</v>
      </c>
      <c r="E677" s="6">
        <v>10603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8">
        <f t="shared" si="50"/>
        <v>177</v>
      </c>
      <c r="P677" s="8">
        <f t="shared" si="51"/>
        <v>407.81</v>
      </c>
      <c r="Q677" s="10" t="s">
        <v>8316</v>
      </c>
      <c r="R677" t="s">
        <v>8318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4785</v>
      </c>
      <c r="D678" s="15">
        <v>100000</v>
      </c>
      <c r="E678" s="6">
        <v>10556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8">
        <f t="shared" si="50"/>
        <v>11</v>
      </c>
      <c r="P678" s="8">
        <f t="shared" si="51"/>
        <v>439.83</v>
      </c>
      <c r="Q678" s="10" t="s">
        <v>8316</v>
      </c>
      <c r="R678" t="s">
        <v>8318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4786</v>
      </c>
      <c r="D679" s="15">
        <v>50000</v>
      </c>
      <c r="E679" s="6">
        <v>10555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8">
        <f t="shared" si="50"/>
        <v>21</v>
      </c>
      <c r="P679" s="8">
        <f t="shared" si="51"/>
        <v>109.95</v>
      </c>
      <c r="Q679" s="10" t="s">
        <v>8316</v>
      </c>
      <c r="R679" t="s">
        <v>8318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4787</v>
      </c>
      <c r="D680" s="15">
        <v>29000</v>
      </c>
      <c r="E680" s="6">
        <v>10555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8">
        <f t="shared" si="50"/>
        <v>36</v>
      </c>
      <c r="P680" s="8">
        <f t="shared" si="51"/>
        <v>620.88</v>
      </c>
      <c r="Q680" s="10" t="s">
        <v>8316</v>
      </c>
      <c r="R680" t="s">
        <v>8318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4788</v>
      </c>
      <c r="D681" s="15">
        <v>57000</v>
      </c>
      <c r="E681" s="6">
        <v>10554.11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8">
        <f t="shared" si="50"/>
        <v>19</v>
      </c>
      <c r="P681" s="8">
        <f t="shared" si="51"/>
        <v>112.28</v>
      </c>
      <c r="Q681" s="10" t="s">
        <v>8316</v>
      </c>
      <c r="R681" t="s">
        <v>8318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4789</v>
      </c>
      <c r="D682" s="15">
        <v>75000</v>
      </c>
      <c r="E682" s="6">
        <v>10550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8">
        <f t="shared" si="50"/>
        <v>14</v>
      </c>
      <c r="P682" s="8">
        <f t="shared" si="51"/>
        <v>81.78</v>
      </c>
      <c r="Q682" s="10" t="s">
        <v>8316</v>
      </c>
      <c r="R682" t="s">
        <v>8318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4790</v>
      </c>
      <c r="D683" s="15">
        <v>2500</v>
      </c>
      <c r="E683" s="6">
        <v>10526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8">
        <f t="shared" si="50"/>
        <v>421</v>
      </c>
      <c r="P683" s="8">
        <f t="shared" si="51"/>
        <v>10526</v>
      </c>
      <c r="Q683" s="10" t="s">
        <v>8316</v>
      </c>
      <c r="R683" t="s">
        <v>8318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4791</v>
      </c>
      <c r="D684" s="15">
        <v>50000</v>
      </c>
      <c r="E684" s="6">
        <v>10501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8">
        <f t="shared" si="50"/>
        <v>21</v>
      </c>
      <c r="P684" s="8">
        <f t="shared" si="51"/>
        <v>2625.25</v>
      </c>
      <c r="Q684" s="10" t="s">
        <v>8316</v>
      </c>
      <c r="R684" t="s">
        <v>8318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4792</v>
      </c>
      <c r="D685" s="15">
        <v>35000</v>
      </c>
      <c r="E685" s="6">
        <v>10440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8">
        <f t="shared" si="50"/>
        <v>30</v>
      </c>
      <c r="P685" s="8">
        <f t="shared" si="51"/>
        <v>3480</v>
      </c>
      <c r="Q685" s="10" t="s">
        <v>8316</v>
      </c>
      <c r="R685" t="s">
        <v>8318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4793</v>
      </c>
      <c r="D686" s="15">
        <v>320000</v>
      </c>
      <c r="E686" s="6">
        <v>10435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8">
        <f t="shared" si="50"/>
        <v>3</v>
      </c>
      <c r="P686" s="8">
        <f t="shared" si="51"/>
        <v>77.3</v>
      </c>
      <c r="Q686" s="10" t="s">
        <v>8316</v>
      </c>
      <c r="R686" t="s">
        <v>8318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4794</v>
      </c>
      <c r="D687" s="15">
        <v>2000</v>
      </c>
      <c r="E687" s="6">
        <v>10429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8">
        <f t="shared" si="50"/>
        <v>521</v>
      </c>
      <c r="P687" s="8">
        <f t="shared" si="51"/>
        <v>1042.9000000000001</v>
      </c>
      <c r="Q687" s="10" t="s">
        <v>8316</v>
      </c>
      <c r="R687" t="s">
        <v>8318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4795</v>
      </c>
      <c r="D688" s="15">
        <v>500000</v>
      </c>
      <c r="E688" s="6">
        <v>10420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8">
        <f t="shared" si="50"/>
        <v>2</v>
      </c>
      <c r="P688" s="8" t="str">
        <f t="shared" si="51"/>
        <v>N/A</v>
      </c>
      <c r="Q688" s="10" t="s">
        <v>8316</v>
      </c>
      <c r="R688" t="s">
        <v>8318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4796</v>
      </c>
      <c r="D689" s="15">
        <v>100000</v>
      </c>
      <c r="E689" s="6">
        <v>10390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8">
        <f t="shared" si="50"/>
        <v>10</v>
      </c>
      <c r="P689" s="8">
        <f t="shared" si="51"/>
        <v>1731.67</v>
      </c>
      <c r="Q689" s="10" t="s">
        <v>8316</v>
      </c>
      <c r="R689" t="s">
        <v>8318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4797</v>
      </c>
      <c r="D690" s="15">
        <v>20000</v>
      </c>
      <c r="E690" s="6">
        <v>10373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8">
        <f t="shared" si="50"/>
        <v>52</v>
      </c>
      <c r="P690" s="8">
        <f t="shared" si="51"/>
        <v>288.14</v>
      </c>
      <c r="Q690" s="10" t="s">
        <v>8316</v>
      </c>
      <c r="R690" t="s">
        <v>8318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4798</v>
      </c>
      <c r="D691" s="15">
        <v>200000</v>
      </c>
      <c r="E691" s="6">
        <v>10346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8">
        <f t="shared" si="50"/>
        <v>5</v>
      </c>
      <c r="P691" s="8">
        <f t="shared" si="51"/>
        <v>30.79</v>
      </c>
      <c r="Q691" s="10" t="s">
        <v>8316</v>
      </c>
      <c r="R691" t="s">
        <v>8318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4799</v>
      </c>
      <c r="D692" s="15">
        <v>20000</v>
      </c>
      <c r="E692" s="6">
        <v>10338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8">
        <f t="shared" si="50"/>
        <v>52</v>
      </c>
      <c r="P692" s="8">
        <f t="shared" si="51"/>
        <v>304.06</v>
      </c>
      <c r="Q692" s="10" t="s">
        <v>8316</v>
      </c>
      <c r="R692" t="s">
        <v>8318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4800</v>
      </c>
      <c r="D693" s="15">
        <v>50000</v>
      </c>
      <c r="E693" s="6">
        <v>10335.01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8">
        <f t="shared" si="50"/>
        <v>21</v>
      </c>
      <c r="P693" s="8">
        <f t="shared" si="51"/>
        <v>1033.5</v>
      </c>
      <c r="Q693" s="10" t="s">
        <v>8316</v>
      </c>
      <c r="R693" t="s">
        <v>8318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4801</v>
      </c>
      <c r="D694" s="15">
        <v>20000</v>
      </c>
      <c r="E694" s="6">
        <v>10300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8">
        <f t="shared" si="50"/>
        <v>52</v>
      </c>
      <c r="P694" s="8">
        <f t="shared" si="51"/>
        <v>51.24</v>
      </c>
      <c r="Q694" s="10" t="s">
        <v>8316</v>
      </c>
      <c r="R694" t="s">
        <v>8318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4802</v>
      </c>
      <c r="D695" s="15">
        <v>100000</v>
      </c>
      <c r="E695" s="6">
        <v>10300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8">
        <f t="shared" si="50"/>
        <v>10</v>
      </c>
      <c r="P695" s="8">
        <f t="shared" si="51"/>
        <v>34.799999999999997</v>
      </c>
      <c r="Q695" s="10" t="s">
        <v>8316</v>
      </c>
      <c r="R695" t="s">
        <v>8318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4803</v>
      </c>
      <c r="D696" s="15">
        <v>150000</v>
      </c>
      <c r="E696" s="6">
        <v>10299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8">
        <f t="shared" si="50"/>
        <v>7</v>
      </c>
      <c r="P696" s="8">
        <f t="shared" si="51"/>
        <v>1471.29</v>
      </c>
      <c r="Q696" s="10" t="s">
        <v>8316</v>
      </c>
      <c r="R696" t="s">
        <v>8318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4804</v>
      </c>
      <c r="D697" s="15">
        <v>60000</v>
      </c>
      <c r="E697" s="6">
        <v>10291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8">
        <f t="shared" si="50"/>
        <v>17</v>
      </c>
      <c r="P697" s="8">
        <f t="shared" si="51"/>
        <v>1470.14</v>
      </c>
      <c r="Q697" s="10" t="s">
        <v>8316</v>
      </c>
      <c r="R697" t="s">
        <v>8318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4805</v>
      </c>
      <c r="D698" s="15">
        <v>175000</v>
      </c>
      <c r="E698" s="6">
        <v>10290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8">
        <f t="shared" si="50"/>
        <v>6</v>
      </c>
      <c r="P698" s="8">
        <f t="shared" si="51"/>
        <v>10290</v>
      </c>
      <c r="Q698" s="10" t="s">
        <v>8316</v>
      </c>
      <c r="R698" t="s">
        <v>8318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4806</v>
      </c>
      <c r="D699" s="15">
        <v>5000</v>
      </c>
      <c r="E699" s="6">
        <v>10265.01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8">
        <f t="shared" si="50"/>
        <v>205</v>
      </c>
      <c r="P699" s="8">
        <f t="shared" si="51"/>
        <v>90.04</v>
      </c>
      <c r="Q699" s="10" t="s">
        <v>8316</v>
      </c>
      <c r="R699" t="s">
        <v>8318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4807</v>
      </c>
      <c r="D700" s="15">
        <v>100000</v>
      </c>
      <c r="E700" s="6">
        <v>10235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8">
        <f t="shared" si="50"/>
        <v>10</v>
      </c>
      <c r="P700" s="8">
        <f t="shared" si="51"/>
        <v>352.93</v>
      </c>
      <c r="Q700" s="10" t="s">
        <v>8316</v>
      </c>
      <c r="R700" t="s">
        <v>8318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4808</v>
      </c>
      <c r="D701" s="15">
        <v>130000</v>
      </c>
      <c r="E701" s="6">
        <v>10235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8">
        <f t="shared" si="50"/>
        <v>8</v>
      </c>
      <c r="P701" s="8">
        <f t="shared" si="51"/>
        <v>11.5</v>
      </c>
      <c r="Q701" s="10" t="s">
        <v>8316</v>
      </c>
      <c r="R701" t="s">
        <v>8318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4809</v>
      </c>
      <c r="D702" s="15">
        <v>15000</v>
      </c>
      <c r="E702" s="6">
        <v>10210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8">
        <f t="shared" si="50"/>
        <v>68</v>
      </c>
      <c r="P702" s="8">
        <f t="shared" si="51"/>
        <v>329.35</v>
      </c>
      <c r="Q702" s="10" t="s">
        <v>8316</v>
      </c>
      <c r="R702" t="s">
        <v>8318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4810</v>
      </c>
      <c r="D703" s="15">
        <v>23000</v>
      </c>
      <c r="E703" s="6">
        <v>10210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8">
        <f t="shared" si="50"/>
        <v>44</v>
      </c>
      <c r="P703" s="8">
        <f t="shared" si="51"/>
        <v>486.19</v>
      </c>
      <c r="Q703" s="10" t="s">
        <v>8316</v>
      </c>
      <c r="R703" t="s">
        <v>8318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4811</v>
      </c>
      <c r="D704" s="15">
        <v>15000</v>
      </c>
      <c r="E704" s="6">
        <v>10200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8">
        <f t="shared" si="50"/>
        <v>68</v>
      </c>
      <c r="P704" s="8">
        <f t="shared" si="51"/>
        <v>275.68</v>
      </c>
      <c r="Q704" s="10" t="s">
        <v>8316</v>
      </c>
      <c r="R704" t="s">
        <v>8318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4812</v>
      </c>
      <c r="D705" s="15">
        <v>15000</v>
      </c>
      <c r="E705" s="6">
        <v>10182.02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8">
        <f t="shared" si="50"/>
        <v>68</v>
      </c>
      <c r="P705" s="8">
        <f t="shared" si="51"/>
        <v>1454.57</v>
      </c>
      <c r="Q705" s="10" t="s">
        <v>8316</v>
      </c>
      <c r="R705" t="s">
        <v>8318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4813</v>
      </c>
      <c r="D706" s="15">
        <v>55000</v>
      </c>
      <c r="E706" s="6">
        <v>10173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8">
        <f t="shared" si="50"/>
        <v>18</v>
      </c>
      <c r="P706" s="8">
        <f t="shared" si="51"/>
        <v>2543.25</v>
      </c>
      <c r="Q706" s="10" t="s">
        <v>8316</v>
      </c>
      <c r="R706" t="s">
        <v>8318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4814</v>
      </c>
      <c r="D707" s="15">
        <v>100000</v>
      </c>
      <c r="E707" s="6">
        <v>10156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8">
        <f t="shared" ref="O707:O770" si="55">ROUND(E707/D707*100,0)</f>
        <v>10</v>
      </c>
      <c r="P707" s="8">
        <f t="shared" ref="P707:P770" si="56">IFERROR(ROUND(E707/L707,2), "N/A")</f>
        <v>2031.2</v>
      </c>
      <c r="Q707" s="10" t="s">
        <v>8316</v>
      </c>
      <c r="R707" t="s">
        <v>8318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4815</v>
      </c>
      <c r="D708" s="15">
        <v>100000</v>
      </c>
      <c r="E708" s="6">
        <v>10135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8">
        <f t="shared" si="55"/>
        <v>10</v>
      </c>
      <c r="P708" s="8" t="str">
        <f t="shared" si="56"/>
        <v>N/A</v>
      </c>
      <c r="Q708" s="10" t="s">
        <v>8316</v>
      </c>
      <c r="R708" t="s">
        <v>8318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4816</v>
      </c>
      <c r="D709" s="15">
        <v>68000</v>
      </c>
      <c r="E709" s="6">
        <v>10133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8">
        <f t="shared" si="55"/>
        <v>15</v>
      </c>
      <c r="P709" s="8">
        <f t="shared" si="56"/>
        <v>22.22</v>
      </c>
      <c r="Q709" s="10" t="s">
        <v>8316</v>
      </c>
      <c r="R709" t="s">
        <v>8318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4817</v>
      </c>
      <c r="D710" s="15">
        <v>40000</v>
      </c>
      <c r="E710" s="6">
        <v>10119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8">
        <f t="shared" si="55"/>
        <v>25</v>
      </c>
      <c r="P710" s="8">
        <f t="shared" si="56"/>
        <v>27.42</v>
      </c>
      <c r="Q710" s="10" t="s">
        <v>8316</v>
      </c>
      <c r="R710" t="s">
        <v>8318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4818</v>
      </c>
      <c r="D711" s="15">
        <v>15000</v>
      </c>
      <c r="E711" s="6">
        <v>10115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8">
        <f t="shared" si="55"/>
        <v>67</v>
      </c>
      <c r="P711" s="8">
        <f t="shared" si="56"/>
        <v>5057.5</v>
      </c>
      <c r="Q711" s="10" t="s">
        <v>8316</v>
      </c>
      <c r="R711" t="s">
        <v>8318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4819</v>
      </c>
      <c r="D712" s="15">
        <v>1200</v>
      </c>
      <c r="E712" s="6">
        <v>10100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8">
        <f t="shared" si="55"/>
        <v>842</v>
      </c>
      <c r="P712" s="8" t="str">
        <f t="shared" si="56"/>
        <v>N/A</v>
      </c>
      <c r="Q712" s="10" t="s">
        <v>8316</v>
      </c>
      <c r="R712" t="s">
        <v>8318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4820</v>
      </c>
      <c r="D713" s="15">
        <v>100000</v>
      </c>
      <c r="E713" s="6">
        <v>10092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8">
        <f t="shared" si="55"/>
        <v>10</v>
      </c>
      <c r="P713" s="8">
        <f t="shared" si="56"/>
        <v>29.86</v>
      </c>
      <c r="Q713" s="10" t="s">
        <v>8316</v>
      </c>
      <c r="R713" t="s">
        <v>8318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4821</v>
      </c>
      <c r="D714" s="15">
        <v>48500</v>
      </c>
      <c r="E714" s="6">
        <v>10088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8">
        <f t="shared" si="55"/>
        <v>21</v>
      </c>
      <c r="P714" s="8">
        <f t="shared" si="56"/>
        <v>2522</v>
      </c>
      <c r="Q714" s="10" t="s">
        <v>8316</v>
      </c>
      <c r="R714" t="s">
        <v>8318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4822</v>
      </c>
      <c r="D715" s="15">
        <v>25000</v>
      </c>
      <c r="E715" s="6">
        <v>10085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8">
        <f t="shared" si="55"/>
        <v>40</v>
      </c>
      <c r="P715" s="8">
        <f t="shared" si="56"/>
        <v>10085</v>
      </c>
      <c r="Q715" s="10" t="s">
        <v>8316</v>
      </c>
      <c r="R715" t="s">
        <v>8318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4823</v>
      </c>
      <c r="D716" s="15">
        <v>15000</v>
      </c>
      <c r="E716" s="6">
        <v>10085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8">
        <f t="shared" si="55"/>
        <v>67</v>
      </c>
      <c r="P716" s="8">
        <f t="shared" si="56"/>
        <v>360.18</v>
      </c>
      <c r="Q716" s="10" t="s">
        <v>8316</v>
      </c>
      <c r="R716" t="s">
        <v>8318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4824</v>
      </c>
      <c r="D717" s="15">
        <v>27500</v>
      </c>
      <c r="E717" s="6">
        <v>10081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8">
        <f t="shared" si="55"/>
        <v>37</v>
      </c>
      <c r="P717" s="8">
        <f t="shared" si="56"/>
        <v>840.08</v>
      </c>
      <c r="Q717" s="10" t="s">
        <v>8316</v>
      </c>
      <c r="R717" t="s">
        <v>8318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4825</v>
      </c>
      <c r="D718" s="15">
        <v>7000</v>
      </c>
      <c r="E718" s="6">
        <v>10071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8">
        <f t="shared" si="55"/>
        <v>144</v>
      </c>
      <c r="P718" s="8">
        <f t="shared" si="56"/>
        <v>629.44000000000005</v>
      </c>
      <c r="Q718" s="10" t="s">
        <v>8316</v>
      </c>
      <c r="R718" t="s">
        <v>8318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4826</v>
      </c>
      <c r="D719" s="15">
        <v>100000</v>
      </c>
      <c r="E719" s="6">
        <v>10067.5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8">
        <f t="shared" si="55"/>
        <v>10</v>
      </c>
      <c r="P719" s="8">
        <f t="shared" si="56"/>
        <v>2516.88</v>
      </c>
      <c r="Q719" s="10" t="s">
        <v>8316</v>
      </c>
      <c r="R719" t="s">
        <v>8318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4827</v>
      </c>
      <c r="D720" s="15">
        <v>12000</v>
      </c>
      <c r="E720" s="6">
        <v>10065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8">
        <f t="shared" si="55"/>
        <v>84</v>
      </c>
      <c r="P720" s="8">
        <f t="shared" si="56"/>
        <v>2516.25</v>
      </c>
      <c r="Q720" s="10" t="s">
        <v>8316</v>
      </c>
      <c r="R720" t="s">
        <v>8318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4828</v>
      </c>
      <c r="D721" s="15">
        <v>15000</v>
      </c>
      <c r="E721" s="6">
        <v>10046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8">
        <f t="shared" si="55"/>
        <v>67</v>
      </c>
      <c r="P721" s="8">
        <f t="shared" si="56"/>
        <v>1004.6</v>
      </c>
      <c r="Q721" s="10" t="s">
        <v>8316</v>
      </c>
      <c r="R721" t="s">
        <v>8318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4829</v>
      </c>
      <c r="D722" s="15">
        <v>1900</v>
      </c>
      <c r="E722" s="6">
        <v>10045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8">
        <f t="shared" si="55"/>
        <v>529</v>
      </c>
      <c r="P722" s="8">
        <f t="shared" si="56"/>
        <v>245</v>
      </c>
      <c r="Q722" s="10" t="s">
        <v>8319</v>
      </c>
      <c r="R722" t="s">
        <v>8320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4830</v>
      </c>
      <c r="D723" s="15">
        <v>8200</v>
      </c>
      <c r="E723" s="6">
        <v>10042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8">
        <f t="shared" si="55"/>
        <v>122</v>
      </c>
      <c r="P723" s="8">
        <f t="shared" si="56"/>
        <v>84.39</v>
      </c>
      <c r="Q723" s="10" t="s">
        <v>8319</v>
      </c>
      <c r="R723" t="s">
        <v>8320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4831</v>
      </c>
      <c r="D724" s="15">
        <v>25000</v>
      </c>
      <c r="E724" s="6">
        <v>10041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8">
        <f t="shared" si="55"/>
        <v>40</v>
      </c>
      <c r="P724" s="8">
        <f t="shared" si="56"/>
        <v>65.63</v>
      </c>
      <c r="Q724" s="10" t="s">
        <v>8319</v>
      </c>
      <c r="R724" t="s">
        <v>8320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4832</v>
      </c>
      <c r="D725" s="15">
        <v>5000</v>
      </c>
      <c r="E725" s="6">
        <v>10031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8">
        <f t="shared" si="55"/>
        <v>201</v>
      </c>
      <c r="P725" s="8">
        <f t="shared" si="56"/>
        <v>100.31</v>
      </c>
      <c r="Q725" s="10" t="s">
        <v>8319</v>
      </c>
      <c r="R725" t="s">
        <v>8320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4833</v>
      </c>
      <c r="D726" s="15">
        <v>7000</v>
      </c>
      <c r="E726" s="6">
        <v>10027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8">
        <f t="shared" si="55"/>
        <v>143</v>
      </c>
      <c r="P726" s="8">
        <f t="shared" si="56"/>
        <v>70.12</v>
      </c>
      <c r="Q726" s="10" t="s">
        <v>8319</v>
      </c>
      <c r="R726" t="s">
        <v>8320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4834</v>
      </c>
      <c r="D727" s="15">
        <v>20000</v>
      </c>
      <c r="E727" s="6">
        <v>10026.49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8">
        <f t="shared" si="55"/>
        <v>50</v>
      </c>
      <c r="P727" s="8">
        <f t="shared" si="56"/>
        <v>71.62</v>
      </c>
      <c r="Q727" s="10" t="s">
        <v>8319</v>
      </c>
      <c r="R727" t="s">
        <v>8320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4835</v>
      </c>
      <c r="D728" s="15">
        <v>2500</v>
      </c>
      <c r="E728" s="6">
        <v>10025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8">
        <f t="shared" si="55"/>
        <v>401</v>
      </c>
      <c r="P728" s="8">
        <f t="shared" si="56"/>
        <v>286.43</v>
      </c>
      <c r="Q728" s="10" t="s">
        <v>8319</v>
      </c>
      <c r="R728" t="s">
        <v>8320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4836</v>
      </c>
      <c r="D729" s="15">
        <v>3500</v>
      </c>
      <c r="E729" s="6">
        <v>10017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8">
        <f t="shared" si="55"/>
        <v>286</v>
      </c>
      <c r="P729" s="8">
        <f t="shared" si="56"/>
        <v>67.23</v>
      </c>
      <c r="Q729" s="10" t="s">
        <v>8319</v>
      </c>
      <c r="R729" t="s">
        <v>8320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4837</v>
      </c>
      <c r="D730" s="15">
        <v>7500</v>
      </c>
      <c r="E730" s="6">
        <v>10013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8">
        <f t="shared" si="55"/>
        <v>134</v>
      </c>
      <c r="P730" s="8">
        <f t="shared" si="56"/>
        <v>77.02</v>
      </c>
      <c r="Q730" s="10" t="s">
        <v>8319</v>
      </c>
      <c r="R730" t="s">
        <v>8320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4838</v>
      </c>
      <c r="D731" s="15">
        <v>4000</v>
      </c>
      <c r="E731" s="6">
        <v>10000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8">
        <f t="shared" si="55"/>
        <v>250</v>
      </c>
      <c r="P731" s="8">
        <f t="shared" si="56"/>
        <v>83.33</v>
      </c>
      <c r="Q731" s="10" t="s">
        <v>8319</v>
      </c>
      <c r="R731" t="s">
        <v>8320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4839</v>
      </c>
      <c r="D732" s="15">
        <v>20000</v>
      </c>
      <c r="E732" s="6">
        <v>10000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8">
        <f t="shared" si="55"/>
        <v>50</v>
      </c>
      <c r="P732" s="8">
        <f t="shared" si="56"/>
        <v>37.74</v>
      </c>
      <c r="Q732" s="10" t="s">
        <v>8319</v>
      </c>
      <c r="R732" t="s">
        <v>8320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4840</v>
      </c>
      <c r="D733" s="15">
        <v>5000</v>
      </c>
      <c r="E733" s="6">
        <v>9875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8">
        <f t="shared" si="55"/>
        <v>198</v>
      </c>
      <c r="P733" s="8">
        <f t="shared" si="56"/>
        <v>139.08000000000001</v>
      </c>
      <c r="Q733" s="10" t="s">
        <v>8319</v>
      </c>
      <c r="R733" t="s">
        <v>8320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4841</v>
      </c>
      <c r="D734" s="15">
        <v>40</v>
      </c>
      <c r="E734" s="6">
        <v>9832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8">
        <f t="shared" si="55"/>
        <v>24580</v>
      </c>
      <c r="P734" s="8">
        <f t="shared" si="56"/>
        <v>756.31</v>
      </c>
      <c r="Q734" s="10" t="s">
        <v>8319</v>
      </c>
      <c r="R734" t="s">
        <v>8320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4842</v>
      </c>
      <c r="D735" s="15">
        <v>2500</v>
      </c>
      <c r="E735" s="6">
        <v>9801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8">
        <f t="shared" si="55"/>
        <v>392</v>
      </c>
      <c r="P735" s="8">
        <f t="shared" si="56"/>
        <v>57.99</v>
      </c>
      <c r="Q735" s="10" t="s">
        <v>8319</v>
      </c>
      <c r="R735" t="s">
        <v>8320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4843</v>
      </c>
      <c r="D736" s="15">
        <v>8500</v>
      </c>
      <c r="E736" s="6">
        <v>9775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8">
        <f t="shared" si="55"/>
        <v>115</v>
      </c>
      <c r="P736" s="8">
        <f t="shared" si="56"/>
        <v>171.49</v>
      </c>
      <c r="Q736" s="10" t="s">
        <v>8319</v>
      </c>
      <c r="R736" t="s">
        <v>8320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4844</v>
      </c>
      <c r="D737" s="15">
        <v>47000</v>
      </c>
      <c r="E737" s="6">
        <v>9725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8">
        <f t="shared" si="55"/>
        <v>21</v>
      </c>
      <c r="P737" s="8">
        <f t="shared" si="56"/>
        <v>42.47</v>
      </c>
      <c r="Q737" s="10" t="s">
        <v>8319</v>
      </c>
      <c r="R737" t="s">
        <v>8320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4845</v>
      </c>
      <c r="D738" s="15">
        <v>3600</v>
      </c>
      <c r="E738" s="6">
        <v>9700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8">
        <f t="shared" si="55"/>
        <v>269</v>
      </c>
      <c r="P738" s="8">
        <f t="shared" si="56"/>
        <v>89.81</v>
      </c>
      <c r="Q738" s="10" t="s">
        <v>8319</v>
      </c>
      <c r="R738" t="s">
        <v>8320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4846</v>
      </c>
      <c r="D739" s="15">
        <v>5000</v>
      </c>
      <c r="E739" s="6">
        <v>9545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8">
        <f t="shared" si="55"/>
        <v>191</v>
      </c>
      <c r="P739" s="8">
        <f t="shared" si="56"/>
        <v>88.38</v>
      </c>
      <c r="Q739" s="10" t="s">
        <v>8319</v>
      </c>
      <c r="R739" t="s">
        <v>8320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4847</v>
      </c>
      <c r="D740" s="15">
        <v>1500</v>
      </c>
      <c r="E740" s="6">
        <v>9536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8">
        <f t="shared" si="55"/>
        <v>636</v>
      </c>
      <c r="P740" s="8">
        <f t="shared" si="56"/>
        <v>232.59</v>
      </c>
      <c r="Q740" s="10" t="s">
        <v>8319</v>
      </c>
      <c r="R740" t="s">
        <v>8320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4848</v>
      </c>
      <c r="D741" s="15">
        <v>6000</v>
      </c>
      <c r="E741" s="6">
        <v>9525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8">
        <f t="shared" si="55"/>
        <v>159</v>
      </c>
      <c r="P741" s="8">
        <f t="shared" si="56"/>
        <v>68.53</v>
      </c>
      <c r="Q741" s="10" t="s">
        <v>8319</v>
      </c>
      <c r="R741" t="s">
        <v>8320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4849</v>
      </c>
      <c r="D742" s="15">
        <v>3000</v>
      </c>
      <c r="E742" s="6">
        <v>9500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8">
        <f t="shared" si="55"/>
        <v>317</v>
      </c>
      <c r="P742" s="8">
        <f t="shared" si="56"/>
        <v>500</v>
      </c>
      <c r="Q742" s="10" t="s">
        <v>8319</v>
      </c>
      <c r="R742" t="s">
        <v>8320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4850</v>
      </c>
      <c r="D743" s="15">
        <v>13000</v>
      </c>
      <c r="E743" s="6">
        <v>9486.69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8">
        <f t="shared" si="55"/>
        <v>73</v>
      </c>
      <c r="P743" s="8">
        <f t="shared" si="56"/>
        <v>100.92</v>
      </c>
      <c r="Q743" s="10" t="s">
        <v>8319</v>
      </c>
      <c r="R743" t="s">
        <v>8320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4851</v>
      </c>
      <c r="D744" s="15">
        <v>1400</v>
      </c>
      <c r="E744" s="6">
        <v>9477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8">
        <f t="shared" si="55"/>
        <v>677</v>
      </c>
      <c r="P744" s="8">
        <f t="shared" si="56"/>
        <v>412.04</v>
      </c>
      <c r="Q744" s="10" t="s">
        <v>8319</v>
      </c>
      <c r="R744" t="s">
        <v>8320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4852</v>
      </c>
      <c r="D745" s="15">
        <v>550</v>
      </c>
      <c r="E745" s="6">
        <v>9460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8">
        <f t="shared" si="55"/>
        <v>1720</v>
      </c>
      <c r="P745" s="8">
        <f t="shared" si="56"/>
        <v>630.66999999999996</v>
      </c>
      <c r="Q745" s="10" t="s">
        <v>8319</v>
      </c>
      <c r="R745" t="s">
        <v>8320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4853</v>
      </c>
      <c r="D746" s="15">
        <v>5000</v>
      </c>
      <c r="E746" s="6">
        <v>9446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8">
        <f t="shared" si="55"/>
        <v>189</v>
      </c>
      <c r="P746" s="8">
        <f t="shared" si="56"/>
        <v>152.35</v>
      </c>
      <c r="Q746" s="10" t="s">
        <v>8319</v>
      </c>
      <c r="R746" t="s">
        <v>8320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4854</v>
      </c>
      <c r="D747" s="15">
        <v>2220</v>
      </c>
      <c r="E747" s="6">
        <v>9425.23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8">
        <f t="shared" si="55"/>
        <v>425</v>
      </c>
      <c r="P747" s="8">
        <f t="shared" si="56"/>
        <v>127.37</v>
      </c>
      <c r="Q747" s="10" t="s">
        <v>8319</v>
      </c>
      <c r="R747" t="s">
        <v>8320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4855</v>
      </c>
      <c r="D748" s="15">
        <v>2987</v>
      </c>
      <c r="E748" s="6">
        <v>9419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8">
        <f t="shared" si="55"/>
        <v>315</v>
      </c>
      <c r="P748" s="8">
        <f t="shared" si="56"/>
        <v>97.1</v>
      </c>
      <c r="Q748" s="10" t="s">
        <v>8319</v>
      </c>
      <c r="R748" t="s">
        <v>8320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4856</v>
      </c>
      <c r="D749" s="15">
        <v>7000</v>
      </c>
      <c r="E749" s="6">
        <v>9395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8">
        <f t="shared" si="55"/>
        <v>134</v>
      </c>
      <c r="P749" s="8">
        <f t="shared" si="56"/>
        <v>170.82</v>
      </c>
      <c r="Q749" s="10" t="s">
        <v>8319</v>
      </c>
      <c r="R749" t="s">
        <v>8320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4857</v>
      </c>
      <c r="D750" s="15">
        <v>2000</v>
      </c>
      <c r="E750" s="6">
        <v>9387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8">
        <f t="shared" si="55"/>
        <v>469</v>
      </c>
      <c r="P750" s="8">
        <f t="shared" si="56"/>
        <v>213.34</v>
      </c>
      <c r="Q750" s="10" t="s">
        <v>8319</v>
      </c>
      <c r="R750" t="s">
        <v>8320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4858</v>
      </c>
      <c r="D751" s="15">
        <v>10000</v>
      </c>
      <c r="E751" s="6">
        <v>9370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8">
        <f t="shared" si="55"/>
        <v>94</v>
      </c>
      <c r="P751" s="8">
        <f t="shared" si="56"/>
        <v>85.18</v>
      </c>
      <c r="Q751" s="10" t="s">
        <v>8319</v>
      </c>
      <c r="R751" t="s">
        <v>8320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4859</v>
      </c>
      <c r="D752" s="15">
        <v>4444</v>
      </c>
      <c r="E752" s="6">
        <v>9342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8">
        <f t="shared" si="55"/>
        <v>210</v>
      </c>
      <c r="P752" s="8">
        <f t="shared" si="56"/>
        <v>158.34</v>
      </c>
      <c r="Q752" s="10" t="s">
        <v>8319</v>
      </c>
      <c r="R752" t="s">
        <v>8320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4860</v>
      </c>
      <c r="D753" s="15">
        <v>3000</v>
      </c>
      <c r="E753" s="6">
        <v>9302.75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8">
        <f t="shared" si="55"/>
        <v>310</v>
      </c>
      <c r="P753" s="8">
        <f t="shared" si="56"/>
        <v>150.04</v>
      </c>
      <c r="Q753" s="10" t="s">
        <v>8319</v>
      </c>
      <c r="R753" t="s">
        <v>8320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4861</v>
      </c>
      <c r="D754" s="15">
        <v>5000</v>
      </c>
      <c r="E754" s="6">
        <v>9302.5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8">
        <f t="shared" si="55"/>
        <v>186</v>
      </c>
      <c r="P754" s="8">
        <f t="shared" si="56"/>
        <v>88.6</v>
      </c>
      <c r="Q754" s="10" t="s">
        <v>8319</v>
      </c>
      <c r="R754" t="s">
        <v>8320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4862</v>
      </c>
      <c r="D755" s="15">
        <v>10000</v>
      </c>
      <c r="E755" s="6">
        <v>9228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8">
        <f t="shared" si="55"/>
        <v>92</v>
      </c>
      <c r="P755" s="8">
        <f t="shared" si="56"/>
        <v>354.92</v>
      </c>
      <c r="Q755" s="10" t="s">
        <v>8319</v>
      </c>
      <c r="R755" t="s">
        <v>8320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4863</v>
      </c>
      <c r="D756" s="15">
        <v>2000</v>
      </c>
      <c r="E756" s="6">
        <v>9228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8">
        <f t="shared" si="55"/>
        <v>461</v>
      </c>
      <c r="P756" s="8">
        <f t="shared" si="56"/>
        <v>188.33</v>
      </c>
      <c r="Q756" s="10" t="s">
        <v>8319</v>
      </c>
      <c r="R756" t="s">
        <v>8320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4864</v>
      </c>
      <c r="D757" s="15">
        <v>2500</v>
      </c>
      <c r="E757" s="6">
        <v>9203.23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8">
        <f t="shared" si="55"/>
        <v>368</v>
      </c>
      <c r="P757" s="8">
        <f t="shared" si="56"/>
        <v>135.34</v>
      </c>
      <c r="Q757" s="10" t="s">
        <v>8319</v>
      </c>
      <c r="R757" t="s">
        <v>8320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4865</v>
      </c>
      <c r="D758" s="15">
        <v>700</v>
      </c>
      <c r="E758" s="6">
        <v>9170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8">
        <f t="shared" si="55"/>
        <v>1310</v>
      </c>
      <c r="P758" s="8">
        <f t="shared" si="56"/>
        <v>416.82</v>
      </c>
      <c r="Q758" s="10" t="s">
        <v>8319</v>
      </c>
      <c r="R758" t="s">
        <v>8320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4866</v>
      </c>
      <c r="D759" s="15">
        <v>250</v>
      </c>
      <c r="E759" s="6">
        <v>9137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8">
        <f t="shared" si="55"/>
        <v>3655</v>
      </c>
      <c r="P759" s="8">
        <f t="shared" si="56"/>
        <v>507.61</v>
      </c>
      <c r="Q759" s="10" t="s">
        <v>8319</v>
      </c>
      <c r="R759" t="s">
        <v>8320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4867</v>
      </c>
      <c r="D760" s="15">
        <v>2500</v>
      </c>
      <c r="E760" s="6">
        <v>9130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8">
        <f t="shared" si="55"/>
        <v>365</v>
      </c>
      <c r="P760" s="8">
        <f t="shared" si="56"/>
        <v>480.53</v>
      </c>
      <c r="Q760" s="10" t="s">
        <v>8319</v>
      </c>
      <c r="R760" t="s">
        <v>8320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4868</v>
      </c>
      <c r="D761" s="15">
        <v>5000</v>
      </c>
      <c r="E761" s="6">
        <v>9124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8">
        <f t="shared" si="55"/>
        <v>182</v>
      </c>
      <c r="P761" s="8">
        <f t="shared" si="56"/>
        <v>92.16</v>
      </c>
      <c r="Q761" s="10" t="s">
        <v>8319</v>
      </c>
      <c r="R761" t="s">
        <v>8320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4869</v>
      </c>
      <c r="D762" s="15">
        <v>2200</v>
      </c>
      <c r="E762" s="6">
        <v>9121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8">
        <f t="shared" si="55"/>
        <v>415</v>
      </c>
      <c r="P762" s="8" t="str">
        <f t="shared" si="56"/>
        <v>N/A</v>
      </c>
      <c r="Q762" s="10" t="s">
        <v>8319</v>
      </c>
      <c r="R762" t="s">
        <v>8321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4870</v>
      </c>
      <c r="D763" s="15">
        <v>5000</v>
      </c>
      <c r="E763" s="6">
        <v>9111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8">
        <f t="shared" si="55"/>
        <v>182</v>
      </c>
      <c r="P763" s="8">
        <f t="shared" si="56"/>
        <v>1518.5</v>
      </c>
      <c r="Q763" s="10" t="s">
        <v>8319</v>
      </c>
      <c r="R763" t="s">
        <v>8321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4871</v>
      </c>
      <c r="D764" s="15">
        <v>3500</v>
      </c>
      <c r="E764" s="6">
        <v>9110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8">
        <f t="shared" si="55"/>
        <v>260</v>
      </c>
      <c r="P764" s="8" t="str">
        <f t="shared" si="56"/>
        <v>N/A</v>
      </c>
      <c r="Q764" s="10" t="s">
        <v>8319</v>
      </c>
      <c r="R764" t="s">
        <v>8321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4872</v>
      </c>
      <c r="D765" s="15">
        <v>4290</v>
      </c>
      <c r="E765" s="6">
        <v>9044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8">
        <f t="shared" si="55"/>
        <v>211</v>
      </c>
      <c r="P765" s="8">
        <f t="shared" si="56"/>
        <v>9044</v>
      </c>
      <c r="Q765" s="10" t="s">
        <v>8319</v>
      </c>
      <c r="R765" t="s">
        <v>8321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4873</v>
      </c>
      <c r="D766" s="15">
        <v>5000</v>
      </c>
      <c r="E766" s="6">
        <v>9030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8">
        <f t="shared" si="55"/>
        <v>181</v>
      </c>
      <c r="P766" s="8" t="str">
        <f t="shared" si="56"/>
        <v>N/A</v>
      </c>
      <c r="Q766" s="10" t="s">
        <v>8319</v>
      </c>
      <c r="R766" t="s">
        <v>8321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4874</v>
      </c>
      <c r="D767" s="15">
        <v>7000</v>
      </c>
      <c r="E767" s="6">
        <v>9015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8">
        <f t="shared" si="55"/>
        <v>129</v>
      </c>
      <c r="P767" s="8">
        <f t="shared" si="56"/>
        <v>204.89</v>
      </c>
      <c r="Q767" s="10" t="s">
        <v>8319</v>
      </c>
      <c r="R767" t="s">
        <v>8321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4875</v>
      </c>
      <c r="D768" s="15">
        <v>4000</v>
      </c>
      <c r="E768" s="6">
        <v>8950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8">
        <f t="shared" si="55"/>
        <v>224</v>
      </c>
      <c r="P768" s="8" t="str">
        <f t="shared" si="56"/>
        <v>N/A</v>
      </c>
      <c r="Q768" s="10" t="s">
        <v>8319</v>
      </c>
      <c r="R768" t="s">
        <v>8321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4876</v>
      </c>
      <c r="D769" s="15">
        <v>5000</v>
      </c>
      <c r="E769" s="6">
        <v>8837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8">
        <f t="shared" si="55"/>
        <v>177</v>
      </c>
      <c r="P769" s="8">
        <f t="shared" si="56"/>
        <v>2945.67</v>
      </c>
      <c r="Q769" s="10" t="s">
        <v>8319</v>
      </c>
      <c r="R769" t="s">
        <v>8321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4877</v>
      </c>
      <c r="D770" s="15">
        <v>2500</v>
      </c>
      <c r="E770" s="6">
        <v>8832.49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8">
        <f t="shared" si="55"/>
        <v>353</v>
      </c>
      <c r="P770" s="8" t="str">
        <f t="shared" si="56"/>
        <v>N/A</v>
      </c>
      <c r="Q770" s="10" t="s">
        <v>8319</v>
      </c>
      <c r="R770" t="s">
        <v>8321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4878</v>
      </c>
      <c r="D771" s="15">
        <v>4000</v>
      </c>
      <c r="E771" s="6">
        <v>8827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8">
        <f t="shared" ref="O771:O834" si="60">ROUND(E771/D771*100,0)</f>
        <v>221</v>
      </c>
      <c r="P771" s="8">
        <f t="shared" ref="P771:P834" si="61">IFERROR(ROUND(E771/L771,2), "N/A")</f>
        <v>169.75</v>
      </c>
      <c r="Q771" s="10" t="s">
        <v>8319</v>
      </c>
      <c r="R771" t="s">
        <v>8321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4879</v>
      </c>
      <c r="D772" s="15">
        <v>17500</v>
      </c>
      <c r="E772" s="6">
        <v>8815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8">
        <f t="shared" si="60"/>
        <v>50</v>
      </c>
      <c r="P772" s="8" t="str">
        <f t="shared" si="61"/>
        <v>N/A</v>
      </c>
      <c r="Q772" s="10" t="s">
        <v>8319</v>
      </c>
      <c r="R772" t="s">
        <v>8321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4880</v>
      </c>
      <c r="D773" s="15">
        <v>38000</v>
      </c>
      <c r="E773" s="6">
        <v>8807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8">
        <f t="shared" si="60"/>
        <v>23</v>
      </c>
      <c r="P773" s="8">
        <f t="shared" si="61"/>
        <v>8807</v>
      </c>
      <c r="Q773" s="10" t="s">
        <v>8319</v>
      </c>
      <c r="R773" t="s">
        <v>8321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4881</v>
      </c>
      <c r="D774" s="15">
        <v>1500</v>
      </c>
      <c r="E774" s="6">
        <v>8792.02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8">
        <f t="shared" si="60"/>
        <v>586</v>
      </c>
      <c r="P774" s="8">
        <f t="shared" si="61"/>
        <v>8792.02</v>
      </c>
      <c r="Q774" s="10" t="s">
        <v>8319</v>
      </c>
      <c r="R774" t="s">
        <v>8321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4882</v>
      </c>
      <c r="D775" s="15">
        <v>3759</v>
      </c>
      <c r="E775" s="6">
        <v>8780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8">
        <f t="shared" si="60"/>
        <v>234</v>
      </c>
      <c r="P775" s="8">
        <f t="shared" si="61"/>
        <v>4390</v>
      </c>
      <c r="Q775" s="10" t="s">
        <v>8319</v>
      </c>
      <c r="R775" t="s">
        <v>8321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4883</v>
      </c>
      <c r="D776" s="15">
        <v>500</v>
      </c>
      <c r="E776" s="6">
        <v>8750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8">
        <f t="shared" si="60"/>
        <v>1750</v>
      </c>
      <c r="P776" s="8">
        <f t="shared" si="61"/>
        <v>972.22</v>
      </c>
      <c r="Q776" s="10" t="s">
        <v>8319</v>
      </c>
      <c r="R776" t="s">
        <v>8321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4884</v>
      </c>
      <c r="D777" s="15">
        <v>10000</v>
      </c>
      <c r="E777" s="6">
        <v>8740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8">
        <f t="shared" si="60"/>
        <v>87</v>
      </c>
      <c r="P777" s="8">
        <f t="shared" si="61"/>
        <v>1748</v>
      </c>
      <c r="Q777" s="10" t="s">
        <v>8319</v>
      </c>
      <c r="R777" t="s">
        <v>8321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4885</v>
      </c>
      <c r="D778" s="15">
        <v>7000</v>
      </c>
      <c r="E778" s="6">
        <v>8739.01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8">
        <f t="shared" si="60"/>
        <v>125</v>
      </c>
      <c r="P778" s="8">
        <f t="shared" si="61"/>
        <v>153.32</v>
      </c>
      <c r="Q778" s="10" t="s">
        <v>8319</v>
      </c>
      <c r="R778" t="s">
        <v>8321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4886</v>
      </c>
      <c r="D779" s="15">
        <v>3000</v>
      </c>
      <c r="E779" s="6">
        <v>8735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8">
        <f t="shared" si="60"/>
        <v>291</v>
      </c>
      <c r="P779" s="8">
        <f t="shared" si="61"/>
        <v>2911.67</v>
      </c>
      <c r="Q779" s="10" t="s">
        <v>8319</v>
      </c>
      <c r="R779" t="s">
        <v>8321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4887</v>
      </c>
      <c r="D780" s="15">
        <v>500</v>
      </c>
      <c r="E780" s="6">
        <v>8730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8">
        <f t="shared" si="60"/>
        <v>1746</v>
      </c>
      <c r="P780" s="8">
        <f t="shared" si="61"/>
        <v>8730</v>
      </c>
      <c r="Q780" s="10" t="s">
        <v>8319</v>
      </c>
      <c r="R780" t="s">
        <v>8321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4888</v>
      </c>
      <c r="D781" s="15">
        <v>15000</v>
      </c>
      <c r="E781" s="6">
        <v>8725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8">
        <f t="shared" si="60"/>
        <v>58</v>
      </c>
      <c r="P781" s="8">
        <f t="shared" si="61"/>
        <v>1454.17</v>
      </c>
      <c r="Q781" s="10" t="s">
        <v>8319</v>
      </c>
      <c r="R781" t="s">
        <v>8321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4889</v>
      </c>
      <c r="D782" s="15">
        <v>1000</v>
      </c>
      <c r="E782" s="6">
        <v>8722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8">
        <f t="shared" si="60"/>
        <v>872</v>
      </c>
      <c r="P782" s="8">
        <f t="shared" si="61"/>
        <v>323.04000000000002</v>
      </c>
      <c r="Q782" s="10" t="s">
        <v>8322</v>
      </c>
      <c r="R782" t="s">
        <v>8323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4890</v>
      </c>
      <c r="D783" s="15">
        <v>800</v>
      </c>
      <c r="E783" s="6">
        <v>8711.52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8">
        <f t="shared" si="60"/>
        <v>1089</v>
      </c>
      <c r="P783" s="8">
        <f t="shared" si="61"/>
        <v>348.46</v>
      </c>
      <c r="Q783" s="10" t="s">
        <v>8322</v>
      </c>
      <c r="R783" t="s">
        <v>8323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4891</v>
      </c>
      <c r="D784" s="15">
        <v>700</v>
      </c>
      <c r="E784" s="6">
        <v>8685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8">
        <f t="shared" si="60"/>
        <v>1241</v>
      </c>
      <c r="P784" s="8">
        <f t="shared" si="61"/>
        <v>620.36</v>
      </c>
      <c r="Q784" s="10" t="s">
        <v>8322</v>
      </c>
      <c r="R784" t="s">
        <v>8323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4892</v>
      </c>
      <c r="D785" s="15">
        <v>1500</v>
      </c>
      <c r="E785" s="6">
        <v>8666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8">
        <f t="shared" si="60"/>
        <v>578</v>
      </c>
      <c r="P785" s="8">
        <f t="shared" si="61"/>
        <v>247.6</v>
      </c>
      <c r="Q785" s="10" t="s">
        <v>8322</v>
      </c>
      <c r="R785" t="s">
        <v>8323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4893</v>
      </c>
      <c r="D786" s="15">
        <v>1000</v>
      </c>
      <c r="E786" s="6">
        <v>8640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8">
        <f t="shared" si="60"/>
        <v>864</v>
      </c>
      <c r="P786" s="8">
        <f t="shared" si="61"/>
        <v>864</v>
      </c>
      <c r="Q786" s="10" t="s">
        <v>8322</v>
      </c>
      <c r="R786" t="s">
        <v>8323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4894</v>
      </c>
      <c r="D787" s="15">
        <v>500</v>
      </c>
      <c r="E787" s="6">
        <v>8636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8">
        <f t="shared" si="60"/>
        <v>1727</v>
      </c>
      <c r="P787" s="8">
        <f t="shared" si="61"/>
        <v>297.79000000000002</v>
      </c>
      <c r="Q787" s="10" t="s">
        <v>8322</v>
      </c>
      <c r="R787" t="s">
        <v>8323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4895</v>
      </c>
      <c r="D788" s="15">
        <v>5000</v>
      </c>
      <c r="E788" s="6">
        <v>8632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8">
        <f t="shared" si="60"/>
        <v>173</v>
      </c>
      <c r="P788" s="8">
        <f t="shared" si="61"/>
        <v>196.18</v>
      </c>
      <c r="Q788" s="10" t="s">
        <v>8322</v>
      </c>
      <c r="R788" t="s">
        <v>8323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4896</v>
      </c>
      <c r="D789" s="15">
        <v>1200</v>
      </c>
      <c r="E789" s="6">
        <v>8620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8">
        <f t="shared" si="60"/>
        <v>718</v>
      </c>
      <c r="P789" s="8">
        <f t="shared" si="61"/>
        <v>507.06</v>
      </c>
      <c r="Q789" s="10" t="s">
        <v>8322</v>
      </c>
      <c r="R789" t="s">
        <v>8323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4897</v>
      </c>
      <c r="D790" s="15">
        <v>1000</v>
      </c>
      <c r="E790" s="6">
        <v>8586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8">
        <f t="shared" si="60"/>
        <v>859</v>
      </c>
      <c r="P790" s="8">
        <f t="shared" si="61"/>
        <v>252.53</v>
      </c>
      <c r="Q790" s="10" t="s">
        <v>8322</v>
      </c>
      <c r="R790" t="s">
        <v>8323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4898</v>
      </c>
      <c r="D791" s="15">
        <v>1700</v>
      </c>
      <c r="E791" s="6">
        <v>8581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8">
        <f t="shared" si="60"/>
        <v>505</v>
      </c>
      <c r="P791" s="8">
        <f t="shared" si="61"/>
        <v>612.92999999999995</v>
      </c>
      <c r="Q791" s="10" t="s">
        <v>8322</v>
      </c>
      <c r="R791" t="s">
        <v>8323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4899</v>
      </c>
      <c r="D792" s="15">
        <v>10000</v>
      </c>
      <c r="E792" s="6">
        <v>8567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8">
        <f t="shared" si="60"/>
        <v>86</v>
      </c>
      <c r="P792" s="8">
        <f t="shared" si="61"/>
        <v>54.92</v>
      </c>
      <c r="Q792" s="10" t="s">
        <v>8322</v>
      </c>
      <c r="R792" t="s">
        <v>8323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4900</v>
      </c>
      <c r="D793" s="15">
        <v>7500</v>
      </c>
      <c r="E793" s="6">
        <v>8538.66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8">
        <f t="shared" si="60"/>
        <v>114</v>
      </c>
      <c r="P793" s="8">
        <f t="shared" si="61"/>
        <v>66.709999999999994</v>
      </c>
      <c r="Q793" s="10" t="s">
        <v>8322</v>
      </c>
      <c r="R793" t="s">
        <v>8323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4901</v>
      </c>
      <c r="D794" s="15">
        <v>2500</v>
      </c>
      <c r="E794" s="6">
        <v>8537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8">
        <f t="shared" si="60"/>
        <v>341</v>
      </c>
      <c r="P794" s="8">
        <f t="shared" si="61"/>
        <v>142.28</v>
      </c>
      <c r="Q794" s="10" t="s">
        <v>8322</v>
      </c>
      <c r="R794" t="s">
        <v>8323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4902</v>
      </c>
      <c r="D795" s="15">
        <v>2750</v>
      </c>
      <c r="E795" s="6">
        <v>8537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8">
        <f t="shared" si="60"/>
        <v>310</v>
      </c>
      <c r="P795" s="8">
        <f t="shared" si="61"/>
        <v>266.77999999999997</v>
      </c>
      <c r="Q795" s="10" t="s">
        <v>8322</v>
      </c>
      <c r="R795" t="s">
        <v>8323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4903</v>
      </c>
      <c r="D796" s="15">
        <v>8000</v>
      </c>
      <c r="E796" s="6">
        <v>8529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8">
        <f t="shared" si="60"/>
        <v>107</v>
      </c>
      <c r="P796" s="8">
        <f t="shared" si="61"/>
        <v>160.91999999999999</v>
      </c>
      <c r="Q796" s="10" t="s">
        <v>8322</v>
      </c>
      <c r="R796" t="s">
        <v>8323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4904</v>
      </c>
      <c r="D797" s="15">
        <v>14000</v>
      </c>
      <c r="E797" s="6">
        <v>8519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8">
        <f t="shared" si="60"/>
        <v>61</v>
      </c>
      <c r="P797" s="8">
        <f t="shared" si="61"/>
        <v>46.3</v>
      </c>
      <c r="Q797" s="10" t="s">
        <v>8322</v>
      </c>
      <c r="R797" t="s">
        <v>8323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4905</v>
      </c>
      <c r="D798" s="15">
        <v>10000</v>
      </c>
      <c r="E798" s="6">
        <v>8471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8">
        <f t="shared" si="60"/>
        <v>85</v>
      </c>
      <c r="P798" s="8">
        <f t="shared" si="61"/>
        <v>94.12</v>
      </c>
      <c r="Q798" s="10" t="s">
        <v>8322</v>
      </c>
      <c r="R798" t="s">
        <v>8323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4906</v>
      </c>
      <c r="D799" s="15">
        <v>3000</v>
      </c>
      <c r="E799" s="6">
        <v>8447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8">
        <f t="shared" si="60"/>
        <v>282</v>
      </c>
      <c r="P799" s="8">
        <f t="shared" si="61"/>
        <v>118.97</v>
      </c>
      <c r="Q799" s="10" t="s">
        <v>8322</v>
      </c>
      <c r="R799" t="s">
        <v>8323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4907</v>
      </c>
      <c r="D800" s="15">
        <v>3500</v>
      </c>
      <c r="E800" s="6">
        <v>8425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8">
        <f t="shared" si="60"/>
        <v>241</v>
      </c>
      <c r="P800" s="8">
        <f t="shared" si="61"/>
        <v>96.84</v>
      </c>
      <c r="Q800" s="10" t="s">
        <v>8322</v>
      </c>
      <c r="R800" t="s">
        <v>8323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4908</v>
      </c>
      <c r="D801" s="15">
        <v>5000</v>
      </c>
      <c r="E801" s="6">
        <v>8401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8">
        <f t="shared" si="60"/>
        <v>168</v>
      </c>
      <c r="P801" s="8">
        <f t="shared" si="61"/>
        <v>300.04000000000002</v>
      </c>
      <c r="Q801" s="10" t="s">
        <v>8322</v>
      </c>
      <c r="R801" t="s">
        <v>8323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4909</v>
      </c>
      <c r="D802" s="15">
        <v>1500</v>
      </c>
      <c r="E802" s="6">
        <v>8399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8">
        <f t="shared" si="60"/>
        <v>560</v>
      </c>
      <c r="P802" s="8">
        <f t="shared" si="61"/>
        <v>149.97999999999999</v>
      </c>
      <c r="Q802" s="10" t="s">
        <v>8322</v>
      </c>
      <c r="R802" t="s">
        <v>8323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4910</v>
      </c>
      <c r="D803" s="15">
        <v>2000</v>
      </c>
      <c r="E803" s="6">
        <v>8355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8">
        <f t="shared" si="60"/>
        <v>418</v>
      </c>
      <c r="P803" s="8">
        <f t="shared" si="61"/>
        <v>163.82</v>
      </c>
      <c r="Q803" s="10" t="s">
        <v>8322</v>
      </c>
      <c r="R803" t="s">
        <v>8323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4911</v>
      </c>
      <c r="D804" s="15">
        <v>6000</v>
      </c>
      <c r="E804" s="6">
        <v>8349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8">
        <f t="shared" si="60"/>
        <v>139</v>
      </c>
      <c r="P804" s="8">
        <f t="shared" si="61"/>
        <v>111.32</v>
      </c>
      <c r="Q804" s="10" t="s">
        <v>8322</v>
      </c>
      <c r="R804" t="s">
        <v>8323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4912</v>
      </c>
      <c r="D805" s="15">
        <v>2300</v>
      </c>
      <c r="E805" s="6">
        <v>8348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8">
        <f t="shared" si="60"/>
        <v>363</v>
      </c>
      <c r="P805" s="8">
        <f t="shared" si="61"/>
        <v>219.68</v>
      </c>
      <c r="Q805" s="10" t="s">
        <v>8322</v>
      </c>
      <c r="R805" t="s">
        <v>8323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4913</v>
      </c>
      <c r="D806" s="15">
        <v>5500</v>
      </c>
      <c r="E806" s="6">
        <v>8320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8">
        <f t="shared" si="60"/>
        <v>151</v>
      </c>
      <c r="P806" s="8">
        <f t="shared" si="61"/>
        <v>462.22</v>
      </c>
      <c r="Q806" s="10" t="s">
        <v>8322</v>
      </c>
      <c r="R806" t="s">
        <v>8323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4914</v>
      </c>
      <c r="D807" s="15">
        <v>3000</v>
      </c>
      <c r="E807" s="6">
        <v>8315.01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8">
        <f t="shared" si="60"/>
        <v>277</v>
      </c>
      <c r="P807" s="8">
        <f t="shared" si="61"/>
        <v>153.97999999999999</v>
      </c>
      <c r="Q807" s="10" t="s">
        <v>8322</v>
      </c>
      <c r="R807" t="s">
        <v>8323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4915</v>
      </c>
      <c r="D808" s="15">
        <v>8000</v>
      </c>
      <c r="E808" s="6">
        <v>8306.42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8">
        <f t="shared" si="60"/>
        <v>104</v>
      </c>
      <c r="P808" s="8">
        <f t="shared" si="61"/>
        <v>116.99</v>
      </c>
      <c r="Q808" s="10" t="s">
        <v>8322</v>
      </c>
      <c r="R808" t="s">
        <v>8323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4916</v>
      </c>
      <c r="D809" s="15">
        <v>4000</v>
      </c>
      <c r="E809" s="6">
        <v>8301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8">
        <f t="shared" si="60"/>
        <v>208</v>
      </c>
      <c r="P809" s="8">
        <f t="shared" si="61"/>
        <v>145.63</v>
      </c>
      <c r="Q809" s="10" t="s">
        <v>8322</v>
      </c>
      <c r="R809" t="s">
        <v>8323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4917</v>
      </c>
      <c r="D810" s="15">
        <v>4500</v>
      </c>
      <c r="E810" s="6">
        <v>8300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8">
        <f t="shared" si="60"/>
        <v>184</v>
      </c>
      <c r="P810" s="8">
        <f t="shared" si="61"/>
        <v>193.02</v>
      </c>
      <c r="Q810" s="10" t="s">
        <v>8322</v>
      </c>
      <c r="R810" t="s">
        <v>8323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4918</v>
      </c>
      <c r="D811" s="15">
        <v>4000</v>
      </c>
      <c r="E811" s="6">
        <v>8272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8">
        <f t="shared" si="60"/>
        <v>207</v>
      </c>
      <c r="P811" s="8">
        <f t="shared" si="61"/>
        <v>159.08000000000001</v>
      </c>
      <c r="Q811" s="10" t="s">
        <v>8322</v>
      </c>
      <c r="R811" t="s">
        <v>8323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4919</v>
      </c>
      <c r="D812" s="15">
        <v>1500</v>
      </c>
      <c r="E812" s="6">
        <v>8256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8">
        <f t="shared" si="60"/>
        <v>550</v>
      </c>
      <c r="P812" s="8">
        <f t="shared" si="61"/>
        <v>305.77999999999997</v>
      </c>
      <c r="Q812" s="10" t="s">
        <v>8322</v>
      </c>
      <c r="R812" t="s">
        <v>8323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4920</v>
      </c>
      <c r="D813" s="15">
        <v>1000</v>
      </c>
      <c r="E813" s="6">
        <v>8241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8">
        <f t="shared" si="60"/>
        <v>824</v>
      </c>
      <c r="P813" s="8">
        <f t="shared" si="61"/>
        <v>686.75</v>
      </c>
      <c r="Q813" s="10" t="s">
        <v>8322</v>
      </c>
      <c r="R813" t="s">
        <v>8323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4921</v>
      </c>
      <c r="D814" s="15">
        <v>600</v>
      </c>
      <c r="E814" s="6">
        <v>8230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8">
        <f t="shared" si="60"/>
        <v>1372</v>
      </c>
      <c r="P814" s="8">
        <f t="shared" si="61"/>
        <v>249.39</v>
      </c>
      <c r="Q814" s="10" t="s">
        <v>8322</v>
      </c>
      <c r="R814" t="s">
        <v>8323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4922</v>
      </c>
      <c r="D815" s="15">
        <v>1500</v>
      </c>
      <c r="E815" s="6">
        <v>8227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8">
        <f t="shared" si="60"/>
        <v>548</v>
      </c>
      <c r="P815" s="8">
        <f t="shared" si="61"/>
        <v>85.7</v>
      </c>
      <c r="Q815" s="10" t="s">
        <v>8322</v>
      </c>
      <c r="R815" t="s">
        <v>8323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4923</v>
      </c>
      <c r="D816" s="15">
        <v>1000</v>
      </c>
      <c r="E816" s="6">
        <v>8211.61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8">
        <f t="shared" si="60"/>
        <v>821</v>
      </c>
      <c r="P816" s="8">
        <f t="shared" si="61"/>
        <v>293.27</v>
      </c>
      <c r="Q816" s="10" t="s">
        <v>8322</v>
      </c>
      <c r="R816" t="s">
        <v>8323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4924</v>
      </c>
      <c r="D817" s="15">
        <v>4000</v>
      </c>
      <c r="E817" s="6">
        <v>8211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8">
        <f t="shared" si="60"/>
        <v>205</v>
      </c>
      <c r="P817" s="8">
        <f t="shared" si="61"/>
        <v>190.95</v>
      </c>
      <c r="Q817" s="10" t="s">
        <v>8322</v>
      </c>
      <c r="R817" t="s">
        <v>8323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4925</v>
      </c>
      <c r="D818" s="15">
        <v>7000</v>
      </c>
      <c r="E818" s="6">
        <v>8211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8">
        <f t="shared" si="60"/>
        <v>117</v>
      </c>
      <c r="P818" s="8">
        <f t="shared" si="61"/>
        <v>40.049999999999997</v>
      </c>
      <c r="Q818" s="10" t="s">
        <v>8322</v>
      </c>
      <c r="R818" t="s">
        <v>8323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4926</v>
      </c>
      <c r="D819" s="15">
        <v>1500</v>
      </c>
      <c r="E819" s="6">
        <v>8207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8">
        <f t="shared" si="60"/>
        <v>547</v>
      </c>
      <c r="P819" s="8">
        <f t="shared" si="61"/>
        <v>356.83</v>
      </c>
      <c r="Q819" s="10" t="s">
        <v>8322</v>
      </c>
      <c r="R819" t="s">
        <v>8323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4927</v>
      </c>
      <c r="D820" s="15">
        <v>350</v>
      </c>
      <c r="E820" s="6">
        <v>8191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8">
        <f t="shared" si="60"/>
        <v>2340</v>
      </c>
      <c r="P820" s="8">
        <f t="shared" si="61"/>
        <v>431.11</v>
      </c>
      <c r="Q820" s="10" t="s">
        <v>8322</v>
      </c>
      <c r="R820" t="s">
        <v>8323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4928</v>
      </c>
      <c r="D821" s="15">
        <v>400</v>
      </c>
      <c r="E821" s="6">
        <v>8190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8">
        <f t="shared" si="60"/>
        <v>2048</v>
      </c>
      <c r="P821" s="8">
        <f t="shared" si="61"/>
        <v>585</v>
      </c>
      <c r="Q821" s="10" t="s">
        <v>8322</v>
      </c>
      <c r="R821" t="s">
        <v>8323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4929</v>
      </c>
      <c r="D822" s="15">
        <v>2000</v>
      </c>
      <c r="E822" s="6">
        <v>8173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8">
        <f t="shared" si="60"/>
        <v>409</v>
      </c>
      <c r="P822" s="8">
        <f t="shared" si="61"/>
        <v>215.08</v>
      </c>
      <c r="Q822" s="10" t="s">
        <v>8322</v>
      </c>
      <c r="R822" t="s">
        <v>8323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4930</v>
      </c>
      <c r="D823" s="15">
        <v>17482</v>
      </c>
      <c r="E823" s="6">
        <v>8165.55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8">
        <f t="shared" si="60"/>
        <v>47</v>
      </c>
      <c r="P823" s="8">
        <f t="shared" si="61"/>
        <v>104.69</v>
      </c>
      <c r="Q823" s="10" t="s">
        <v>8322</v>
      </c>
      <c r="R823" t="s">
        <v>8323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4931</v>
      </c>
      <c r="D824" s="15">
        <v>3000</v>
      </c>
      <c r="E824" s="6">
        <v>8160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8">
        <f t="shared" si="60"/>
        <v>272</v>
      </c>
      <c r="P824" s="8">
        <f t="shared" si="61"/>
        <v>118.26</v>
      </c>
      <c r="Q824" s="10" t="s">
        <v>8322</v>
      </c>
      <c r="R824" t="s">
        <v>8323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4932</v>
      </c>
      <c r="D825" s="15">
        <v>800</v>
      </c>
      <c r="E825" s="6">
        <v>8152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8">
        <f t="shared" si="60"/>
        <v>1019</v>
      </c>
      <c r="P825" s="8">
        <f t="shared" si="61"/>
        <v>247.03</v>
      </c>
      <c r="Q825" s="10" t="s">
        <v>8322</v>
      </c>
      <c r="R825" t="s">
        <v>8323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4933</v>
      </c>
      <c r="D826" s="15">
        <v>1600</v>
      </c>
      <c r="E826" s="6">
        <v>8136.01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8">
        <f t="shared" si="60"/>
        <v>509</v>
      </c>
      <c r="P826" s="8">
        <f t="shared" si="61"/>
        <v>150.66999999999999</v>
      </c>
      <c r="Q826" s="10" t="s">
        <v>8322</v>
      </c>
      <c r="R826" t="s">
        <v>8323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4934</v>
      </c>
      <c r="D827" s="15">
        <v>12500</v>
      </c>
      <c r="E827" s="6">
        <v>8120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8">
        <f t="shared" si="60"/>
        <v>65</v>
      </c>
      <c r="P827" s="8">
        <f t="shared" si="61"/>
        <v>82.02</v>
      </c>
      <c r="Q827" s="10" t="s">
        <v>8322</v>
      </c>
      <c r="R827" t="s">
        <v>8323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4935</v>
      </c>
      <c r="D828" s="15">
        <v>5500</v>
      </c>
      <c r="E828" s="6">
        <v>8114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8">
        <f t="shared" si="60"/>
        <v>148</v>
      </c>
      <c r="P828" s="8">
        <f t="shared" si="61"/>
        <v>165.59</v>
      </c>
      <c r="Q828" s="10" t="s">
        <v>8322</v>
      </c>
      <c r="R828" t="s">
        <v>8323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4936</v>
      </c>
      <c r="D829" s="15">
        <v>300</v>
      </c>
      <c r="E829" s="6">
        <v>8110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8">
        <f t="shared" si="60"/>
        <v>2703</v>
      </c>
      <c r="P829" s="8">
        <f t="shared" si="61"/>
        <v>737.27</v>
      </c>
      <c r="Q829" s="10" t="s">
        <v>8322</v>
      </c>
      <c r="R829" t="s">
        <v>8323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4937</v>
      </c>
      <c r="D830" s="15">
        <v>1300</v>
      </c>
      <c r="E830" s="6">
        <v>8109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8">
        <f t="shared" si="60"/>
        <v>624</v>
      </c>
      <c r="P830" s="8">
        <f t="shared" si="61"/>
        <v>213.39</v>
      </c>
      <c r="Q830" s="10" t="s">
        <v>8322</v>
      </c>
      <c r="R830" t="s">
        <v>8323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4938</v>
      </c>
      <c r="D831" s="15">
        <v>500</v>
      </c>
      <c r="E831" s="6">
        <v>8105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8">
        <f t="shared" si="60"/>
        <v>1621</v>
      </c>
      <c r="P831" s="8">
        <f t="shared" si="61"/>
        <v>506.56</v>
      </c>
      <c r="Q831" s="10" t="s">
        <v>8322</v>
      </c>
      <c r="R831" t="s">
        <v>8323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4939</v>
      </c>
      <c r="D832" s="15">
        <v>1800</v>
      </c>
      <c r="E832" s="6">
        <v>8098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8">
        <f t="shared" si="60"/>
        <v>450</v>
      </c>
      <c r="P832" s="8">
        <f t="shared" si="61"/>
        <v>253.06</v>
      </c>
      <c r="Q832" s="10" t="s">
        <v>8322</v>
      </c>
      <c r="R832" t="s">
        <v>8323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4940</v>
      </c>
      <c r="D833" s="15">
        <v>1500</v>
      </c>
      <c r="E833" s="6">
        <v>8095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8">
        <f t="shared" si="60"/>
        <v>540</v>
      </c>
      <c r="P833" s="8">
        <f t="shared" si="61"/>
        <v>404.75</v>
      </c>
      <c r="Q833" s="10" t="s">
        <v>8322</v>
      </c>
      <c r="R833" t="s">
        <v>8323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4941</v>
      </c>
      <c r="D834" s="15">
        <v>15000</v>
      </c>
      <c r="E834" s="6">
        <v>8091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8">
        <f t="shared" si="60"/>
        <v>54</v>
      </c>
      <c r="P834" s="8">
        <f t="shared" si="61"/>
        <v>52.54</v>
      </c>
      <c r="Q834" s="10" t="s">
        <v>8322</v>
      </c>
      <c r="R834" t="s">
        <v>8323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4942</v>
      </c>
      <c r="D835" s="15">
        <v>6000</v>
      </c>
      <c r="E835" s="6">
        <v>8084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8">
        <f t="shared" ref="O835:O898" si="65">ROUND(E835/D835*100,0)</f>
        <v>135</v>
      </c>
      <c r="P835" s="8">
        <f t="shared" ref="P835:P898" si="66">IFERROR(ROUND(E835/L835,2), "N/A")</f>
        <v>197.17</v>
      </c>
      <c r="Q835" s="10" t="s">
        <v>8322</v>
      </c>
      <c r="R835" t="s">
        <v>8323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4943</v>
      </c>
      <c r="D836" s="15">
        <v>5500</v>
      </c>
      <c r="E836" s="6">
        <v>8080.33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8">
        <f t="shared" si="65"/>
        <v>147</v>
      </c>
      <c r="P836" s="8">
        <f t="shared" si="66"/>
        <v>107.74</v>
      </c>
      <c r="Q836" s="10" t="s">
        <v>8322</v>
      </c>
      <c r="R836" t="s">
        <v>8323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4944</v>
      </c>
      <c r="D837" s="15">
        <v>2000</v>
      </c>
      <c r="E837" s="6">
        <v>8077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8">
        <f t="shared" si="65"/>
        <v>404</v>
      </c>
      <c r="P837" s="8">
        <f t="shared" si="66"/>
        <v>201.93</v>
      </c>
      <c r="Q837" s="10" t="s">
        <v>8322</v>
      </c>
      <c r="R837" t="s">
        <v>8323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4945</v>
      </c>
      <c r="D838" s="15">
        <v>5000</v>
      </c>
      <c r="E838" s="6">
        <v>8076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8">
        <f t="shared" si="65"/>
        <v>162</v>
      </c>
      <c r="P838" s="8">
        <f t="shared" si="66"/>
        <v>175.57</v>
      </c>
      <c r="Q838" s="10" t="s">
        <v>8322</v>
      </c>
      <c r="R838" t="s">
        <v>8323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4946</v>
      </c>
      <c r="D839" s="15">
        <v>2500</v>
      </c>
      <c r="E839" s="6">
        <v>8070.43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8">
        <f t="shared" si="65"/>
        <v>323</v>
      </c>
      <c r="P839" s="8">
        <f t="shared" si="66"/>
        <v>130.16999999999999</v>
      </c>
      <c r="Q839" s="10" t="s">
        <v>8322</v>
      </c>
      <c r="R839" t="s">
        <v>8323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4947</v>
      </c>
      <c r="D840" s="15">
        <v>2000</v>
      </c>
      <c r="E840" s="6">
        <v>8064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8">
        <f t="shared" si="65"/>
        <v>403</v>
      </c>
      <c r="P840" s="8">
        <f t="shared" si="66"/>
        <v>132.19999999999999</v>
      </c>
      <c r="Q840" s="10" t="s">
        <v>8322</v>
      </c>
      <c r="R840" t="s">
        <v>8323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4948</v>
      </c>
      <c r="D841" s="15">
        <v>5000</v>
      </c>
      <c r="E841" s="6">
        <v>8058.55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8">
        <f t="shared" si="65"/>
        <v>161</v>
      </c>
      <c r="P841" s="8">
        <f t="shared" si="66"/>
        <v>83.94</v>
      </c>
      <c r="Q841" s="10" t="s">
        <v>8322</v>
      </c>
      <c r="R841" t="s">
        <v>8323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4949</v>
      </c>
      <c r="D842" s="15">
        <v>10000</v>
      </c>
      <c r="E842" s="6">
        <v>8053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8">
        <f t="shared" si="65"/>
        <v>81</v>
      </c>
      <c r="P842" s="8">
        <f t="shared" si="66"/>
        <v>42.38</v>
      </c>
      <c r="Q842" s="10" t="s">
        <v>8322</v>
      </c>
      <c r="R842" t="s">
        <v>8324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4950</v>
      </c>
      <c r="D843" s="15">
        <v>5000</v>
      </c>
      <c r="E843" s="6">
        <v>8035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8">
        <f t="shared" si="65"/>
        <v>161</v>
      </c>
      <c r="P843" s="8">
        <f t="shared" si="66"/>
        <v>85.48</v>
      </c>
      <c r="Q843" s="10" t="s">
        <v>8322</v>
      </c>
      <c r="R843" t="s">
        <v>8324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4951</v>
      </c>
      <c r="D844" s="15">
        <v>2500</v>
      </c>
      <c r="E844" s="6">
        <v>8026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8">
        <f t="shared" si="65"/>
        <v>321</v>
      </c>
      <c r="P844" s="8">
        <f t="shared" si="66"/>
        <v>205.79</v>
      </c>
      <c r="Q844" s="10" t="s">
        <v>8322</v>
      </c>
      <c r="R844" t="s">
        <v>8324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4952</v>
      </c>
      <c r="D845" s="15">
        <v>3000</v>
      </c>
      <c r="E845" s="6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8">
        <f t="shared" si="65"/>
        <v>267</v>
      </c>
      <c r="P845" s="8">
        <f t="shared" si="66"/>
        <v>63.1</v>
      </c>
      <c r="Q845" s="10" t="s">
        <v>8322</v>
      </c>
      <c r="R845" t="s">
        <v>8324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4953</v>
      </c>
      <c r="D846" s="15">
        <v>3000</v>
      </c>
      <c r="E846" s="6">
        <v>8010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8">
        <f t="shared" si="65"/>
        <v>267</v>
      </c>
      <c r="P846" s="8">
        <f t="shared" si="66"/>
        <v>50.38</v>
      </c>
      <c r="Q846" s="10" t="s">
        <v>8322</v>
      </c>
      <c r="R846" t="s">
        <v>8324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4954</v>
      </c>
      <c r="D847" s="15">
        <v>5000</v>
      </c>
      <c r="E847" s="6">
        <v>8005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8">
        <f t="shared" si="65"/>
        <v>160</v>
      </c>
      <c r="P847" s="8">
        <f t="shared" si="66"/>
        <v>45.23</v>
      </c>
      <c r="Q847" s="10" t="s">
        <v>8322</v>
      </c>
      <c r="R847" t="s">
        <v>8324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4955</v>
      </c>
      <c r="D848" s="15">
        <v>1100</v>
      </c>
      <c r="E848" s="6">
        <v>8001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8">
        <f t="shared" si="65"/>
        <v>727</v>
      </c>
      <c r="P848" s="8">
        <f t="shared" si="66"/>
        <v>170.23</v>
      </c>
      <c r="Q848" s="10" t="s">
        <v>8322</v>
      </c>
      <c r="R848" t="s">
        <v>8324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4956</v>
      </c>
      <c r="D849" s="15">
        <v>10</v>
      </c>
      <c r="E849" s="6">
        <v>8000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8">
        <f t="shared" si="65"/>
        <v>80000</v>
      </c>
      <c r="P849" s="8">
        <f t="shared" si="66"/>
        <v>8000</v>
      </c>
      <c r="Q849" s="10" t="s">
        <v>8322</v>
      </c>
      <c r="R849" t="s">
        <v>8324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4957</v>
      </c>
      <c r="D850" s="15">
        <v>300</v>
      </c>
      <c r="E850" s="6">
        <v>7981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8">
        <f t="shared" si="65"/>
        <v>2660</v>
      </c>
      <c r="P850" s="8">
        <f t="shared" si="66"/>
        <v>498.81</v>
      </c>
      <c r="Q850" s="10" t="s">
        <v>8322</v>
      </c>
      <c r="R850" t="s">
        <v>8324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4958</v>
      </c>
      <c r="D851" s="15">
        <v>4000</v>
      </c>
      <c r="E851" s="6">
        <v>7942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8">
        <f t="shared" si="65"/>
        <v>199</v>
      </c>
      <c r="P851" s="8">
        <f t="shared" si="66"/>
        <v>69.06</v>
      </c>
      <c r="Q851" s="10" t="s">
        <v>8322</v>
      </c>
      <c r="R851" t="s">
        <v>8324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4959</v>
      </c>
      <c r="D852" s="15">
        <v>4000</v>
      </c>
      <c r="E852" s="6">
        <v>7934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8">
        <f t="shared" si="65"/>
        <v>198</v>
      </c>
      <c r="P852" s="8">
        <f t="shared" si="66"/>
        <v>59.65</v>
      </c>
      <c r="Q852" s="10" t="s">
        <v>8322</v>
      </c>
      <c r="R852" t="s">
        <v>8324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4960</v>
      </c>
      <c r="D853" s="15">
        <v>2000</v>
      </c>
      <c r="E853" s="6">
        <v>7917.45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8">
        <f t="shared" si="65"/>
        <v>396</v>
      </c>
      <c r="P853" s="8">
        <f t="shared" si="66"/>
        <v>113.11</v>
      </c>
      <c r="Q853" s="10" t="s">
        <v>8322</v>
      </c>
      <c r="R853" t="s">
        <v>8324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4961</v>
      </c>
      <c r="D854" s="15">
        <v>3500</v>
      </c>
      <c r="E854" s="6">
        <v>7905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8">
        <f t="shared" si="65"/>
        <v>226</v>
      </c>
      <c r="P854" s="8">
        <f t="shared" si="66"/>
        <v>127.5</v>
      </c>
      <c r="Q854" s="10" t="s">
        <v>8322</v>
      </c>
      <c r="R854" t="s">
        <v>8324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4962</v>
      </c>
      <c r="D855" s="15">
        <v>300</v>
      </c>
      <c r="E855" s="6">
        <v>7905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8">
        <f t="shared" si="65"/>
        <v>2635</v>
      </c>
      <c r="P855" s="8">
        <f t="shared" si="66"/>
        <v>790.5</v>
      </c>
      <c r="Q855" s="10" t="s">
        <v>8322</v>
      </c>
      <c r="R855" t="s">
        <v>8324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4963</v>
      </c>
      <c r="D856" s="15">
        <v>27800</v>
      </c>
      <c r="E856" s="6">
        <v>7877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8">
        <f t="shared" si="65"/>
        <v>28</v>
      </c>
      <c r="P856" s="8">
        <f t="shared" si="66"/>
        <v>15.79</v>
      </c>
      <c r="Q856" s="10" t="s">
        <v>8322</v>
      </c>
      <c r="R856" t="s">
        <v>8324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4964</v>
      </c>
      <c r="D857" s="15">
        <v>1450</v>
      </c>
      <c r="E857" s="6">
        <v>7876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8">
        <f t="shared" si="65"/>
        <v>543</v>
      </c>
      <c r="P857" s="8">
        <f t="shared" si="66"/>
        <v>167.57</v>
      </c>
      <c r="Q857" s="10" t="s">
        <v>8322</v>
      </c>
      <c r="R857" t="s">
        <v>8324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4965</v>
      </c>
      <c r="D858" s="15">
        <v>250</v>
      </c>
      <c r="E858" s="6">
        <v>7873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8">
        <f t="shared" si="65"/>
        <v>3149</v>
      </c>
      <c r="P858" s="8">
        <f t="shared" si="66"/>
        <v>281.18</v>
      </c>
      <c r="Q858" s="10" t="s">
        <v>8322</v>
      </c>
      <c r="R858" t="s">
        <v>8324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4966</v>
      </c>
      <c r="D859" s="15">
        <v>1200</v>
      </c>
      <c r="E859" s="6">
        <v>7860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8">
        <f t="shared" si="65"/>
        <v>655</v>
      </c>
      <c r="P859" s="8">
        <f t="shared" si="66"/>
        <v>327.5</v>
      </c>
      <c r="Q859" s="10" t="s">
        <v>8322</v>
      </c>
      <c r="R859" t="s">
        <v>8324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4967</v>
      </c>
      <c r="D860" s="15">
        <v>1200</v>
      </c>
      <c r="E860" s="6">
        <v>7839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8">
        <f t="shared" si="65"/>
        <v>653</v>
      </c>
      <c r="P860" s="8">
        <f t="shared" si="66"/>
        <v>103.14</v>
      </c>
      <c r="Q860" s="10" t="s">
        <v>8322</v>
      </c>
      <c r="R860" t="s">
        <v>8324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4968</v>
      </c>
      <c r="D861" s="15">
        <v>4000</v>
      </c>
      <c r="E861" s="6">
        <v>7834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8">
        <f t="shared" si="65"/>
        <v>196</v>
      </c>
      <c r="P861" s="8">
        <f t="shared" si="66"/>
        <v>79.94</v>
      </c>
      <c r="Q861" s="10" t="s">
        <v>8322</v>
      </c>
      <c r="R861" t="s">
        <v>8324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4969</v>
      </c>
      <c r="D862" s="15">
        <v>14000</v>
      </c>
      <c r="E862" s="6">
        <v>7833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8">
        <f t="shared" si="65"/>
        <v>56</v>
      </c>
      <c r="P862" s="8">
        <f t="shared" si="66"/>
        <v>163.19</v>
      </c>
      <c r="Q862" s="10" t="s">
        <v>8322</v>
      </c>
      <c r="R862" t="s">
        <v>8325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4970</v>
      </c>
      <c r="D863" s="15">
        <v>4500</v>
      </c>
      <c r="E863" s="6">
        <v>7810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8">
        <f t="shared" si="65"/>
        <v>174</v>
      </c>
      <c r="P863" s="8">
        <f t="shared" si="66"/>
        <v>3905</v>
      </c>
      <c r="Q863" s="10" t="s">
        <v>8322</v>
      </c>
      <c r="R863" t="s">
        <v>8325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4971</v>
      </c>
      <c r="D864" s="15">
        <v>50000</v>
      </c>
      <c r="E864" s="6">
        <v>7795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8">
        <f t="shared" si="65"/>
        <v>16</v>
      </c>
      <c r="P864" s="8">
        <f t="shared" si="66"/>
        <v>1948.75</v>
      </c>
      <c r="Q864" s="10" t="s">
        <v>8322</v>
      </c>
      <c r="R864" t="s">
        <v>8325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4972</v>
      </c>
      <c r="D865" s="15">
        <v>2000</v>
      </c>
      <c r="E865" s="6">
        <v>7793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8">
        <f t="shared" si="65"/>
        <v>390</v>
      </c>
      <c r="P865" s="8">
        <f t="shared" si="66"/>
        <v>1558.6</v>
      </c>
      <c r="Q865" s="10" t="s">
        <v>8322</v>
      </c>
      <c r="R865" t="s">
        <v>8325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4973</v>
      </c>
      <c r="D866" s="15">
        <v>6500</v>
      </c>
      <c r="E866" s="6">
        <v>7790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8">
        <f t="shared" si="65"/>
        <v>120</v>
      </c>
      <c r="P866" s="8">
        <f t="shared" si="66"/>
        <v>98.61</v>
      </c>
      <c r="Q866" s="10" t="s">
        <v>8322</v>
      </c>
      <c r="R866" t="s">
        <v>8325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4974</v>
      </c>
      <c r="D867" s="15">
        <v>2200</v>
      </c>
      <c r="E867" s="6">
        <v>7785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8">
        <f t="shared" si="65"/>
        <v>354</v>
      </c>
      <c r="P867" s="8">
        <f t="shared" si="66"/>
        <v>3892.5</v>
      </c>
      <c r="Q867" s="10" t="s">
        <v>8322</v>
      </c>
      <c r="R867" t="s">
        <v>8325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4975</v>
      </c>
      <c r="D868" s="15">
        <v>3500</v>
      </c>
      <c r="E868" s="6">
        <v>7764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8">
        <f t="shared" si="65"/>
        <v>222</v>
      </c>
      <c r="P868" s="8">
        <f t="shared" si="66"/>
        <v>705.82</v>
      </c>
      <c r="Q868" s="10" t="s">
        <v>8322</v>
      </c>
      <c r="R868" t="s">
        <v>8325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4976</v>
      </c>
      <c r="D869" s="15">
        <v>5000</v>
      </c>
      <c r="E869" s="6">
        <v>7750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8">
        <f t="shared" si="65"/>
        <v>155</v>
      </c>
      <c r="P869" s="8">
        <f t="shared" si="66"/>
        <v>704.55</v>
      </c>
      <c r="Q869" s="10" t="s">
        <v>8322</v>
      </c>
      <c r="R869" t="s">
        <v>8325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4977</v>
      </c>
      <c r="D870" s="15">
        <v>45000</v>
      </c>
      <c r="E870" s="6">
        <v>7733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8">
        <f t="shared" si="65"/>
        <v>17</v>
      </c>
      <c r="P870" s="8">
        <f t="shared" si="66"/>
        <v>7733</v>
      </c>
      <c r="Q870" s="10" t="s">
        <v>8322</v>
      </c>
      <c r="R870" t="s">
        <v>8325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4978</v>
      </c>
      <c r="D871" s="15">
        <v>8800</v>
      </c>
      <c r="E871" s="6">
        <v>7711.3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8">
        <f t="shared" si="65"/>
        <v>88</v>
      </c>
      <c r="P871" s="8">
        <f t="shared" si="66"/>
        <v>2570.4299999999998</v>
      </c>
      <c r="Q871" s="10" t="s">
        <v>8322</v>
      </c>
      <c r="R871" t="s">
        <v>8325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4979</v>
      </c>
      <c r="D872" s="15">
        <v>20000</v>
      </c>
      <c r="E872" s="6">
        <v>7701.93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8">
        <f t="shared" si="65"/>
        <v>39</v>
      </c>
      <c r="P872" s="8">
        <f t="shared" si="66"/>
        <v>1540.39</v>
      </c>
      <c r="Q872" s="10" t="s">
        <v>8322</v>
      </c>
      <c r="R872" t="s">
        <v>8325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4980</v>
      </c>
      <c r="D873" s="15">
        <v>6000</v>
      </c>
      <c r="E873" s="6">
        <v>7685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8">
        <f t="shared" si="65"/>
        <v>128</v>
      </c>
      <c r="P873" s="8">
        <f t="shared" si="66"/>
        <v>640.41999999999996</v>
      </c>
      <c r="Q873" s="10" t="s">
        <v>8322</v>
      </c>
      <c r="R873" t="s">
        <v>8325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4981</v>
      </c>
      <c r="D874" s="15">
        <v>8000</v>
      </c>
      <c r="E874" s="6">
        <v>7670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8">
        <f t="shared" si="65"/>
        <v>96</v>
      </c>
      <c r="P874" s="8">
        <f t="shared" si="66"/>
        <v>3835</v>
      </c>
      <c r="Q874" s="10" t="s">
        <v>8322</v>
      </c>
      <c r="R874" t="s">
        <v>8325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4982</v>
      </c>
      <c r="D875" s="15">
        <v>3500</v>
      </c>
      <c r="E875" s="6">
        <v>7665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8">
        <f t="shared" si="65"/>
        <v>219</v>
      </c>
      <c r="P875" s="8">
        <f t="shared" si="66"/>
        <v>1533</v>
      </c>
      <c r="Q875" s="10" t="s">
        <v>8322</v>
      </c>
      <c r="R875" t="s">
        <v>8325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4983</v>
      </c>
      <c r="D876" s="15">
        <v>3000</v>
      </c>
      <c r="E876" s="6">
        <v>7655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8">
        <f t="shared" si="65"/>
        <v>255</v>
      </c>
      <c r="P876" s="8">
        <f t="shared" si="66"/>
        <v>364.52</v>
      </c>
      <c r="Q876" s="10" t="s">
        <v>8322</v>
      </c>
      <c r="R876" t="s">
        <v>8325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4984</v>
      </c>
      <c r="D877" s="15">
        <v>5000</v>
      </c>
      <c r="E877" s="6">
        <v>7635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8">
        <f t="shared" si="65"/>
        <v>153</v>
      </c>
      <c r="P877" s="8" t="str">
        <f t="shared" si="66"/>
        <v>N/A</v>
      </c>
      <c r="Q877" s="10" t="s">
        <v>8322</v>
      </c>
      <c r="R877" t="s">
        <v>8325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4985</v>
      </c>
      <c r="D878" s="15">
        <v>3152</v>
      </c>
      <c r="E878" s="6">
        <v>7620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8">
        <f t="shared" si="65"/>
        <v>242</v>
      </c>
      <c r="P878" s="8">
        <f t="shared" si="66"/>
        <v>169.33</v>
      </c>
      <c r="Q878" s="10" t="s">
        <v>8322</v>
      </c>
      <c r="R878" t="s">
        <v>8325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4986</v>
      </c>
      <c r="D879" s="15">
        <v>2000</v>
      </c>
      <c r="E879" s="6">
        <v>7617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8">
        <f t="shared" si="65"/>
        <v>381</v>
      </c>
      <c r="P879" s="8">
        <f t="shared" si="66"/>
        <v>262.66000000000003</v>
      </c>
      <c r="Q879" s="10" t="s">
        <v>8322</v>
      </c>
      <c r="R879" t="s">
        <v>8325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4987</v>
      </c>
      <c r="D880" s="15">
        <v>5000</v>
      </c>
      <c r="E880" s="6">
        <v>7595.43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8">
        <f t="shared" si="65"/>
        <v>152</v>
      </c>
      <c r="P880" s="8">
        <f t="shared" si="66"/>
        <v>3797.72</v>
      </c>
      <c r="Q880" s="10" t="s">
        <v>8322</v>
      </c>
      <c r="R880" t="s">
        <v>8325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4988</v>
      </c>
      <c r="D881" s="15">
        <v>2100</v>
      </c>
      <c r="E881" s="6">
        <v>7576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8">
        <f t="shared" si="65"/>
        <v>361</v>
      </c>
      <c r="P881" s="8">
        <f t="shared" si="66"/>
        <v>252.53</v>
      </c>
      <c r="Q881" s="10" t="s">
        <v>8322</v>
      </c>
      <c r="R881" t="s">
        <v>8325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4989</v>
      </c>
      <c r="D882" s="15">
        <v>3780</v>
      </c>
      <c r="E882" s="6">
        <v>7559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8">
        <f t="shared" si="65"/>
        <v>200</v>
      </c>
      <c r="P882" s="8">
        <f t="shared" si="66"/>
        <v>944.88</v>
      </c>
      <c r="Q882" s="10" t="s">
        <v>8322</v>
      </c>
      <c r="R882" t="s">
        <v>8326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4990</v>
      </c>
      <c r="D883" s="15">
        <v>3750</v>
      </c>
      <c r="E883" s="6">
        <v>7555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8">
        <f t="shared" si="65"/>
        <v>201</v>
      </c>
      <c r="P883" s="8">
        <f t="shared" si="66"/>
        <v>7555</v>
      </c>
      <c r="Q883" s="10" t="s">
        <v>8322</v>
      </c>
      <c r="R883" t="s">
        <v>8326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4991</v>
      </c>
      <c r="D884" s="15">
        <v>1500</v>
      </c>
      <c r="E884" s="6">
        <v>7540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8">
        <f t="shared" si="65"/>
        <v>503</v>
      </c>
      <c r="P884" s="8">
        <f t="shared" si="66"/>
        <v>538.57000000000005</v>
      </c>
      <c r="Q884" s="10" t="s">
        <v>8322</v>
      </c>
      <c r="R884" t="s">
        <v>8326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4992</v>
      </c>
      <c r="D885" s="15">
        <v>5000</v>
      </c>
      <c r="E885" s="6">
        <v>7530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8">
        <f t="shared" si="65"/>
        <v>151</v>
      </c>
      <c r="P885" s="8">
        <f t="shared" si="66"/>
        <v>313.75</v>
      </c>
      <c r="Q885" s="10" t="s">
        <v>8322</v>
      </c>
      <c r="R885" t="s">
        <v>8326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4993</v>
      </c>
      <c r="D886" s="15">
        <v>2000</v>
      </c>
      <c r="E886" s="6">
        <v>7527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8">
        <f t="shared" si="65"/>
        <v>376</v>
      </c>
      <c r="P886" s="8">
        <f t="shared" si="66"/>
        <v>3763.5</v>
      </c>
      <c r="Q886" s="10" t="s">
        <v>8322</v>
      </c>
      <c r="R886" t="s">
        <v>8326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4994</v>
      </c>
      <c r="D887" s="15">
        <v>1000</v>
      </c>
      <c r="E887" s="6">
        <v>7525.12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8">
        <f t="shared" si="65"/>
        <v>753</v>
      </c>
      <c r="P887" s="8">
        <f t="shared" si="66"/>
        <v>358.34</v>
      </c>
      <c r="Q887" s="10" t="s">
        <v>8322</v>
      </c>
      <c r="R887" t="s">
        <v>8326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4995</v>
      </c>
      <c r="D888" s="15">
        <v>500</v>
      </c>
      <c r="E888" s="6">
        <v>7520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8">
        <f t="shared" si="65"/>
        <v>1504</v>
      </c>
      <c r="P888" s="8">
        <f t="shared" si="66"/>
        <v>1074.29</v>
      </c>
      <c r="Q888" s="10" t="s">
        <v>8322</v>
      </c>
      <c r="R888" t="s">
        <v>8326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4996</v>
      </c>
      <c r="D889" s="15">
        <v>1000</v>
      </c>
      <c r="E889" s="6">
        <v>7505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8">
        <f t="shared" si="65"/>
        <v>751</v>
      </c>
      <c r="P889" s="8" t="str">
        <f t="shared" si="66"/>
        <v>N/A</v>
      </c>
      <c r="Q889" s="10" t="s">
        <v>8322</v>
      </c>
      <c r="R889" t="s">
        <v>8326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4997</v>
      </c>
      <c r="D890" s="15">
        <v>1000</v>
      </c>
      <c r="E890" s="6">
        <v>7500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8">
        <f t="shared" si="65"/>
        <v>750</v>
      </c>
      <c r="P890" s="8">
        <f t="shared" si="66"/>
        <v>1875</v>
      </c>
      <c r="Q890" s="10" t="s">
        <v>8322</v>
      </c>
      <c r="R890" t="s">
        <v>8326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4998</v>
      </c>
      <c r="D891" s="15">
        <v>25000</v>
      </c>
      <c r="E891" s="6">
        <v>7495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8">
        <f t="shared" si="65"/>
        <v>30</v>
      </c>
      <c r="P891" s="8">
        <f t="shared" si="66"/>
        <v>234.22</v>
      </c>
      <c r="Q891" s="10" t="s">
        <v>8322</v>
      </c>
      <c r="R891" t="s">
        <v>8326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4999</v>
      </c>
      <c r="D892" s="15">
        <v>3000</v>
      </c>
      <c r="E892" s="6">
        <v>7445.14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8">
        <f t="shared" si="65"/>
        <v>248</v>
      </c>
      <c r="P892" s="8">
        <f t="shared" si="66"/>
        <v>1861.29</v>
      </c>
      <c r="Q892" s="10" t="s">
        <v>8322</v>
      </c>
      <c r="R892" t="s">
        <v>8326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5000</v>
      </c>
      <c r="D893" s="15">
        <v>8000</v>
      </c>
      <c r="E893" s="6">
        <v>7433.48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8">
        <f t="shared" si="65"/>
        <v>93</v>
      </c>
      <c r="P893" s="8">
        <f t="shared" si="66"/>
        <v>825.94</v>
      </c>
      <c r="Q893" s="10" t="s">
        <v>8322</v>
      </c>
      <c r="R893" t="s">
        <v>8326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5001</v>
      </c>
      <c r="D894" s="15">
        <v>6000</v>
      </c>
      <c r="E894" s="6">
        <v>7415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8">
        <f t="shared" si="65"/>
        <v>124</v>
      </c>
      <c r="P894" s="8">
        <f t="shared" si="66"/>
        <v>436.18</v>
      </c>
      <c r="Q894" s="10" t="s">
        <v>8322</v>
      </c>
      <c r="R894" t="s">
        <v>8326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5002</v>
      </c>
      <c r="D895" s="15">
        <v>2000</v>
      </c>
      <c r="E895" s="6">
        <v>7412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8">
        <f t="shared" si="65"/>
        <v>371</v>
      </c>
      <c r="P895" s="8">
        <f t="shared" si="66"/>
        <v>1482.4</v>
      </c>
      <c r="Q895" s="10" t="s">
        <v>8322</v>
      </c>
      <c r="R895" t="s">
        <v>8326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5003</v>
      </c>
      <c r="D896" s="15">
        <v>20000</v>
      </c>
      <c r="E896" s="6">
        <v>7397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8">
        <f t="shared" si="65"/>
        <v>37</v>
      </c>
      <c r="P896" s="8">
        <f t="shared" si="66"/>
        <v>139.57</v>
      </c>
      <c r="Q896" s="10" t="s">
        <v>8322</v>
      </c>
      <c r="R896" t="s">
        <v>8326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5004</v>
      </c>
      <c r="D897" s="15">
        <v>8000</v>
      </c>
      <c r="E897" s="6">
        <v>7383.01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8">
        <f t="shared" si="65"/>
        <v>92</v>
      </c>
      <c r="P897" s="8">
        <f t="shared" si="66"/>
        <v>1054.72</v>
      </c>
      <c r="Q897" s="10" t="s">
        <v>8322</v>
      </c>
      <c r="R897" t="s">
        <v>8326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5005</v>
      </c>
      <c r="D898" s="15">
        <v>8000</v>
      </c>
      <c r="E898" s="6">
        <v>7365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8">
        <f t="shared" si="65"/>
        <v>92</v>
      </c>
      <c r="P898" s="8">
        <f t="shared" si="66"/>
        <v>102.29</v>
      </c>
      <c r="Q898" s="10" t="s">
        <v>8322</v>
      </c>
      <c r="R898" t="s">
        <v>8326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5006</v>
      </c>
      <c r="D899" s="15">
        <v>3000</v>
      </c>
      <c r="E899" s="6">
        <v>7344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8">
        <f t="shared" ref="O899:O962" si="70">ROUND(E899/D899*100,0)</f>
        <v>245</v>
      </c>
      <c r="P899" s="8" t="str">
        <f t="shared" ref="P899:P962" si="71">IFERROR(ROUND(E899/L899,2), "N/A")</f>
        <v>N/A</v>
      </c>
      <c r="Q899" s="10" t="s">
        <v>8322</v>
      </c>
      <c r="R899" t="s">
        <v>8326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5007</v>
      </c>
      <c r="D900" s="15">
        <v>2500</v>
      </c>
      <c r="E900" s="6">
        <v>7340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8">
        <f t="shared" si="70"/>
        <v>294</v>
      </c>
      <c r="P900" s="8">
        <f t="shared" si="71"/>
        <v>3670</v>
      </c>
      <c r="Q900" s="10" t="s">
        <v>8322</v>
      </c>
      <c r="R900" t="s">
        <v>8326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5008</v>
      </c>
      <c r="D901" s="15">
        <v>750</v>
      </c>
      <c r="E901" s="6">
        <v>7336.01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8">
        <f t="shared" si="70"/>
        <v>978</v>
      </c>
      <c r="P901" s="8">
        <f t="shared" si="71"/>
        <v>917</v>
      </c>
      <c r="Q901" s="10" t="s">
        <v>8322</v>
      </c>
      <c r="R901" t="s">
        <v>8326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5009</v>
      </c>
      <c r="D902" s="15">
        <v>5000</v>
      </c>
      <c r="E902" s="6">
        <v>7326.88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8">
        <f t="shared" si="70"/>
        <v>147</v>
      </c>
      <c r="P902" s="8">
        <f t="shared" si="71"/>
        <v>3663.44</v>
      </c>
      <c r="Q902" s="10" t="s">
        <v>8322</v>
      </c>
      <c r="R902" t="s">
        <v>8325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5010</v>
      </c>
      <c r="D903" s="15">
        <v>6500</v>
      </c>
      <c r="E903" s="6">
        <v>7304.04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8">
        <f t="shared" si="70"/>
        <v>112</v>
      </c>
      <c r="P903" s="8" t="str">
        <f t="shared" si="71"/>
        <v>N/A</v>
      </c>
      <c r="Q903" s="10" t="s">
        <v>8322</v>
      </c>
      <c r="R903" t="s">
        <v>8325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5011</v>
      </c>
      <c r="D904" s="15">
        <v>30000</v>
      </c>
      <c r="E904" s="6">
        <v>7226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8">
        <f t="shared" si="70"/>
        <v>24</v>
      </c>
      <c r="P904" s="8">
        <f t="shared" si="71"/>
        <v>2408.67</v>
      </c>
      <c r="Q904" s="10" t="s">
        <v>8322</v>
      </c>
      <c r="R904" t="s">
        <v>8325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5012</v>
      </c>
      <c r="D905" s="15">
        <v>5000</v>
      </c>
      <c r="E905" s="6">
        <v>7220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8">
        <f t="shared" si="70"/>
        <v>144</v>
      </c>
      <c r="P905" s="8">
        <f t="shared" si="71"/>
        <v>1805</v>
      </c>
      <c r="Q905" s="10" t="s">
        <v>8322</v>
      </c>
      <c r="R905" t="s">
        <v>8325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5013</v>
      </c>
      <c r="D906" s="15">
        <v>50000</v>
      </c>
      <c r="E906" s="6">
        <v>7219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8">
        <f t="shared" si="70"/>
        <v>14</v>
      </c>
      <c r="P906" s="8">
        <f t="shared" si="71"/>
        <v>2406.33</v>
      </c>
      <c r="Q906" s="10" t="s">
        <v>8322</v>
      </c>
      <c r="R906" t="s">
        <v>8325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5014</v>
      </c>
      <c r="D907" s="15">
        <v>6500</v>
      </c>
      <c r="E907" s="6">
        <v>7206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8">
        <f t="shared" si="70"/>
        <v>111</v>
      </c>
      <c r="P907" s="8">
        <f t="shared" si="71"/>
        <v>1201</v>
      </c>
      <c r="Q907" s="10" t="s">
        <v>8322</v>
      </c>
      <c r="R907" t="s">
        <v>8325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5015</v>
      </c>
      <c r="D908" s="15">
        <v>15000</v>
      </c>
      <c r="E908" s="6">
        <v>7184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8">
        <f t="shared" si="70"/>
        <v>48</v>
      </c>
      <c r="P908" s="8" t="str">
        <f t="shared" si="71"/>
        <v>N/A</v>
      </c>
      <c r="Q908" s="10" t="s">
        <v>8322</v>
      </c>
      <c r="R908" t="s">
        <v>8325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5016</v>
      </c>
      <c r="D909" s="15">
        <v>2900</v>
      </c>
      <c r="E909" s="6">
        <v>7173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8">
        <f t="shared" si="70"/>
        <v>247</v>
      </c>
      <c r="P909" s="8" t="str">
        <f t="shared" si="71"/>
        <v>N/A</v>
      </c>
      <c r="Q909" s="10" t="s">
        <v>8322</v>
      </c>
      <c r="R909" t="s">
        <v>8325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5017</v>
      </c>
      <c r="D910" s="15">
        <v>2500</v>
      </c>
      <c r="E910" s="6">
        <v>7164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8">
        <f t="shared" si="70"/>
        <v>287</v>
      </c>
      <c r="P910" s="8" t="str">
        <f t="shared" si="71"/>
        <v>N/A</v>
      </c>
      <c r="Q910" s="10" t="s">
        <v>8322</v>
      </c>
      <c r="R910" t="s">
        <v>8325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5018</v>
      </c>
      <c r="D911" s="15">
        <v>16000</v>
      </c>
      <c r="E911" s="6">
        <v>7160.12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8">
        <f t="shared" si="70"/>
        <v>45</v>
      </c>
      <c r="P911" s="8">
        <f t="shared" si="71"/>
        <v>895.02</v>
      </c>
      <c r="Q911" s="10" t="s">
        <v>8322</v>
      </c>
      <c r="R911" t="s">
        <v>8325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5019</v>
      </c>
      <c r="D912" s="15">
        <v>550</v>
      </c>
      <c r="E912" s="6">
        <v>7140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8">
        <f t="shared" si="70"/>
        <v>1298</v>
      </c>
      <c r="P912" s="8">
        <f t="shared" si="71"/>
        <v>1428</v>
      </c>
      <c r="Q912" s="10" t="s">
        <v>8322</v>
      </c>
      <c r="R912" t="s">
        <v>8325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5020</v>
      </c>
      <c r="D913" s="15">
        <v>100000</v>
      </c>
      <c r="E913" s="6">
        <v>7140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8">
        <f t="shared" si="70"/>
        <v>7</v>
      </c>
      <c r="P913" s="8" t="str">
        <f t="shared" si="71"/>
        <v>N/A</v>
      </c>
      <c r="Q913" s="10" t="s">
        <v>8322</v>
      </c>
      <c r="R913" t="s">
        <v>8325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5021</v>
      </c>
      <c r="D914" s="15">
        <v>3500</v>
      </c>
      <c r="E914" s="6">
        <v>7062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8">
        <f t="shared" si="70"/>
        <v>202</v>
      </c>
      <c r="P914" s="8">
        <f t="shared" si="71"/>
        <v>3531</v>
      </c>
      <c r="Q914" s="10" t="s">
        <v>8322</v>
      </c>
      <c r="R914" t="s">
        <v>8325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5022</v>
      </c>
      <c r="D915" s="15">
        <v>30000</v>
      </c>
      <c r="E915" s="6">
        <v>7053.61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8">
        <f t="shared" si="70"/>
        <v>24</v>
      </c>
      <c r="P915" s="8">
        <f t="shared" si="71"/>
        <v>293.89999999999998</v>
      </c>
      <c r="Q915" s="10" t="s">
        <v>8322</v>
      </c>
      <c r="R915" t="s">
        <v>8325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5023</v>
      </c>
      <c r="D916" s="15">
        <v>1500</v>
      </c>
      <c r="E916" s="6">
        <v>7050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8">
        <f t="shared" si="70"/>
        <v>470</v>
      </c>
      <c r="P916" s="8" t="str">
        <f t="shared" si="71"/>
        <v>N/A</v>
      </c>
      <c r="Q916" s="10" t="s">
        <v>8322</v>
      </c>
      <c r="R916" t="s">
        <v>8325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5024</v>
      </c>
      <c r="D917" s="15">
        <v>6500</v>
      </c>
      <c r="E917" s="6">
        <v>7040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8">
        <f t="shared" si="70"/>
        <v>108</v>
      </c>
      <c r="P917" s="8">
        <f t="shared" si="71"/>
        <v>782.22</v>
      </c>
      <c r="Q917" s="10" t="s">
        <v>8322</v>
      </c>
      <c r="R917" t="s">
        <v>8325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5025</v>
      </c>
      <c r="D918" s="15">
        <v>3300</v>
      </c>
      <c r="E918" s="6">
        <v>7019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8">
        <f t="shared" si="70"/>
        <v>213</v>
      </c>
      <c r="P918" s="8" t="str">
        <f t="shared" si="71"/>
        <v>N/A</v>
      </c>
      <c r="Q918" s="10" t="s">
        <v>8322</v>
      </c>
      <c r="R918" t="s">
        <v>8325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5026</v>
      </c>
      <c r="D919" s="15">
        <v>5000</v>
      </c>
      <c r="E919" s="6">
        <v>7015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8">
        <f t="shared" si="70"/>
        <v>140</v>
      </c>
      <c r="P919" s="8">
        <f t="shared" si="71"/>
        <v>7015</v>
      </c>
      <c r="Q919" s="10" t="s">
        <v>8322</v>
      </c>
      <c r="R919" t="s">
        <v>8325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5027</v>
      </c>
      <c r="D920" s="15">
        <v>3900</v>
      </c>
      <c r="E920" s="6">
        <v>7011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8">
        <f t="shared" si="70"/>
        <v>180</v>
      </c>
      <c r="P920" s="8">
        <f t="shared" si="71"/>
        <v>701.1</v>
      </c>
      <c r="Q920" s="10" t="s">
        <v>8322</v>
      </c>
      <c r="R920" t="s">
        <v>8325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5028</v>
      </c>
      <c r="D921" s="15">
        <v>20000</v>
      </c>
      <c r="E921" s="6">
        <v>7003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8">
        <f t="shared" si="70"/>
        <v>35</v>
      </c>
      <c r="P921" s="8">
        <f t="shared" si="71"/>
        <v>7003</v>
      </c>
      <c r="Q921" s="10" t="s">
        <v>8322</v>
      </c>
      <c r="R921" t="s">
        <v>8325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5029</v>
      </c>
      <c r="D922" s="15">
        <v>5500</v>
      </c>
      <c r="E922" s="6">
        <v>7000.58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8">
        <f t="shared" si="70"/>
        <v>127</v>
      </c>
      <c r="P922" s="8" t="str">
        <f t="shared" si="71"/>
        <v>N/A</v>
      </c>
      <c r="Q922" s="10" t="s">
        <v>8322</v>
      </c>
      <c r="R922" t="s">
        <v>8325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5030</v>
      </c>
      <c r="D923" s="15">
        <v>15000</v>
      </c>
      <c r="E923" s="6">
        <v>6962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8">
        <f t="shared" si="70"/>
        <v>46</v>
      </c>
      <c r="P923" s="8">
        <f t="shared" si="71"/>
        <v>348.1</v>
      </c>
      <c r="Q923" s="10" t="s">
        <v>8322</v>
      </c>
      <c r="R923" t="s">
        <v>8325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5031</v>
      </c>
      <c r="D924" s="15">
        <v>27000</v>
      </c>
      <c r="E924" s="6">
        <v>6925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8">
        <f t="shared" si="70"/>
        <v>26</v>
      </c>
      <c r="P924" s="8">
        <f t="shared" si="71"/>
        <v>230.83</v>
      </c>
      <c r="Q924" s="10" t="s">
        <v>8322</v>
      </c>
      <c r="R924" t="s">
        <v>8325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5032</v>
      </c>
      <c r="D925" s="15">
        <v>15000</v>
      </c>
      <c r="E925" s="6">
        <v>6904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8">
        <f t="shared" si="70"/>
        <v>46</v>
      </c>
      <c r="P925" s="8">
        <f t="shared" si="71"/>
        <v>1150.67</v>
      </c>
      <c r="Q925" s="10" t="s">
        <v>8322</v>
      </c>
      <c r="R925" t="s">
        <v>8325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5033</v>
      </c>
      <c r="D926" s="15">
        <v>3000</v>
      </c>
      <c r="E926" s="6">
        <v>6863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8">
        <f t="shared" si="70"/>
        <v>229</v>
      </c>
      <c r="P926" s="8">
        <f t="shared" si="71"/>
        <v>457.53</v>
      </c>
      <c r="Q926" s="10" t="s">
        <v>8322</v>
      </c>
      <c r="R926" t="s">
        <v>8325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5034</v>
      </c>
      <c r="D927" s="15">
        <v>6000</v>
      </c>
      <c r="E927" s="6">
        <v>6853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8">
        <f t="shared" si="70"/>
        <v>114</v>
      </c>
      <c r="P927" s="8">
        <f t="shared" si="71"/>
        <v>1370.6</v>
      </c>
      <c r="Q927" s="10" t="s">
        <v>8322</v>
      </c>
      <c r="R927" t="s">
        <v>8325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5035</v>
      </c>
      <c r="D928" s="15">
        <v>7000</v>
      </c>
      <c r="E928" s="6">
        <v>6842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8">
        <f t="shared" si="70"/>
        <v>98</v>
      </c>
      <c r="P928" s="8" t="str">
        <f t="shared" si="71"/>
        <v>N/A</v>
      </c>
      <c r="Q928" s="10" t="s">
        <v>8322</v>
      </c>
      <c r="R928" t="s">
        <v>8325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5036</v>
      </c>
      <c r="D929" s="15">
        <v>20000</v>
      </c>
      <c r="E929" s="6">
        <v>6780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8">
        <f t="shared" si="70"/>
        <v>34</v>
      </c>
      <c r="P929" s="8" t="str">
        <f t="shared" si="71"/>
        <v>N/A</v>
      </c>
      <c r="Q929" s="10" t="s">
        <v>8322</v>
      </c>
      <c r="R929" t="s">
        <v>8325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5037</v>
      </c>
      <c r="D930" s="15">
        <v>14500</v>
      </c>
      <c r="E930" s="6">
        <v>6755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8">
        <f t="shared" si="70"/>
        <v>47</v>
      </c>
      <c r="P930" s="8">
        <f t="shared" si="71"/>
        <v>241.25</v>
      </c>
      <c r="Q930" s="10" t="s">
        <v>8322</v>
      </c>
      <c r="R930" t="s">
        <v>8325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5038</v>
      </c>
      <c r="D931" s="15">
        <v>500</v>
      </c>
      <c r="E931" s="6">
        <v>6740.37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8">
        <f t="shared" si="70"/>
        <v>1348</v>
      </c>
      <c r="P931" s="8" t="str">
        <f t="shared" si="71"/>
        <v>N/A</v>
      </c>
      <c r="Q931" s="10" t="s">
        <v>8322</v>
      </c>
      <c r="R931" t="s">
        <v>8325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5039</v>
      </c>
      <c r="D932" s="15">
        <v>900</v>
      </c>
      <c r="E932" s="6">
        <v>6705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8">
        <f t="shared" si="70"/>
        <v>745</v>
      </c>
      <c r="P932" s="8">
        <f t="shared" si="71"/>
        <v>1341</v>
      </c>
      <c r="Q932" s="10" t="s">
        <v>8322</v>
      </c>
      <c r="R932" t="s">
        <v>8325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5040</v>
      </c>
      <c r="D933" s="15">
        <v>2000</v>
      </c>
      <c r="E933" s="6">
        <v>6700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8">
        <f t="shared" si="70"/>
        <v>335</v>
      </c>
      <c r="P933" s="8">
        <f t="shared" si="71"/>
        <v>957.14</v>
      </c>
      <c r="Q933" s="10" t="s">
        <v>8322</v>
      </c>
      <c r="R933" t="s">
        <v>8325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5041</v>
      </c>
      <c r="D934" s="15">
        <v>9500</v>
      </c>
      <c r="E934" s="6">
        <v>6691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8">
        <f t="shared" si="70"/>
        <v>70</v>
      </c>
      <c r="P934" s="8">
        <f t="shared" si="71"/>
        <v>223.03</v>
      </c>
      <c r="Q934" s="10" t="s">
        <v>8322</v>
      </c>
      <c r="R934" t="s">
        <v>8325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5042</v>
      </c>
      <c r="D935" s="15">
        <v>2000</v>
      </c>
      <c r="E935" s="6">
        <v>6684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8">
        <f t="shared" si="70"/>
        <v>334</v>
      </c>
      <c r="P935" s="8">
        <f t="shared" si="71"/>
        <v>3342</v>
      </c>
      <c r="Q935" s="10" t="s">
        <v>8322</v>
      </c>
      <c r="R935" t="s">
        <v>8325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5043</v>
      </c>
      <c r="D936" s="15">
        <v>5000</v>
      </c>
      <c r="E936" s="6">
        <v>6680.22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8">
        <f t="shared" si="70"/>
        <v>134</v>
      </c>
      <c r="P936" s="8">
        <f t="shared" si="71"/>
        <v>222.67</v>
      </c>
      <c r="Q936" s="10" t="s">
        <v>8322</v>
      </c>
      <c r="R936" t="s">
        <v>8325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5044</v>
      </c>
      <c r="D937" s="15">
        <v>3500</v>
      </c>
      <c r="E937" s="6">
        <v>6663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8">
        <f t="shared" si="70"/>
        <v>190</v>
      </c>
      <c r="P937" s="8">
        <f t="shared" si="71"/>
        <v>3331.5</v>
      </c>
      <c r="Q937" s="10" t="s">
        <v>8322</v>
      </c>
      <c r="R937" t="s">
        <v>8325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5045</v>
      </c>
      <c r="D938" s="15">
        <v>1400</v>
      </c>
      <c r="E938" s="6">
        <v>6658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8">
        <f t="shared" si="70"/>
        <v>476</v>
      </c>
      <c r="P938" s="8" t="str">
        <f t="shared" si="71"/>
        <v>N/A</v>
      </c>
      <c r="Q938" s="10" t="s">
        <v>8322</v>
      </c>
      <c r="R938" t="s">
        <v>8325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5046</v>
      </c>
      <c r="D939" s="15">
        <v>3500</v>
      </c>
      <c r="E939" s="6">
        <v>6646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8">
        <f t="shared" si="70"/>
        <v>190</v>
      </c>
      <c r="P939" s="8">
        <f t="shared" si="71"/>
        <v>3323</v>
      </c>
      <c r="Q939" s="10" t="s">
        <v>8322</v>
      </c>
      <c r="R939" t="s">
        <v>8325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5047</v>
      </c>
      <c r="D940" s="15">
        <v>7000</v>
      </c>
      <c r="E940" s="6">
        <v>6645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8">
        <f t="shared" si="70"/>
        <v>95</v>
      </c>
      <c r="P940" s="8">
        <f t="shared" si="71"/>
        <v>6645</v>
      </c>
      <c r="Q940" s="10" t="s">
        <v>8322</v>
      </c>
      <c r="R940" t="s">
        <v>8325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5048</v>
      </c>
      <c r="D941" s="15">
        <v>2750</v>
      </c>
      <c r="E941" s="6">
        <v>6633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8">
        <f t="shared" si="70"/>
        <v>241</v>
      </c>
      <c r="P941" s="8">
        <f t="shared" si="71"/>
        <v>3316.5</v>
      </c>
      <c r="Q941" s="10" t="s">
        <v>8322</v>
      </c>
      <c r="R941" t="s">
        <v>8325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5049</v>
      </c>
      <c r="D942" s="15">
        <v>9000</v>
      </c>
      <c r="E942" s="6">
        <v>6632.32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8">
        <f t="shared" si="70"/>
        <v>74</v>
      </c>
      <c r="P942" s="8">
        <f t="shared" si="71"/>
        <v>473.74</v>
      </c>
      <c r="Q942" s="10" t="s">
        <v>8316</v>
      </c>
      <c r="R942" t="s">
        <v>8318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5050</v>
      </c>
      <c r="D943" s="15">
        <v>50000</v>
      </c>
      <c r="E943" s="6">
        <v>6628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8">
        <f t="shared" si="70"/>
        <v>13</v>
      </c>
      <c r="P943" s="8">
        <f t="shared" si="71"/>
        <v>213.81</v>
      </c>
      <c r="Q943" s="10" t="s">
        <v>8316</v>
      </c>
      <c r="R943" t="s">
        <v>8318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5051</v>
      </c>
      <c r="D944" s="15">
        <v>7500</v>
      </c>
      <c r="E944" s="6">
        <v>6610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8">
        <f t="shared" si="70"/>
        <v>88</v>
      </c>
      <c r="P944" s="8">
        <f t="shared" si="71"/>
        <v>413.13</v>
      </c>
      <c r="Q944" s="10" t="s">
        <v>8316</v>
      </c>
      <c r="R944" t="s">
        <v>8318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5052</v>
      </c>
      <c r="D945" s="15">
        <v>3000</v>
      </c>
      <c r="E945" s="6">
        <v>6592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8">
        <f t="shared" si="70"/>
        <v>220</v>
      </c>
      <c r="P945" s="8">
        <f t="shared" si="71"/>
        <v>549.33000000000004</v>
      </c>
      <c r="Q945" s="10" t="s">
        <v>8316</v>
      </c>
      <c r="R945" t="s">
        <v>8318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5053</v>
      </c>
      <c r="D946" s="15">
        <v>50000</v>
      </c>
      <c r="E946" s="6">
        <v>6565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8">
        <f t="shared" si="70"/>
        <v>13</v>
      </c>
      <c r="P946" s="8">
        <f t="shared" si="71"/>
        <v>68.39</v>
      </c>
      <c r="Q946" s="10" t="s">
        <v>8316</v>
      </c>
      <c r="R946" t="s">
        <v>8318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5054</v>
      </c>
      <c r="D947" s="15">
        <v>100000</v>
      </c>
      <c r="E947" s="6">
        <v>6555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8">
        <f t="shared" si="70"/>
        <v>7</v>
      </c>
      <c r="P947" s="8">
        <f t="shared" si="71"/>
        <v>409.69</v>
      </c>
      <c r="Q947" s="10" t="s">
        <v>8316</v>
      </c>
      <c r="R947" t="s">
        <v>8318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5055</v>
      </c>
      <c r="D948" s="15">
        <v>15000</v>
      </c>
      <c r="E948" s="6">
        <v>6541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8">
        <f t="shared" si="70"/>
        <v>44</v>
      </c>
      <c r="P948" s="8">
        <f t="shared" si="71"/>
        <v>1308.2</v>
      </c>
      <c r="Q948" s="10" t="s">
        <v>8316</v>
      </c>
      <c r="R948" t="s">
        <v>8318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5056</v>
      </c>
      <c r="D949" s="15">
        <v>850</v>
      </c>
      <c r="E949" s="6">
        <v>6530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8">
        <f t="shared" si="70"/>
        <v>768</v>
      </c>
      <c r="P949" s="8" t="str">
        <f t="shared" si="71"/>
        <v>N/A</v>
      </c>
      <c r="Q949" s="10" t="s">
        <v>8316</v>
      </c>
      <c r="R949" t="s">
        <v>8318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5057</v>
      </c>
      <c r="D950" s="15">
        <v>4000</v>
      </c>
      <c r="E950" s="6">
        <v>6515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8">
        <f t="shared" si="70"/>
        <v>163</v>
      </c>
      <c r="P950" s="8">
        <f t="shared" si="71"/>
        <v>814.38</v>
      </c>
      <c r="Q950" s="10" t="s">
        <v>8316</v>
      </c>
      <c r="R950" t="s">
        <v>8318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5058</v>
      </c>
      <c r="D951" s="15">
        <v>20000</v>
      </c>
      <c r="E951" s="6">
        <v>6511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8">
        <f t="shared" si="70"/>
        <v>33</v>
      </c>
      <c r="P951" s="8">
        <f t="shared" si="71"/>
        <v>930.14</v>
      </c>
      <c r="Q951" s="10" t="s">
        <v>8316</v>
      </c>
      <c r="R951" t="s">
        <v>8318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5059</v>
      </c>
      <c r="D952" s="15">
        <v>5000</v>
      </c>
      <c r="E952" s="6">
        <v>6506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8">
        <f t="shared" si="70"/>
        <v>130</v>
      </c>
      <c r="P952" s="8">
        <f t="shared" si="71"/>
        <v>271.08</v>
      </c>
      <c r="Q952" s="10" t="s">
        <v>8316</v>
      </c>
      <c r="R952" t="s">
        <v>8318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5060</v>
      </c>
      <c r="D953" s="15">
        <v>50000</v>
      </c>
      <c r="E953" s="6">
        <v>6505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8">
        <f t="shared" si="70"/>
        <v>13</v>
      </c>
      <c r="P953" s="8">
        <f t="shared" si="71"/>
        <v>53.76</v>
      </c>
      <c r="Q953" s="10" t="s">
        <v>8316</v>
      </c>
      <c r="R953" t="s">
        <v>8318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5061</v>
      </c>
      <c r="D954" s="15">
        <v>49000</v>
      </c>
      <c r="E954" s="6">
        <v>6500.09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8">
        <f t="shared" si="70"/>
        <v>13</v>
      </c>
      <c r="P954" s="8">
        <f t="shared" si="71"/>
        <v>33.159999999999997</v>
      </c>
      <c r="Q954" s="10" t="s">
        <v>8316</v>
      </c>
      <c r="R954" t="s">
        <v>8318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5062</v>
      </c>
      <c r="D955" s="15">
        <v>15000</v>
      </c>
      <c r="E955" s="6">
        <v>6500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8">
        <f t="shared" si="70"/>
        <v>43</v>
      </c>
      <c r="P955" s="8">
        <f t="shared" si="71"/>
        <v>1300</v>
      </c>
      <c r="Q955" s="10" t="s">
        <v>8316</v>
      </c>
      <c r="R955" t="s">
        <v>8318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5063</v>
      </c>
      <c r="D956" s="15">
        <v>15000</v>
      </c>
      <c r="E956" s="6">
        <v>6485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8">
        <f t="shared" si="70"/>
        <v>43</v>
      </c>
      <c r="P956" s="8">
        <f t="shared" si="71"/>
        <v>88.84</v>
      </c>
      <c r="Q956" s="10" t="s">
        <v>8316</v>
      </c>
      <c r="R956" t="s">
        <v>8318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5064</v>
      </c>
      <c r="D957" s="15">
        <v>300000</v>
      </c>
      <c r="E957" s="6">
        <v>6438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8">
        <f t="shared" si="70"/>
        <v>2</v>
      </c>
      <c r="P957" s="8">
        <f t="shared" si="71"/>
        <v>69.23</v>
      </c>
      <c r="Q957" s="10" t="s">
        <v>8316</v>
      </c>
      <c r="R957" t="s">
        <v>8318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5065</v>
      </c>
      <c r="D958" s="15">
        <v>50000</v>
      </c>
      <c r="E958" s="6">
        <v>6400.47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8">
        <f t="shared" si="70"/>
        <v>13</v>
      </c>
      <c r="P958" s="8">
        <f t="shared" si="71"/>
        <v>376.5</v>
      </c>
      <c r="Q958" s="10" t="s">
        <v>8316</v>
      </c>
      <c r="R958" t="s">
        <v>8318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5066</v>
      </c>
      <c r="D959" s="15">
        <v>12000</v>
      </c>
      <c r="E959" s="6">
        <v>6388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8">
        <f t="shared" si="70"/>
        <v>53</v>
      </c>
      <c r="P959" s="8">
        <f t="shared" si="71"/>
        <v>912.57</v>
      </c>
      <c r="Q959" s="10" t="s">
        <v>8316</v>
      </c>
      <c r="R959" t="s">
        <v>8318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5067</v>
      </c>
      <c r="D960" s="15">
        <v>7777</v>
      </c>
      <c r="E960" s="6">
        <v>6387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8">
        <f t="shared" si="70"/>
        <v>82</v>
      </c>
      <c r="P960" s="8">
        <f t="shared" si="71"/>
        <v>375.71</v>
      </c>
      <c r="Q960" s="10" t="s">
        <v>8316</v>
      </c>
      <c r="R960" t="s">
        <v>8318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5068</v>
      </c>
      <c r="D961" s="15">
        <v>50000</v>
      </c>
      <c r="E961" s="6">
        <v>6382.34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8">
        <f t="shared" si="70"/>
        <v>13</v>
      </c>
      <c r="P961" s="8">
        <f t="shared" si="71"/>
        <v>37.32</v>
      </c>
      <c r="Q961" s="10" t="s">
        <v>8316</v>
      </c>
      <c r="R961" t="s">
        <v>8318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5069</v>
      </c>
      <c r="D962" s="15">
        <v>55650</v>
      </c>
      <c r="E962" s="6">
        <v>6375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8">
        <f t="shared" si="70"/>
        <v>11</v>
      </c>
      <c r="P962" s="8">
        <f t="shared" si="71"/>
        <v>33.909999999999997</v>
      </c>
      <c r="Q962" s="10" t="s">
        <v>8316</v>
      </c>
      <c r="R962" t="s">
        <v>8318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5070</v>
      </c>
      <c r="D963" s="15">
        <v>95000</v>
      </c>
      <c r="E963" s="6">
        <v>6373.27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8">
        <f t="shared" ref="O963:O1026" si="75">ROUND(E963/D963*100,0)</f>
        <v>7</v>
      </c>
      <c r="P963" s="8">
        <f t="shared" ref="P963:P1026" si="76">IFERROR(ROUND(E963/L963,2), "N/A")</f>
        <v>57.94</v>
      </c>
      <c r="Q963" s="10" t="s">
        <v>8316</v>
      </c>
      <c r="R963" t="s">
        <v>8318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5071</v>
      </c>
      <c r="D964" s="15">
        <v>2500</v>
      </c>
      <c r="E964" s="6">
        <v>6360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8">
        <f t="shared" si="75"/>
        <v>254</v>
      </c>
      <c r="P964" s="8">
        <f t="shared" si="76"/>
        <v>171.89</v>
      </c>
      <c r="Q964" s="10" t="s">
        <v>8316</v>
      </c>
      <c r="R964" t="s">
        <v>8318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5072</v>
      </c>
      <c r="D965" s="15">
        <v>35000</v>
      </c>
      <c r="E965" s="6">
        <v>6360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8">
        <f t="shared" si="75"/>
        <v>18</v>
      </c>
      <c r="P965" s="8">
        <f t="shared" si="76"/>
        <v>706.67</v>
      </c>
      <c r="Q965" s="10" t="s">
        <v>8316</v>
      </c>
      <c r="R965" t="s">
        <v>8318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5073</v>
      </c>
      <c r="D966" s="15">
        <v>110000</v>
      </c>
      <c r="E966" s="6">
        <v>6308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8">
        <f t="shared" si="75"/>
        <v>6</v>
      </c>
      <c r="P966" s="8">
        <f t="shared" si="76"/>
        <v>217.52</v>
      </c>
      <c r="Q966" s="10" t="s">
        <v>8316</v>
      </c>
      <c r="R966" t="s">
        <v>8318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5074</v>
      </c>
      <c r="D967" s="15">
        <v>25000</v>
      </c>
      <c r="E967" s="6">
        <v>6301.76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8">
        <f t="shared" si="75"/>
        <v>25</v>
      </c>
      <c r="P967" s="8">
        <f t="shared" si="76"/>
        <v>1050.29</v>
      </c>
      <c r="Q967" s="10" t="s">
        <v>8316</v>
      </c>
      <c r="R967" t="s">
        <v>8318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5075</v>
      </c>
      <c r="D968" s="15">
        <v>12000</v>
      </c>
      <c r="E968" s="6">
        <v>6301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8">
        <f t="shared" si="75"/>
        <v>53</v>
      </c>
      <c r="P968" s="8">
        <f t="shared" si="76"/>
        <v>210.03</v>
      </c>
      <c r="Q968" s="10" t="s">
        <v>8316</v>
      </c>
      <c r="R968" t="s">
        <v>8318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5076</v>
      </c>
      <c r="D969" s="15">
        <v>20000</v>
      </c>
      <c r="E969" s="6">
        <v>6300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8">
        <f t="shared" si="75"/>
        <v>32</v>
      </c>
      <c r="P969" s="8">
        <f t="shared" si="76"/>
        <v>77.78</v>
      </c>
      <c r="Q969" s="10" t="s">
        <v>8316</v>
      </c>
      <c r="R969" t="s">
        <v>8318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5077</v>
      </c>
      <c r="D970" s="15">
        <v>8000</v>
      </c>
      <c r="E970" s="6">
        <v>6300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8">
        <f t="shared" si="75"/>
        <v>79</v>
      </c>
      <c r="P970" s="8">
        <f t="shared" si="76"/>
        <v>1575</v>
      </c>
      <c r="Q970" s="10" t="s">
        <v>8316</v>
      </c>
      <c r="R970" t="s">
        <v>8318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5078</v>
      </c>
      <c r="D971" s="15">
        <v>30000</v>
      </c>
      <c r="E971" s="6">
        <v>6258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8">
        <f t="shared" si="75"/>
        <v>21</v>
      </c>
      <c r="P971" s="8">
        <f t="shared" si="76"/>
        <v>568.91</v>
      </c>
      <c r="Q971" s="10" t="s">
        <v>8316</v>
      </c>
      <c r="R971" t="s">
        <v>8318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5079</v>
      </c>
      <c r="D972" s="15">
        <v>5000</v>
      </c>
      <c r="E972" s="6">
        <v>6257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8">
        <f t="shared" si="75"/>
        <v>125</v>
      </c>
      <c r="P972" s="8">
        <f t="shared" si="76"/>
        <v>446.93</v>
      </c>
      <c r="Q972" s="10" t="s">
        <v>8316</v>
      </c>
      <c r="R972" t="s">
        <v>8318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5080</v>
      </c>
      <c r="D973" s="15">
        <v>100000</v>
      </c>
      <c r="E973" s="6">
        <v>6240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8">
        <f t="shared" si="75"/>
        <v>6</v>
      </c>
      <c r="P973" s="8">
        <f t="shared" si="76"/>
        <v>1248</v>
      </c>
      <c r="Q973" s="10" t="s">
        <v>8316</v>
      </c>
      <c r="R973" t="s">
        <v>8318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5081</v>
      </c>
      <c r="D974" s="15">
        <v>20000</v>
      </c>
      <c r="E974" s="6">
        <v>6235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8">
        <f t="shared" si="75"/>
        <v>31</v>
      </c>
      <c r="P974" s="8">
        <f t="shared" si="76"/>
        <v>138.56</v>
      </c>
      <c r="Q974" s="10" t="s">
        <v>8316</v>
      </c>
      <c r="R974" t="s">
        <v>8318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5082</v>
      </c>
      <c r="D975" s="15">
        <v>20000</v>
      </c>
      <c r="E975" s="6">
        <v>6220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8">
        <f t="shared" si="75"/>
        <v>31</v>
      </c>
      <c r="P975" s="8">
        <f t="shared" si="76"/>
        <v>777.5</v>
      </c>
      <c r="Q975" s="10" t="s">
        <v>8316</v>
      </c>
      <c r="R975" t="s">
        <v>8318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5083</v>
      </c>
      <c r="D976" s="15">
        <v>50000</v>
      </c>
      <c r="E976" s="6">
        <v>6215.56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8">
        <f t="shared" si="75"/>
        <v>12</v>
      </c>
      <c r="P976" s="8">
        <f t="shared" si="76"/>
        <v>2071.85</v>
      </c>
      <c r="Q976" s="10" t="s">
        <v>8316</v>
      </c>
      <c r="R976" t="s">
        <v>8318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5084</v>
      </c>
      <c r="D977" s="15">
        <v>100000</v>
      </c>
      <c r="E977" s="6">
        <v>6215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8">
        <f t="shared" si="75"/>
        <v>6</v>
      </c>
      <c r="P977" s="8">
        <f t="shared" si="76"/>
        <v>258.95999999999998</v>
      </c>
      <c r="Q977" s="10" t="s">
        <v>8316</v>
      </c>
      <c r="R977" t="s">
        <v>8318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5085</v>
      </c>
      <c r="D978" s="15">
        <v>150000</v>
      </c>
      <c r="E978" s="6">
        <v>6210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8">
        <f t="shared" si="75"/>
        <v>4</v>
      </c>
      <c r="P978" s="8">
        <f t="shared" si="76"/>
        <v>345</v>
      </c>
      <c r="Q978" s="10" t="s">
        <v>8316</v>
      </c>
      <c r="R978" t="s">
        <v>8318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5086</v>
      </c>
      <c r="D979" s="15">
        <v>2700</v>
      </c>
      <c r="E979" s="6">
        <v>6208.98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8">
        <f t="shared" si="75"/>
        <v>230</v>
      </c>
      <c r="P979" s="8">
        <f t="shared" si="76"/>
        <v>517.41999999999996</v>
      </c>
      <c r="Q979" s="10" t="s">
        <v>8316</v>
      </c>
      <c r="R979" t="s">
        <v>8318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5087</v>
      </c>
      <c r="D980" s="15">
        <v>172889</v>
      </c>
      <c r="E980" s="6">
        <v>6207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8">
        <f t="shared" si="75"/>
        <v>4</v>
      </c>
      <c r="P980" s="8">
        <f t="shared" si="76"/>
        <v>50.46</v>
      </c>
      <c r="Q980" s="10" t="s">
        <v>8316</v>
      </c>
      <c r="R980" t="s">
        <v>8318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5088</v>
      </c>
      <c r="D981" s="15">
        <v>35000</v>
      </c>
      <c r="E981" s="6">
        <v>6181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8">
        <f t="shared" si="75"/>
        <v>18</v>
      </c>
      <c r="P981" s="8">
        <f t="shared" si="76"/>
        <v>64.39</v>
      </c>
      <c r="Q981" s="10" t="s">
        <v>8316</v>
      </c>
      <c r="R981" t="s">
        <v>8318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5089</v>
      </c>
      <c r="D982" s="15">
        <v>10000</v>
      </c>
      <c r="E982" s="6">
        <v>6155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8">
        <f t="shared" si="75"/>
        <v>62</v>
      </c>
      <c r="P982" s="8">
        <f t="shared" si="76"/>
        <v>198.55</v>
      </c>
      <c r="Q982" s="10" t="s">
        <v>8316</v>
      </c>
      <c r="R982" t="s">
        <v>8318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5090</v>
      </c>
      <c r="D983" s="15">
        <v>88888</v>
      </c>
      <c r="E983" s="6">
        <v>6146.27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8">
        <f t="shared" si="75"/>
        <v>7</v>
      </c>
      <c r="P983" s="8">
        <f t="shared" si="76"/>
        <v>1536.57</v>
      </c>
      <c r="Q983" s="10" t="s">
        <v>8316</v>
      </c>
      <c r="R983" t="s">
        <v>8318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5091</v>
      </c>
      <c r="D984" s="15">
        <v>17500</v>
      </c>
      <c r="E984" s="6">
        <v>6141.99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8">
        <f t="shared" si="75"/>
        <v>35</v>
      </c>
      <c r="P984" s="8">
        <f t="shared" si="76"/>
        <v>2047.33</v>
      </c>
      <c r="Q984" s="10" t="s">
        <v>8316</v>
      </c>
      <c r="R984" t="s">
        <v>8318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5092</v>
      </c>
      <c r="D985" s="15">
        <v>104219</v>
      </c>
      <c r="E985" s="6">
        <v>6130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8">
        <f t="shared" si="75"/>
        <v>6</v>
      </c>
      <c r="P985" s="8">
        <f t="shared" si="76"/>
        <v>34.25</v>
      </c>
      <c r="Q985" s="10" t="s">
        <v>8316</v>
      </c>
      <c r="R985" t="s">
        <v>8318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5093</v>
      </c>
      <c r="D986" s="15">
        <v>10000</v>
      </c>
      <c r="E986" s="6">
        <v>6120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8">
        <f t="shared" si="75"/>
        <v>61</v>
      </c>
      <c r="P986" s="8">
        <f t="shared" si="76"/>
        <v>2040</v>
      </c>
      <c r="Q986" s="10" t="s">
        <v>8316</v>
      </c>
      <c r="R986" t="s">
        <v>8318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5094</v>
      </c>
      <c r="D987" s="15">
        <v>30000</v>
      </c>
      <c r="E987" s="6">
        <v>6118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8">
        <f t="shared" si="75"/>
        <v>20</v>
      </c>
      <c r="P987" s="8">
        <f t="shared" si="76"/>
        <v>266</v>
      </c>
      <c r="Q987" s="10" t="s">
        <v>8316</v>
      </c>
      <c r="R987" t="s">
        <v>8318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5095</v>
      </c>
      <c r="D988" s="15">
        <v>20000</v>
      </c>
      <c r="E988" s="6">
        <v>6111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8">
        <f t="shared" si="75"/>
        <v>31</v>
      </c>
      <c r="P988" s="8">
        <f t="shared" si="76"/>
        <v>265.7</v>
      </c>
      <c r="Q988" s="10" t="s">
        <v>8316</v>
      </c>
      <c r="R988" t="s">
        <v>8318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5096</v>
      </c>
      <c r="D989" s="15">
        <v>50000</v>
      </c>
      <c r="E989" s="6">
        <v>6108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8">
        <f t="shared" si="75"/>
        <v>12</v>
      </c>
      <c r="P989" s="8">
        <f t="shared" si="76"/>
        <v>148.97999999999999</v>
      </c>
      <c r="Q989" s="10" t="s">
        <v>8316</v>
      </c>
      <c r="R989" t="s">
        <v>8318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5097</v>
      </c>
      <c r="D990" s="15">
        <v>5000</v>
      </c>
      <c r="E990" s="6">
        <v>6100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8">
        <f t="shared" si="75"/>
        <v>122</v>
      </c>
      <c r="P990" s="8" t="str">
        <f t="shared" si="76"/>
        <v>N/A</v>
      </c>
      <c r="Q990" s="10" t="s">
        <v>8316</v>
      </c>
      <c r="R990" t="s">
        <v>8318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5098</v>
      </c>
      <c r="D991" s="15">
        <v>10000</v>
      </c>
      <c r="E991" s="6">
        <v>6100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8">
        <f t="shared" si="75"/>
        <v>61</v>
      </c>
      <c r="P991" s="8">
        <f t="shared" si="76"/>
        <v>190.63</v>
      </c>
      <c r="Q991" s="10" t="s">
        <v>8316</v>
      </c>
      <c r="R991" t="s">
        <v>8318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5099</v>
      </c>
      <c r="D992" s="15">
        <v>25000</v>
      </c>
      <c r="E992" s="6">
        <v>6086.26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8">
        <f t="shared" si="75"/>
        <v>24</v>
      </c>
      <c r="P992" s="8">
        <f t="shared" si="76"/>
        <v>3043.13</v>
      </c>
      <c r="Q992" s="10" t="s">
        <v>8316</v>
      </c>
      <c r="R992" t="s">
        <v>8318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5100</v>
      </c>
      <c r="D993" s="15">
        <v>5000</v>
      </c>
      <c r="E993" s="6">
        <v>6080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8">
        <f t="shared" si="75"/>
        <v>122</v>
      </c>
      <c r="P993" s="8">
        <f t="shared" si="76"/>
        <v>868.57</v>
      </c>
      <c r="Q993" s="10" t="s">
        <v>8316</v>
      </c>
      <c r="R993" t="s">
        <v>8318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5101</v>
      </c>
      <c r="D994" s="15">
        <v>100000</v>
      </c>
      <c r="E994" s="6">
        <v>6080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8">
        <f t="shared" si="75"/>
        <v>6</v>
      </c>
      <c r="P994" s="8">
        <f t="shared" si="76"/>
        <v>1520</v>
      </c>
      <c r="Q994" s="10" t="s">
        <v>8316</v>
      </c>
      <c r="R994" t="s">
        <v>8318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5102</v>
      </c>
      <c r="D995" s="15">
        <v>70000</v>
      </c>
      <c r="E995" s="6">
        <v>6077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8">
        <f t="shared" si="75"/>
        <v>9</v>
      </c>
      <c r="P995" s="8">
        <f t="shared" si="76"/>
        <v>31.01</v>
      </c>
      <c r="Q995" s="10" t="s">
        <v>8316</v>
      </c>
      <c r="R995" t="s">
        <v>8318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5103</v>
      </c>
      <c r="D996" s="15">
        <v>200000</v>
      </c>
      <c r="E996" s="6">
        <v>6071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8">
        <f t="shared" si="75"/>
        <v>3</v>
      </c>
      <c r="P996" s="8">
        <f t="shared" si="76"/>
        <v>551.91</v>
      </c>
      <c r="Q996" s="10" t="s">
        <v>8316</v>
      </c>
      <c r="R996" t="s">
        <v>8318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5104</v>
      </c>
      <c r="D997" s="15">
        <v>10000</v>
      </c>
      <c r="E997" s="6">
        <v>6061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8">
        <f t="shared" si="75"/>
        <v>61</v>
      </c>
      <c r="P997" s="8">
        <f t="shared" si="76"/>
        <v>673.44</v>
      </c>
      <c r="Q997" s="10" t="s">
        <v>8316</v>
      </c>
      <c r="R997" t="s">
        <v>8318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5105</v>
      </c>
      <c r="D998" s="15">
        <v>4000</v>
      </c>
      <c r="E998" s="6">
        <v>6060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8">
        <f t="shared" si="75"/>
        <v>152</v>
      </c>
      <c r="P998" s="8">
        <f t="shared" si="76"/>
        <v>1212</v>
      </c>
      <c r="Q998" s="10" t="s">
        <v>8316</v>
      </c>
      <c r="R998" t="s">
        <v>8318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5106</v>
      </c>
      <c r="D999" s="15">
        <v>5000</v>
      </c>
      <c r="E999" s="6">
        <v>6056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8">
        <f t="shared" si="75"/>
        <v>121</v>
      </c>
      <c r="P999" s="8">
        <f t="shared" si="76"/>
        <v>757</v>
      </c>
      <c r="Q999" s="10" t="s">
        <v>8316</v>
      </c>
      <c r="R999" t="s">
        <v>8318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5107</v>
      </c>
      <c r="D1000" s="15">
        <v>60000</v>
      </c>
      <c r="E1000" s="6">
        <v>6053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8">
        <f t="shared" si="75"/>
        <v>10</v>
      </c>
      <c r="P1000" s="8">
        <f t="shared" si="76"/>
        <v>26.43</v>
      </c>
      <c r="Q1000" s="10" t="s">
        <v>8316</v>
      </c>
      <c r="R1000" t="s">
        <v>8318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5108</v>
      </c>
      <c r="D1001" s="15">
        <v>150000</v>
      </c>
      <c r="E1001" s="6">
        <v>6042.02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8">
        <f t="shared" si="75"/>
        <v>4</v>
      </c>
      <c r="P1001" s="8">
        <f t="shared" si="76"/>
        <v>151.05000000000001</v>
      </c>
      <c r="Q1001" s="10" t="s">
        <v>8316</v>
      </c>
      <c r="R1001" t="s">
        <v>8318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5109</v>
      </c>
      <c r="D1002" s="15">
        <v>894700</v>
      </c>
      <c r="E1002" s="6">
        <v>6041.6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8">
        <f t="shared" si="75"/>
        <v>1</v>
      </c>
      <c r="P1002" s="8">
        <f t="shared" si="76"/>
        <v>1006.93</v>
      </c>
      <c r="Q1002" s="10" t="s">
        <v>8316</v>
      </c>
      <c r="R1002" t="s">
        <v>8318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5110</v>
      </c>
      <c r="D1003" s="15">
        <v>5000</v>
      </c>
      <c r="E1003" s="6">
        <v>6041.55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8">
        <f t="shared" si="75"/>
        <v>121</v>
      </c>
      <c r="P1003" s="8">
        <f t="shared" si="76"/>
        <v>1510.39</v>
      </c>
      <c r="Q1003" s="10" t="s">
        <v>8316</v>
      </c>
      <c r="R1003" t="s">
        <v>8318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5111</v>
      </c>
      <c r="D1004" s="15">
        <v>9999</v>
      </c>
      <c r="E1004" s="6">
        <v>6039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8">
        <f t="shared" si="75"/>
        <v>60</v>
      </c>
      <c r="P1004" s="8">
        <f t="shared" si="76"/>
        <v>274.5</v>
      </c>
      <c r="Q1004" s="10" t="s">
        <v>8316</v>
      </c>
      <c r="R1004" t="s">
        <v>8318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5112</v>
      </c>
      <c r="D1005" s="15">
        <v>20000</v>
      </c>
      <c r="E1005" s="6">
        <v>6030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8">
        <f t="shared" si="75"/>
        <v>30</v>
      </c>
      <c r="P1005" s="8">
        <f t="shared" si="76"/>
        <v>402</v>
      </c>
      <c r="Q1005" s="10" t="s">
        <v>8316</v>
      </c>
      <c r="R1005" t="s">
        <v>8318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5113</v>
      </c>
      <c r="D1006" s="15">
        <v>25000</v>
      </c>
      <c r="E1006" s="6">
        <v>6029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8">
        <f t="shared" si="75"/>
        <v>24</v>
      </c>
      <c r="P1006" s="8">
        <f t="shared" si="76"/>
        <v>63.46</v>
      </c>
      <c r="Q1006" s="10" t="s">
        <v>8316</v>
      </c>
      <c r="R1006" t="s">
        <v>8318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5114</v>
      </c>
      <c r="D1007" s="15">
        <v>200000</v>
      </c>
      <c r="E1007" s="6">
        <v>6027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8">
        <f t="shared" si="75"/>
        <v>3</v>
      </c>
      <c r="P1007" s="8">
        <f t="shared" si="76"/>
        <v>37.43</v>
      </c>
      <c r="Q1007" s="10" t="s">
        <v>8316</v>
      </c>
      <c r="R1007" t="s">
        <v>8318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5115</v>
      </c>
      <c r="D1008" s="15">
        <v>4000</v>
      </c>
      <c r="E1008" s="6">
        <v>6025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8">
        <f t="shared" si="75"/>
        <v>151</v>
      </c>
      <c r="P1008" s="8">
        <f t="shared" si="76"/>
        <v>753.13</v>
      </c>
      <c r="Q1008" s="10" t="s">
        <v>8316</v>
      </c>
      <c r="R1008" t="s">
        <v>8318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5116</v>
      </c>
      <c r="D1009" s="15">
        <v>30000</v>
      </c>
      <c r="E1009" s="6">
        <v>6025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8">
        <f t="shared" si="75"/>
        <v>20</v>
      </c>
      <c r="P1009" s="8">
        <f t="shared" si="76"/>
        <v>79.28</v>
      </c>
      <c r="Q1009" s="10" t="s">
        <v>8316</v>
      </c>
      <c r="R1009" t="s">
        <v>8318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5117</v>
      </c>
      <c r="D1010" s="15">
        <v>93500</v>
      </c>
      <c r="E1010" s="6">
        <v>6020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8">
        <f t="shared" si="75"/>
        <v>6</v>
      </c>
      <c r="P1010" s="8">
        <f t="shared" si="76"/>
        <v>6020</v>
      </c>
      <c r="Q1010" s="10" t="s">
        <v>8316</v>
      </c>
      <c r="R1010" t="s">
        <v>8318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5118</v>
      </c>
      <c r="D1011" s="15">
        <v>50000</v>
      </c>
      <c r="E1011" s="6">
        <v>6019.01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8">
        <f t="shared" si="75"/>
        <v>12</v>
      </c>
      <c r="P1011" s="8">
        <f t="shared" si="76"/>
        <v>59.59</v>
      </c>
      <c r="Q1011" s="10" t="s">
        <v>8316</v>
      </c>
      <c r="R1011" t="s">
        <v>8318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5119</v>
      </c>
      <c r="D1012" s="15">
        <v>115250</v>
      </c>
      <c r="E1012" s="6">
        <v>6019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8">
        <f t="shared" si="75"/>
        <v>5</v>
      </c>
      <c r="P1012" s="8">
        <f t="shared" si="76"/>
        <v>1504.75</v>
      </c>
      <c r="Q1012" s="10" t="s">
        <v>8316</v>
      </c>
      <c r="R1012" t="s">
        <v>8318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5120</v>
      </c>
      <c r="D1013" s="15">
        <v>20000</v>
      </c>
      <c r="E1013" s="6">
        <v>6007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8">
        <f t="shared" si="75"/>
        <v>30</v>
      </c>
      <c r="P1013" s="8">
        <f t="shared" si="76"/>
        <v>6007</v>
      </c>
      <c r="Q1013" s="10" t="s">
        <v>8316</v>
      </c>
      <c r="R1013" t="s">
        <v>8318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5121</v>
      </c>
      <c r="D1014" s="15">
        <v>5000</v>
      </c>
      <c r="E1014" s="6">
        <v>6001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8">
        <f t="shared" si="75"/>
        <v>120</v>
      </c>
      <c r="P1014" s="8">
        <f t="shared" si="76"/>
        <v>7.74</v>
      </c>
      <c r="Q1014" s="10" t="s">
        <v>8316</v>
      </c>
      <c r="R1014" t="s">
        <v>8318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5122</v>
      </c>
      <c r="D1015" s="15">
        <v>25000</v>
      </c>
      <c r="E1015" s="6">
        <v>6000.66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8">
        <f t="shared" si="75"/>
        <v>24</v>
      </c>
      <c r="P1015" s="8">
        <f t="shared" si="76"/>
        <v>66.67</v>
      </c>
      <c r="Q1015" s="10" t="s">
        <v>8316</v>
      </c>
      <c r="R1015" t="s">
        <v>8318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5123</v>
      </c>
      <c r="D1016" s="15">
        <v>10000</v>
      </c>
      <c r="E1016" s="6">
        <v>6000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8">
        <f t="shared" si="75"/>
        <v>60</v>
      </c>
      <c r="P1016" s="8">
        <f t="shared" si="76"/>
        <v>375</v>
      </c>
      <c r="Q1016" s="10" t="s">
        <v>8316</v>
      </c>
      <c r="R1016" t="s">
        <v>8318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5124</v>
      </c>
      <c r="D1017" s="15">
        <v>9000</v>
      </c>
      <c r="E1017" s="6">
        <v>6000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8">
        <f t="shared" si="75"/>
        <v>67</v>
      </c>
      <c r="P1017" s="8">
        <f t="shared" si="76"/>
        <v>1000</v>
      </c>
      <c r="Q1017" s="10" t="s">
        <v>8316</v>
      </c>
      <c r="R1017" t="s">
        <v>8318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5125</v>
      </c>
      <c r="D1018" s="15">
        <v>100000</v>
      </c>
      <c r="E1018" s="6">
        <v>6000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8">
        <f t="shared" si="75"/>
        <v>6</v>
      </c>
      <c r="P1018" s="8">
        <f t="shared" si="76"/>
        <v>157.88999999999999</v>
      </c>
      <c r="Q1018" s="10" t="s">
        <v>8316</v>
      </c>
      <c r="R1018" t="s">
        <v>8318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5126</v>
      </c>
      <c r="D1019" s="15">
        <v>250000</v>
      </c>
      <c r="E1019" s="6">
        <v>6000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8">
        <f t="shared" si="75"/>
        <v>2</v>
      </c>
      <c r="P1019" s="8">
        <f t="shared" si="76"/>
        <v>16.899999999999999</v>
      </c>
      <c r="Q1019" s="10" t="s">
        <v>8316</v>
      </c>
      <c r="R1019" t="s">
        <v>8318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5127</v>
      </c>
      <c r="D1020" s="15">
        <v>20000</v>
      </c>
      <c r="E1020" s="6">
        <v>6000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8">
        <f t="shared" si="75"/>
        <v>30</v>
      </c>
      <c r="P1020" s="8">
        <f t="shared" si="76"/>
        <v>857.14</v>
      </c>
      <c r="Q1020" s="10" t="s">
        <v>8316</v>
      </c>
      <c r="R1020" t="s">
        <v>8318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5128</v>
      </c>
      <c r="D1021" s="15">
        <v>45000</v>
      </c>
      <c r="E1021" s="6">
        <v>5985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8">
        <f t="shared" si="75"/>
        <v>13</v>
      </c>
      <c r="P1021" s="8">
        <f t="shared" si="76"/>
        <v>14.96</v>
      </c>
      <c r="Q1021" s="10" t="s">
        <v>8316</v>
      </c>
      <c r="R1021" t="s">
        <v>8318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5129</v>
      </c>
      <c r="D1022" s="15">
        <v>1550</v>
      </c>
      <c r="E1022" s="6">
        <v>5940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8">
        <f t="shared" si="75"/>
        <v>383</v>
      </c>
      <c r="P1022" s="8">
        <f t="shared" si="76"/>
        <v>198</v>
      </c>
      <c r="Q1022" s="10" t="s">
        <v>8322</v>
      </c>
      <c r="R1022" t="s">
        <v>8327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5130</v>
      </c>
      <c r="D1023" s="15">
        <v>3000</v>
      </c>
      <c r="E1023" s="6">
        <v>5922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8">
        <f t="shared" si="75"/>
        <v>197</v>
      </c>
      <c r="P1023" s="8">
        <f t="shared" si="76"/>
        <v>12.39</v>
      </c>
      <c r="Q1023" s="10" t="s">
        <v>8322</v>
      </c>
      <c r="R1023" t="s">
        <v>8327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5131</v>
      </c>
      <c r="D1024" s="15">
        <v>2000</v>
      </c>
      <c r="E1024" s="6">
        <v>5910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8">
        <f t="shared" si="75"/>
        <v>296</v>
      </c>
      <c r="P1024" s="8">
        <f t="shared" si="76"/>
        <v>79.86</v>
      </c>
      <c r="Q1024" s="10" t="s">
        <v>8322</v>
      </c>
      <c r="R1024" t="s">
        <v>8327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5132</v>
      </c>
      <c r="D1025" s="15">
        <v>2000</v>
      </c>
      <c r="E1025" s="6">
        <v>5907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8">
        <f t="shared" si="75"/>
        <v>295</v>
      </c>
      <c r="P1025" s="8">
        <f t="shared" si="76"/>
        <v>45.09</v>
      </c>
      <c r="Q1025" s="10" t="s">
        <v>8322</v>
      </c>
      <c r="R1025" t="s">
        <v>8327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5133</v>
      </c>
      <c r="D1026" s="15">
        <v>20000</v>
      </c>
      <c r="E1026" s="6">
        <v>5904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8">
        <f t="shared" si="75"/>
        <v>30</v>
      </c>
      <c r="P1026" s="8">
        <f t="shared" si="76"/>
        <v>96.79</v>
      </c>
      <c r="Q1026" s="10" t="s">
        <v>8322</v>
      </c>
      <c r="R1026" t="s">
        <v>8327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5134</v>
      </c>
      <c r="D1027" s="15">
        <v>70000</v>
      </c>
      <c r="E1027" s="6">
        <v>5902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8">
        <f t="shared" ref="O1027:O1090" si="80">ROUND(E1027/D1027*100,0)</f>
        <v>8</v>
      </c>
      <c r="P1027" s="8">
        <f t="shared" ref="P1027:P1090" si="81">IFERROR(ROUND(E1027/L1027,2), "N/A")</f>
        <v>5.51</v>
      </c>
      <c r="Q1027" s="10" t="s">
        <v>8322</v>
      </c>
      <c r="R1027" t="s">
        <v>8327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5135</v>
      </c>
      <c r="D1028" s="15">
        <v>7000</v>
      </c>
      <c r="E1028" s="6">
        <v>5876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8">
        <f t="shared" si="80"/>
        <v>84</v>
      </c>
      <c r="P1028" s="8">
        <f t="shared" si="81"/>
        <v>48.16</v>
      </c>
      <c r="Q1028" s="10" t="s">
        <v>8322</v>
      </c>
      <c r="R1028" t="s">
        <v>8327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5136</v>
      </c>
      <c r="D1029" s="15">
        <v>7501</v>
      </c>
      <c r="E1029" s="6">
        <v>5875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8">
        <f t="shared" si="80"/>
        <v>78</v>
      </c>
      <c r="P1029" s="8">
        <f t="shared" si="81"/>
        <v>52.93</v>
      </c>
      <c r="Q1029" s="10" t="s">
        <v>8322</v>
      </c>
      <c r="R1029" t="s">
        <v>8327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5137</v>
      </c>
      <c r="D1030" s="15">
        <v>10000</v>
      </c>
      <c r="E1030" s="6">
        <v>5858.84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8">
        <f t="shared" si="80"/>
        <v>59</v>
      </c>
      <c r="P1030" s="8">
        <f t="shared" si="81"/>
        <v>22.98</v>
      </c>
      <c r="Q1030" s="10" t="s">
        <v>8322</v>
      </c>
      <c r="R1030" t="s">
        <v>8327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5138</v>
      </c>
      <c r="D1031" s="15">
        <v>10000</v>
      </c>
      <c r="E1031" s="6">
        <v>5854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8">
        <f t="shared" si="80"/>
        <v>59</v>
      </c>
      <c r="P1031" s="8">
        <f t="shared" si="81"/>
        <v>41.52</v>
      </c>
      <c r="Q1031" s="10" t="s">
        <v>8322</v>
      </c>
      <c r="R1031" t="s">
        <v>8327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5139</v>
      </c>
      <c r="D1032" s="15">
        <v>2000</v>
      </c>
      <c r="E1032" s="6">
        <v>5845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8">
        <f t="shared" si="80"/>
        <v>292</v>
      </c>
      <c r="P1032" s="8">
        <f t="shared" si="81"/>
        <v>36.76</v>
      </c>
      <c r="Q1032" s="10" t="s">
        <v>8322</v>
      </c>
      <c r="R1032" t="s">
        <v>8327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5140</v>
      </c>
      <c r="D1033" s="15">
        <v>10000</v>
      </c>
      <c r="E1033" s="6">
        <v>5831.74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8">
        <f t="shared" si="80"/>
        <v>58</v>
      </c>
      <c r="P1033" s="8">
        <f t="shared" si="81"/>
        <v>58.91</v>
      </c>
      <c r="Q1033" s="10" t="s">
        <v>8322</v>
      </c>
      <c r="R1033" t="s">
        <v>8327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5141</v>
      </c>
      <c r="D1034" s="15">
        <v>5400</v>
      </c>
      <c r="E1034" s="6">
        <v>5830.83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8">
        <f t="shared" si="80"/>
        <v>108</v>
      </c>
      <c r="P1034" s="8">
        <f t="shared" si="81"/>
        <v>60.74</v>
      </c>
      <c r="Q1034" s="10" t="s">
        <v>8322</v>
      </c>
      <c r="R1034" t="s">
        <v>8327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5142</v>
      </c>
      <c r="D1035" s="15">
        <v>1328</v>
      </c>
      <c r="E1035" s="6">
        <v>5824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8">
        <f t="shared" si="80"/>
        <v>439</v>
      </c>
      <c r="P1035" s="8">
        <f t="shared" si="81"/>
        <v>215.7</v>
      </c>
      <c r="Q1035" s="10" t="s">
        <v>8322</v>
      </c>
      <c r="R1035" t="s">
        <v>8327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5143</v>
      </c>
      <c r="D1036" s="15">
        <v>5000</v>
      </c>
      <c r="E1036" s="6">
        <v>5813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8">
        <f t="shared" si="80"/>
        <v>116</v>
      </c>
      <c r="P1036" s="8">
        <f t="shared" si="81"/>
        <v>35.020000000000003</v>
      </c>
      <c r="Q1036" s="10" t="s">
        <v>8322</v>
      </c>
      <c r="R1036" t="s">
        <v>8327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5144</v>
      </c>
      <c r="D1037" s="15">
        <v>4600</v>
      </c>
      <c r="E1037" s="6">
        <v>5800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8">
        <f t="shared" si="80"/>
        <v>126</v>
      </c>
      <c r="P1037" s="8">
        <f t="shared" si="81"/>
        <v>76.319999999999993</v>
      </c>
      <c r="Q1037" s="10" t="s">
        <v>8322</v>
      </c>
      <c r="R1037" t="s">
        <v>8327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5145</v>
      </c>
      <c r="D1038" s="15">
        <v>4500</v>
      </c>
      <c r="E1038" s="6">
        <v>5771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8">
        <f t="shared" si="80"/>
        <v>128</v>
      </c>
      <c r="P1038" s="8">
        <f t="shared" si="81"/>
        <v>27.35</v>
      </c>
      <c r="Q1038" s="10" t="s">
        <v>8322</v>
      </c>
      <c r="R1038" t="s">
        <v>8327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5146</v>
      </c>
      <c r="D1039" s="15">
        <v>1000</v>
      </c>
      <c r="E1039" s="6">
        <v>5757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8">
        <f t="shared" si="80"/>
        <v>576</v>
      </c>
      <c r="P1039" s="8">
        <f t="shared" si="81"/>
        <v>274.14</v>
      </c>
      <c r="Q1039" s="10" t="s">
        <v>8322</v>
      </c>
      <c r="R1039" t="s">
        <v>8327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5147</v>
      </c>
      <c r="D1040" s="15">
        <v>1500</v>
      </c>
      <c r="E1040" s="6">
        <v>5739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8">
        <f t="shared" si="80"/>
        <v>383</v>
      </c>
      <c r="P1040" s="8">
        <f t="shared" si="81"/>
        <v>94.08</v>
      </c>
      <c r="Q1040" s="10" t="s">
        <v>8322</v>
      </c>
      <c r="R1040" t="s">
        <v>8327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5148</v>
      </c>
      <c r="D1041" s="15">
        <v>500</v>
      </c>
      <c r="E1041" s="6">
        <v>5713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8">
        <f t="shared" si="80"/>
        <v>1143</v>
      </c>
      <c r="P1041" s="8">
        <f t="shared" si="81"/>
        <v>190.43</v>
      </c>
      <c r="Q1041" s="10" t="s">
        <v>8322</v>
      </c>
      <c r="R1041" t="s">
        <v>8327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5149</v>
      </c>
      <c r="D1042" s="15">
        <v>85000</v>
      </c>
      <c r="E1042" s="6">
        <v>5700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8">
        <f t="shared" si="80"/>
        <v>7</v>
      </c>
      <c r="P1042" s="8">
        <f t="shared" si="81"/>
        <v>5700</v>
      </c>
      <c r="Q1042" s="10" t="s">
        <v>8328</v>
      </c>
      <c r="R1042" t="s">
        <v>8329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5150</v>
      </c>
      <c r="D1043" s="15">
        <v>50</v>
      </c>
      <c r="E1043" s="6">
        <v>5696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8">
        <f t="shared" si="80"/>
        <v>11392</v>
      </c>
      <c r="P1043" s="8" t="str">
        <f t="shared" si="81"/>
        <v>N/A</v>
      </c>
      <c r="Q1043" s="10" t="s">
        <v>8328</v>
      </c>
      <c r="R1043" t="s">
        <v>8329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5151</v>
      </c>
      <c r="D1044" s="15">
        <v>650</v>
      </c>
      <c r="E1044" s="6">
        <v>5680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8">
        <f t="shared" si="80"/>
        <v>874</v>
      </c>
      <c r="P1044" s="8">
        <f t="shared" si="81"/>
        <v>5680</v>
      </c>
      <c r="Q1044" s="10" t="s">
        <v>8328</v>
      </c>
      <c r="R1044" t="s">
        <v>8329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5152</v>
      </c>
      <c r="D1045" s="15">
        <v>100000</v>
      </c>
      <c r="E1045" s="6">
        <v>5673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8">
        <f t="shared" si="80"/>
        <v>6</v>
      </c>
      <c r="P1045" s="8">
        <f t="shared" si="81"/>
        <v>19.43</v>
      </c>
      <c r="Q1045" s="10" t="s">
        <v>8328</v>
      </c>
      <c r="R1045" t="s">
        <v>8329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5153</v>
      </c>
      <c r="D1046" s="15">
        <v>7000</v>
      </c>
      <c r="E1046" s="6">
        <v>5671.11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8">
        <f t="shared" si="80"/>
        <v>81</v>
      </c>
      <c r="P1046" s="8">
        <f t="shared" si="81"/>
        <v>2835.56</v>
      </c>
      <c r="Q1046" s="10" t="s">
        <v>8328</v>
      </c>
      <c r="R1046" t="s">
        <v>8329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5154</v>
      </c>
      <c r="D1047" s="15">
        <v>10000</v>
      </c>
      <c r="E1047" s="6">
        <v>5666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8">
        <f t="shared" si="80"/>
        <v>57</v>
      </c>
      <c r="P1047" s="8">
        <f t="shared" si="81"/>
        <v>708.25</v>
      </c>
      <c r="Q1047" s="10" t="s">
        <v>8328</v>
      </c>
      <c r="R1047" t="s">
        <v>8329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5155</v>
      </c>
      <c r="D1048" s="15">
        <v>3000</v>
      </c>
      <c r="E1048" s="6">
        <v>5665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8">
        <f t="shared" si="80"/>
        <v>189</v>
      </c>
      <c r="P1048" s="8" t="str">
        <f t="shared" si="81"/>
        <v>N/A</v>
      </c>
      <c r="Q1048" s="10" t="s">
        <v>8328</v>
      </c>
      <c r="R1048" t="s">
        <v>8329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5156</v>
      </c>
      <c r="D1049" s="15">
        <v>2000</v>
      </c>
      <c r="E1049" s="6">
        <v>5660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8">
        <f t="shared" si="80"/>
        <v>283</v>
      </c>
      <c r="P1049" s="8">
        <f t="shared" si="81"/>
        <v>5660</v>
      </c>
      <c r="Q1049" s="10" t="s">
        <v>8328</v>
      </c>
      <c r="R1049" t="s">
        <v>8329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5157</v>
      </c>
      <c r="D1050" s="15">
        <v>15000</v>
      </c>
      <c r="E1050" s="6">
        <v>5655.6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8">
        <f t="shared" si="80"/>
        <v>38</v>
      </c>
      <c r="P1050" s="8">
        <f t="shared" si="81"/>
        <v>1413.9</v>
      </c>
      <c r="Q1050" s="10" t="s">
        <v>8328</v>
      </c>
      <c r="R1050" t="s">
        <v>8329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5158</v>
      </c>
      <c r="D1051" s="15">
        <v>12000</v>
      </c>
      <c r="E1051" s="6">
        <v>5651.58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8">
        <f t="shared" si="80"/>
        <v>47</v>
      </c>
      <c r="P1051" s="8" t="str">
        <f t="shared" si="81"/>
        <v>N/A</v>
      </c>
      <c r="Q1051" s="10" t="s">
        <v>8328</v>
      </c>
      <c r="R1051" t="s">
        <v>8329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5159</v>
      </c>
      <c r="D1052" s="15">
        <v>2500</v>
      </c>
      <c r="E1052" s="6">
        <v>5645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8">
        <f t="shared" si="80"/>
        <v>226</v>
      </c>
      <c r="P1052" s="8" t="str">
        <f t="shared" si="81"/>
        <v>N/A</v>
      </c>
      <c r="Q1052" s="10" t="s">
        <v>8328</v>
      </c>
      <c r="R1052" t="s">
        <v>8329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5160</v>
      </c>
      <c r="D1053" s="15">
        <v>500</v>
      </c>
      <c r="E1053" s="6">
        <v>5635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8">
        <f t="shared" si="80"/>
        <v>1127</v>
      </c>
      <c r="P1053" s="8" t="str">
        <f t="shared" si="81"/>
        <v>N/A</v>
      </c>
      <c r="Q1053" s="10" t="s">
        <v>8328</v>
      </c>
      <c r="R1053" t="s">
        <v>8329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5161</v>
      </c>
      <c r="D1054" s="15">
        <v>4336</v>
      </c>
      <c r="E1054" s="6">
        <v>5634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8">
        <f t="shared" si="80"/>
        <v>130</v>
      </c>
      <c r="P1054" s="8" t="str">
        <f t="shared" si="81"/>
        <v>N/A</v>
      </c>
      <c r="Q1054" s="10" t="s">
        <v>8328</v>
      </c>
      <c r="R1054" t="s">
        <v>8329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5162</v>
      </c>
      <c r="D1055" s="15">
        <v>1500</v>
      </c>
      <c r="E1055" s="6">
        <v>5623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8">
        <f t="shared" si="80"/>
        <v>375</v>
      </c>
      <c r="P1055" s="8">
        <f t="shared" si="81"/>
        <v>5623</v>
      </c>
      <c r="Q1055" s="10" t="s">
        <v>8328</v>
      </c>
      <c r="R1055" t="s">
        <v>8329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5163</v>
      </c>
      <c r="D1056" s="15">
        <v>2500</v>
      </c>
      <c r="E1056" s="6">
        <v>5621.38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8">
        <f t="shared" si="80"/>
        <v>225</v>
      </c>
      <c r="P1056" s="8" t="str">
        <f t="shared" si="81"/>
        <v>N/A</v>
      </c>
      <c r="Q1056" s="10" t="s">
        <v>8328</v>
      </c>
      <c r="R1056" t="s">
        <v>8329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5164</v>
      </c>
      <c r="D1057" s="15">
        <v>3500</v>
      </c>
      <c r="E1057" s="6">
        <v>5617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8">
        <f t="shared" si="80"/>
        <v>160</v>
      </c>
      <c r="P1057" s="8" t="str">
        <f t="shared" si="81"/>
        <v>N/A</v>
      </c>
      <c r="Q1057" s="10" t="s">
        <v>8328</v>
      </c>
      <c r="R1057" t="s">
        <v>8329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5165</v>
      </c>
      <c r="D1058" s="15">
        <v>10000</v>
      </c>
      <c r="E1058" s="6">
        <v>5604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8">
        <f t="shared" si="80"/>
        <v>56</v>
      </c>
      <c r="P1058" s="8" t="str">
        <f t="shared" si="81"/>
        <v>N/A</v>
      </c>
      <c r="Q1058" s="10" t="s">
        <v>8328</v>
      </c>
      <c r="R1058" t="s">
        <v>8329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5166</v>
      </c>
      <c r="D1059" s="15">
        <v>10000</v>
      </c>
      <c r="E1059" s="6">
        <v>5600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8">
        <f t="shared" si="80"/>
        <v>56</v>
      </c>
      <c r="P1059" s="8" t="str">
        <f t="shared" si="81"/>
        <v>N/A</v>
      </c>
      <c r="Q1059" s="10" t="s">
        <v>8328</v>
      </c>
      <c r="R1059" t="s">
        <v>8329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5167</v>
      </c>
      <c r="D1060" s="15">
        <v>40000</v>
      </c>
      <c r="E1060" s="6">
        <v>5599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8">
        <f t="shared" si="80"/>
        <v>14</v>
      </c>
      <c r="P1060" s="8" t="str">
        <f t="shared" si="81"/>
        <v>N/A</v>
      </c>
      <c r="Q1060" s="10" t="s">
        <v>8328</v>
      </c>
      <c r="R1060" t="s">
        <v>8329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5168</v>
      </c>
      <c r="D1061" s="15">
        <v>1100</v>
      </c>
      <c r="E1061" s="6">
        <v>5585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8">
        <f t="shared" si="80"/>
        <v>508</v>
      </c>
      <c r="P1061" s="8" t="str">
        <f t="shared" si="81"/>
        <v>N/A</v>
      </c>
      <c r="Q1061" s="10" t="s">
        <v>8328</v>
      </c>
      <c r="R1061" t="s">
        <v>8329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5169</v>
      </c>
      <c r="D1062" s="15">
        <v>5000</v>
      </c>
      <c r="E1062" s="6">
        <v>5580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8">
        <f t="shared" si="80"/>
        <v>112</v>
      </c>
      <c r="P1062" s="8">
        <f t="shared" si="81"/>
        <v>5580</v>
      </c>
      <c r="Q1062" s="10" t="s">
        <v>8328</v>
      </c>
      <c r="R1062" t="s">
        <v>8329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5170</v>
      </c>
      <c r="D1063" s="15">
        <v>4000</v>
      </c>
      <c r="E1063" s="6">
        <v>5574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8">
        <f t="shared" si="80"/>
        <v>139</v>
      </c>
      <c r="P1063" s="8" t="str">
        <f t="shared" si="81"/>
        <v>N/A</v>
      </c>
      <c r="Q1063" s="10" t="s">
        <v>8328</v>
      </c>
      <c r="R1063" t="s">
        <v>8329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5171</v>
      </c>
      <c r="D1064" s="15">
        <v>199</v>
      </c>
      <c r="E1064" s="6">
        <v>5570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8">
        <f t="shared" si="80"/>
        <v>2799</v>
      </c>
      <c r="P1064" s="8">
        <f t="shared" si="81"/>
        <v>1392.5</v>
      </c>
      <c r="Q1064" s="10" t="s">
        <v>8328</v>
      </c>
      <c r="R1064" t="s">
        <v>8329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5172</v>
      </c>
      <c r="D1065" s="15">
        <v>1000</v>
      </c>
      <c r="E1065" s="6">
        <v>5557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8">
        <f t="shared" si="80"/>
        <v>556</v>
      </c>
      <c r="P1065" s="8" t="str">
        <f t="shared" si="81"/>
        <v>N/A</v>
      </c>
      <c r="Q1065" s="10" t="s">
        <v>8328</v>
      </c>
      <c r="R1065" t="s">
        <v>8329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5173</v>
      </c>
      <c r="D1066" s="15">
        <v>90000</v>
      </c>
      <c r="E1066" s="6">
        <v>5555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8">
        <f t="shared" si="80"/>
        <v>6</v>
      </c>
      <c r="P1066" s="8">
        <f t="shared" si="81"/>
        <v>45.16</v>
      </c>
      <c r="Q1066" s="10" t="s">
        <v>8330</v>
      </c>
      <c r="R1066" t="s">
        <v>8331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5174</v>
      </c>
      <c r="D1067" s="15">
        <v>3000</v>
      </c>
      <c r="E1067" s="6">
        <v>5540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8">
        <f t="shared" si="80"/>
        <v>185</v>
      </c>
      <c r="P1067" s="8">
        <f t="shared" si="81"/>
        <v>1108</v>
      </c>
      <c r="Q1067" s="10" t="s">
        <v>8330</v>
      </c>
      <c r="R1067" t="s">
        <v>8331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5175</v>
      </c>
      <c r="D1068" s="15">
        <v>150000</v>
      </c>
      <c r="E1068" s="6">
        <v>5535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8">
        <f t="shared" si="80"/>
        <v>4</v>
      </c>
      <c r="P1068" s="8">
        <f t="shared" si="81"/>
        <v>37.4</v>
      </c>
      <c r="Q1068" s="10" t="s">
        <v>8330</v>
      </c>
      <c r="R1068" t="s">
        <v>8331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5176</v>
      </c>
      <c r="D1069" s="15">
        <v>500</v>
      </c>
      <c r="E1069" s="6">
        <v>5535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8">
        <f t="shared" si="80"/>
        <v>1107</v>
      </c>
      <c r="P1069" s="8">
        <f t="shared" si="81"/>
        <v>553.5</v>
      </c>
      <c r="Q1069" s="10" t="s">
        <v>8330</v>
      </c>
      <c r="R1069" t="s">
        <v>8331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5177</v>
      </c>
      <c r="D1070" s="15">
        <v>30000</v>
      </c>
      <c r="E1070" s="6">
        <v>5526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8">
        <f t="shared" si="80"/>
        <v>18</v>
      </c>
      <c r="P1070" s="8">
        <f t="shared" si="81"/>
        <v>1381.5</v>
      </c>
      <c r="Q1070" s="10" t="s">
        <v>8330</v>
      </c>
      <c r="R1070" t="s">
        <v>8331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5178</v>
      </c>
      <c r="D1071" s="15">
        <v>2200</v>
      </c>
      <c r="E1071" s="6">
        <v>5516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8">
        <f t="shared" si="80"/>
        <v>251</v>
      </c>
      <c r="P1071" s="8">
        <f t="shared" si="81"/>
        <v>262.67</v>
      </c>
      <c r="Q1071" s="10" t="s">
        <v>8330</v>
      </c>
      <c r="R1071" t="s">
        <v>8331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5179</v>
      </c>
      <c r="D1072" s="15">
        <v>10000</v>
      </c>
      <c r="E1072" s="6">
        <v>5510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8">
        <f t="shared" si="80"/>
        <v>55</v>
      </c>
      <c r="P1072" s="8">
        <f t="shared" si="81"/>
        <v>2755</v>
      </c>
      <c r="Q1072" s="10" t="s">
        <v>8330</v>
      </c>
      <c r="R1072" t="s">
        <v>8331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5180</v>
      </c>
      <c r="D1073" s="15">
        <v>100</v>
      </c>
      <c r="E1073" s="6">
        <v>5509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8">
        <f t="shared" si="80"/>
        <v>5509</v>
      </c>
      <c r="P1073" s="8" t="str">
        <f t="shared" si="81"/>
        <v>N/A</v>
      </c>
      <c r="Q1073" s="10" t="s">
        <v>8330</v>
      </c>
      <c r="R1073" t="s">
        <v>8331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5181</v>
      </c>
      <c r="D1074" s="15">
        <v>75000</v>
      </c>
      <c r="E1074" s="6">
        <v>5509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8">
        <f t="shared" si="80"/>
        <v>7</v>
      </c>
      <c r="P1074" s="8">
        <f t="shared" si="81"/>
        <v>1377.25</v>
      </c>
      <c r="Q1074" s="10" t="s">
        <v>8330</v>
      </c>
      <c r="R1074" t="s">
        <v>8331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5182</v>
      </c>
      <c r="D1075" s="15">
        <v>750</v>
      </c>
      <c r="E1075" s="6">
        <v>5504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8">
        <f t="shared" si="80"/>
        <v>734</v>
      </c>
      <c r="P1075" s="8">
        <f t="shared" si="81"/>
        <v>5504</v>
      </c>
      <c r="Q1075" s="10" t="s">
        <v>8330</v>
      </c>
      <c r="R1075" t="s">
        <v>8331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5183</v>
      </c>
      <c r="D1076" s="15">
        <v>54000</v>
      </c>
      <c r="E1076" s="6">
        <v>5501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8">
        <f t="shared" si="80"/>
        <v>10</v>
      </c>
      <c r="P1076" s="8">
        <f t="shared" si="81"/>
        <v>183.37</v>
      </c>
      <c r="Q1076" s="10" t="s">
        <v>8330</v>
      </c>
      <c r="R1076" t="s">
        <v>8331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5184</v>
      </c>
      <c r="D1077" s="15">
        <v>1000</v>
      </c>
      <c r="E1077" s="6">
        <v>5500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8">
        <f t="shared" si="80"/>
        <v>550</v>
      </c>
      <c r="P1077" s="8">
        <f t="shared" si="81"/>
        <v>1833.33</v>
      </c>
      <c r="Q1077" s="10" t="s">
        <v>8330</v>
      </c>
      <c r="R1077" t="s">
        <v>8331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5185</v>
      </c>
      <c r="D1078" s="15">
        <v>75000</v>
      </c>
      <c r="E1078" s="6">
        <v>5496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8">
        <f t="shared" si="80"/>
        <v>7</v>
      </c>
      <c r="P1078" s="8">
        <f t="shared" si="81"/>
        <v>5.64</v>
      </c>
      <c r="Q1078" s="10" t="s">
        <v>8330</v>
      </c>
      <c r="R1078" t="s">
        <v>8331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5186</v>
      </c>
      <c r="D1079" s="15">
        <v>25000</v>
      </c>
      <c r="E1079" s="6">
        <v>5481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8">
        <f t="shared" si="80"/>
        <v>22</v>
      </c>
      <c r="P1079" s="8">
        <f t="shared" si="81"/>
        <v>32.82</v>
      </c>
      <c r="Q1079" s="10" t="s">
        <v>8330</v>
      </c>
      <c r="R1079" t="s">
        <v>8331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5187</v>
      </c>
      <c r="D1080" s="15">
        <v>600</v>
      </c>
      <c r="E1080" s="6">
        <v>5478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8">
        <f t="shared" si="80"/>
        <v>913</v>
      </c>
      <c r="P1080" s="8">
        <f t="shared" si="81"/>
        <v>1095.5999999999999</v>
      </c>
      <c r="Q1080" s="10" t="s">
        <v>8330</v>
      </c>
      <c r="R1080" t="s">
        <v>8331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5188</v>
      </c>
      <c r="D1081" s="15">
        <v>26000</v>
      </c>
      <c r="E1081" s="6">
        <v>5469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8">
        <f t="shared" si="80"/>
        <v>21</v>
      </c>
      <c r="P1081" s="8">
        <f t="shared" si="81"/>
        <v>303.83</v>
      </c>
      <c r="Q1081" s="10" t="s">
        <v>8330</v>
      </c>
      <c r="R1081" t="s">
        <v>8331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5189</v>
      </c>
      <c r="D1082" s="15">
        <v>20000</v>
      </c>
      <c r="E1082" s="6">
        <v>5465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8">
        <f t="shared" si="80"/>
        <v>27</v>
      </c>
      <c r="P1082" s="8">
        <f t="shared" si="81"/>
        <v>55.77</v>
      </c>
      <c r="Q1082" s="10" t="s">
        <v>8330</v>
      </c>
      <c r="R1082" t="s">
        <v>8331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5190</v>
      </c>
      <c r="D1083" s="15">
        <v>68000</v>
      </c>
      <c r="E1083" s="6">
        <v>5462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8">
        <f t="shared" si="80"/>
        <v>8</v>
      </c>
      <c r="P1083" s="8">
        <f t="shared" si="81"/>
        <v>1365.5</v>
      </c>
      <c r="Q1083" s="10" t="s">
        <v>8330</v>
      </c>
      <c r="R1083" t="s">
        <v>8331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5191</v>
      </c>
      <c r="D1084" s="15">
        <v>10000</v>
      </c>
      <c r="E1084" s="6">
        <v>5456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8">
        <f t="shared" si="80"/>
        <v>55</v>
      </c>
      <c r="P1084" s="8">
        <f t="shared" si="81"/>
        <v>1818.67</v>
      </c>
      <c r="Q1084" s="10" t="s">
        <v>8330</v>
      </c>
      <c r="R1084" t="s">
        <v>8331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5192</v>
      </c>
      <c r="D1085" s="15">
        <v>50000</v>
      </c>
      <c r="E1085" s="6">
        <v>5452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8">
        <f t="shared" si="80"/>
        <v>11</v>
      </c>
      <c r="P1085" s="8">
        <f t="shared" si="81"/>
        <v>5452</v>
      </c>
      <c r="Q1085" s="10" t="s">
        <v>8330</v>
      </c>
      <c r="R1085" t="s">
        <v>8331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5193</v>
      </c>
      <c r="D1086" s="15">
        <v>550</v>
      </c>
      <c r="E1086" s="6">
        <v>5443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8">
        <f t="shared" si="80"/>
        <v>990</v>
      </c>
      <c r="P1086" s="8" t="str">
        <f t="shared" si="81"/>
        <v>N/A</v>
      </c>
      <c r="Q1086" s="10" t="s">
        <v>8330</v>
      </c>
      <c r="R1086" t="s">
        <v>8331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5194</v>
      </c>
      <c r="D1087" s="15">
        <v>30000</v>
      </c>
      <c r="E1087" s="6">
        <v>5437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8">
        <f t="shared" si="80"/>
        <v>18</v>
      </c>
      <c r="P1087" s="8">
        <f t="shared" si="81"/>
        <v>604.11</v>
      </c>
      <c r="Q1087" s="10" t="s">
        <v>8330</v>
      </c>
      <c r="R1087" t="s">
        <v>8331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5195</v>
      </c>
      <c r="D1088" s="15">
        <v>18000</v>
      </c>
      <c r="E1088" s="6">
        <v>5433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8">
        <f t="shared" si="80"/>
        <v>30</v>
      </c>
      <c r="P1088" s="8">
        <f t="shared" si="81"/>
        <v>2716.5</v>
      </c>
      <c r="Q1088" s="10" t="s">
        <v>8330</v>
      </c>
      <c r="R1088" t="s">
        <v>8331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5196</v>
      </c>
      <c r="D1089" s="15">
        <v>1100</v>
      </c>
      <c r="E1089" s="6">
        <v>5431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8">
        <f t="shared" si="80"/>
        <v>494</v>
      </c>
      <c r="P1089" s="8" t="str">
        <f t="shared" si="81"/>
        <v>N/A</v>
      </c>
      <c r="Q1089" s="10" t="s">
        <v>8330</v>
      </c>
      <c r="R1089" t="s">
        <v>8331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5197</v>
      </c>
      <c r="D1090" s="15">
        <v>45000</v>
      </c>
      <c r="E1090" s="6">
        <v>5430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8">
        <f t="shared" si="80"/>
        <v>12</v>
      </c>
      <c r="P1090" s="8">
        <f t="shared" si="81"/>
        <v>36.94</v>
      </c>
      <c r="Q1090" s="10" t="s">
        <v>8330</v>
      </c>
      <c r="R1090" t="s">
        <v>8331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5198</v>
      </c>
      <c r="D1091" s="15">
        <v>15000</v>
      </c>
      <c r="E1091" s="6">
        <v>5422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8">
        <f t="shared" ref="O1091:O1154" si="85">ROUND(E1091/D1091*100,0)</f>
        <v>36</v>
      </c>
      <c r="P1091" s="8">
        <f t="shared" ref="P1091:P1154" si="86">IFERROR(ROUND(E1091/L1091,2), "N/A")</f>
        <v>110.65</v>
      </c>
      <c r="Q1091" s="10" t="s">
        <v>8330</v>
      </c>
      <c r="R1091" t="s">
        <v>8331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5199</v>
      </c>
      <c r="D1092" s="15">
        <v>12999</v>
      </c>
      <c r="E1092" s="6">
        <v>5414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8">
        <f t="shared" si="85"/>
        <v>42</v>
      </c>
      <c r="P1092" s="8">
        <f t="shared" si="86"/>
        <v>5414</v>
      </c>
      <c r="Q1092" s="10" t="s">
        <v>8330</v>
      </c>
      <c r="R1092" t="s">
        <v>8331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5200</v>
      </c>
      <c r="D1093" s="15">
        <v>200</v>
      </c>
      <c r="E1093" s="6">
        <v>5410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8">
        <f t="shared" si="85"/>
        <v>2705</v>
      </c>
      <c r="P1093" s="8">
        <f t="shared" si="86"/>
        <v>2705</v>
      </c>
      <c r="Q1093" s="10" t="s">
        <v>8330</v>
      </c>
      <c r="R1093" t="s">
        <v>8331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5201</v>
      </c>
      <c r="D1094" s="15">
        <v>2000</v>
      </c>
      <c r="E1094" s="6">
        <v>5410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8">
        <f t="shared" si="85"/>
        <v>271</v>
      </c>
      <c r="P1094" s="8">
        <f t="shared" si="86"/>
        <v>772.86</v>
      </c>
      <c r="Q1094" s="10" t="s">
        <v>8330</v>
      </c>
      <c r="R1094" t="s">
        <v>8331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5202</v>
      </c>
      <c r="D1095" s="15">
        <v>300</v>
      </c>
      <c r="E1095" s="6">
        <v>5398.99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8">
        <f t="shared" si="85"/>
        <v>1800</v>
      </c>
      <c r="P1095" s="8">
        <f t="shared" si="86"/>
        <v>1349.75</v>
      </c>
      <c r="Q1095" s="10" t="s">
        <v>8330</v>
      </c>
      <c r="R1095" t="s">
        <v>8331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5203</v>
      </c>
      <c r="D1096" s="15">
        <v>18000</v>
      </c>
      <c r="E1096" s="6">
        <v>5396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8">
        <f t="shared" si="85"/>
        <v>30</v>
      </c>
      <c r="P1096" s="8">
        <f t="shared" si="86"/>
        <v>199.85</v>
      </c>
      <c r="Q1096" s="10" t="s">
        <v>8330</v>
      </c>
      <c r="R1096" t="s">
        <v>8331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5204</v>
      </c>
      <c r="D1097" s="15">
        <v>500000</v>
      </c>
      <c r="E1097" s="6">
        <v>5390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8">
        <f t="shared" si="85"/>
        <v>1</v>
      </c>
      <c r="P1097" s="8">
        <f t="shared" si="86"/>
        <v>57.34</v>
      </c>
      <c r="Q1097" s="10" t="s">
        <v>8330</v>
      </c>
      <c r="R1097" t="s">
        <v>8331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5205</v>
      </c>
      <c r="D1098" s="15">
        <v>12000</v>
      </c>
      <c r="E1098" s="6">
        <v>5388.79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8">
        <f t="shared" si="85"/>
        <v>45</v>
      </c>
      <c r="P1098" s="8">
        <f t="shared" si="86"/>
        <v>185.82</v>
      </c>
      <c r="Q1098" s="10" t="s">
        <v>8330</v>
      </c>
      <c r="R1098" t="s">
        <v>8331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5206</v>
      </c>
      <c r="D1099" s="15">
        <v>100000</v>
      </c>
      <c r="E1099" s="6">
        <v>5380.55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8">
        <f t="shared" si="85"/>
        <v>5</v>
      </c>
      <c r="P1099" s="8">
        <f t="shared" si="86"/>
        <v>768.65</v>
      </c>
      <c r="Q1099" s="10" t="s">
        <v>8330</v>
      </c>
      <c r="R1099" t="s">
        <v>8331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5207</v>
      </c>
      <c r="D1100" s="15">
        <v>25000</v>
      </c>
      <c r="E1100" s="6">
        <v>5380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8">
        <f t="shared" si="85"/>
        <v>22</v>
      </c>
      <c r="P1100" s="8">
        <f t="shared" si="86"/>
        <v>244.55</v>
      </c>
      <c r="Q1100" s="10" t="s">
        <v>8330</v>
      </c>
      <c r="R1100" t="s">
        <v>8331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5208</v>
      </c>
      <c r="D1101" s="15">
        <v>5000</v>
      </c>
      <c r="E1101" s="6">
        <v>5376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8">
        <f t="shared" si="85"/>
        <v>108</v>
      </c>
      <c r="P1101" s="8">
        <f t="shared" si="86"/>
        <v>5376</v>
      </c>
      <c r="Q1101" s="10" t="s">
        <v>8330</v>
      </c>
      <c r="R1101" t="s">
        <v>8331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5209</v>
      </c>
      <c r="D1102" s="15">
        <v>4000</v>
      </c>
      <c r="E1102" s="6">
        <v>5366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8">
        <f t="shared" si="85"/>
        <v>134</v>
      </c>
      <c r="P1102" s="8">
        <f t="shared" si="86"/>
        <v>536.6</v>
      </c>
      <c r="Q1102" s="10" t="s">
        <v>8330</v>
      </c>
      <c r="R1102" t="s">
        <v>8331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5210</v>
      </c>
      <c r="D1103" s="15">
        <v>100000</v>
      </c>
      <c r="E1103" s="6">
        <v>5360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8">
        <f t="shared" si="85"/>
        <v>5</v>
      </c>
      <c r="P1103" s="8">
        <f t="shared" si="86"/>
        <v>893.33</v>
      </c>
      <c r="Q1103" s="10" t="s">
        <v>8330</v>
      </c>
      <c r="R1103" t="s">
        <v>8331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5211</v>
      </c>
      <c r="D1104" s="15">
        <v>8000</v>
      </c>
      <c r="E1104" s="6">
        <v>5359.21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8">
        <f t="shared" si="85"/>
        <v>67</v>
      </c>
      <c r="P1104" s="8">
        <f t="shared" si="86"/>
        <v>223.3</v>
      </c>
      <c r="Q1104" s="10" t="s">
        <v>8330</v>
      </c>
      <c r="R1104" t="s">
        <v>8331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5212</v>
      </c>
      <c r="D1105" s="15">
        <v>15000</v>
      </c>
      <c r="E1105" s="6">
        <v>5358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8">
        <f t="shared" si="85"/>
        <v>36</v>
      </c>
      <c r="P1105" s="8">
        <f t="shared" si="86"/>
        <v>357.2</v>
      </c>
      <c r="Q1105" s="10" t="s">
        <v>8330</v>
      </c>
      <c r="R1105" t="s">
        <v>8331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5213</v>
      </c>
      <c r="D1106" s="15">
        <v>60000</v>
      </c>
      <c r="E1106" s="6">
        <v>5355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8">
        <f t="shared" si="85"/>
        <v>9</v>
      </c>
      <c r="P1106" s="8">
        <f t="shared" si="86"/>
        <v>144.72999999999999</v>
      </c>
      <c r="Q1106" s="10" t="s">
        <v>8330</v>
      </c>
      <c r="R1106" t="s">
        <v>8331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5214</v>
      </c>
      <c r="D1107" s="15">
        <v>900000</v>
      </c>
      <c r="E1107" s="6">
        <v>5343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8">
        <f t="shared" si="85"/>
        <v>1</v>
      </c>
      <c r="P1107" s="8">
        <f t="shared" si="86"/>
        <v>267.14999999999998</v>
      </c>
      <c r="Q1107" s="10" t="s">
        <v>8330</v>
      </c>
      <c r="R1107" t="s">
        <v>8331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5215</v>
      </c>
      <c r="D1108" s="15">
        <v>400</v>
      </c>
      <c r="E1108" s="6">
        <v>5331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8">
        <f t="shared" si="85"/>
        <v>1333</v>
      </c>
      <c r="P1108" s="8">
        <f t="shared" si="86"/>
        <v>761.57</v>
      </c>
      <c r="Q1108" s="10" t="s">
        <v>8330</v>
      </c>
      <c r="R1108" t="s">
        <v>8331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5216</v>
      </c>
      <c r="D1109" s="15">
        <v>10000</v>
      </c>
      <c r="E1109" s="6">
        <v>5330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8">
        <f t="shared" si="85"/>
        <v>53</v>
      </c>
      <c r="P1109" s="8" t="str">
        <f t="shared" si="86"/>
        <v>N/A</v>
      </c>
      <c r="Q1109" s="10" t="s">
        <v>8330</v>
      </c>
      <c r="R1109" t="s">
        <v>8331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5217</v>
      </c>
      <c r="D1110" s="15">
        <v>25000</v>
      </c>
      <c r="E1110" s="6">
        <v>5328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8">
        <f t="shared" si="85"/>
        <v>21</v>
      </c>
      <c r="P1110" s="8">
        <f t="shared" si="86"/>
        <v>253.71</v>
      </c>
      <c r="Q1110" s="10" t="s">
        <v>8330</v>
      </c>
      <c r="R1110" t="s">
        <v>8331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5218</v>
      </c>
      <c r="D1111" s="15">
        <v>10000</v>
      </c>
      <c r="E1111" s="6">
        <v>5323.01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8">
        <f t="shared" si="85"/>
        <v>53</v>
      </c>
      <c r="P1111" s="8">
        <f t="shared" si="86"/>
        <v>1774.34</v>
      </c>
      <c r="Q1111" s="10" t="s">
        <v>8330</v>
      </c>
      <c r="R1111" t="s">
        <v>8331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5219</v>
      </c>
      <c r="D1112" s="15">
        <v>50000</v>
      </c>
      <c r="E1112" s="6">
        <v>5322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8">
        <f t="shared" si="85"/>
        <v>11</v>
      </c>
      <c r="P1112" s="8">
        <f t="shared" si="86"/>
        <v>483.82</v>
      </c>
      <c r="Q1112" s="10" t="s">
        <v>8330</v>
      </c>
      <c r="R1112" t="s">
        <v>8331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5220</v>
      </c>
      <c r="D1113" s="15">
        <v>2500</v>
      </c>
      <c r="E1113" s="6">
        <v>5308.26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8">
        <f t="shared" si="85"/>
        <v>212</v>
      </c>
      <c r="P1113" s="8">
        <f t="shared" si="86"/>
        <v>5308.26</v>
      </c>
      <c r="Q1113" s="10" t="s">
        <v>8330</v>
      </c>
      <c r="R1113" t="s">
        <v>8331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5221</v>
      </c>
      <c r="D1114" s="15">
        <v>88000</v>
      </c>
      <c r="E1114" s="6">
        <v>5300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8">
        <f t="shared" si="85"/>
        <v>6</v>
      </c>
      <c r="P1114" s="8">
        <f t="shared" si="86"/>
        <v>16.989999999999998</v>
      </c>
      <c r="Q1114" s="10" t="s">
        <v>8330</v>
      </c>
      <c r="R1114" t="s">
        <v>8331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5222</v>
      </c>
      <c r="D1115" s="15">
        <v>1000</v>
      </c>
      <c r="E1115" s="6">
        <v>5297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8">
        <f t="shared" si="85"/>
        <v>530</v>
      </c>
      <c r="P1115" s="8">
        <f t="shared" si="86"/>
        <v>5297</v>
      </c>
      <c r="Q1115" s="10" t="s">
        <v>8330</v>
      </c>
      <c r="R1115" t="s">
        <v>8331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5223</v>
      </c>
      <c r="D1116" s="15">
        <v>6000</v>
      </c>
      <c r="E1116" s="6">
        <v>5295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8">
        <f t="shared" si="85"/>
        <v>88</v>
      </c>
      <c r="P1116" s="8">
        <f t="shared" si="86"/>
        <v>1765</v>
      </c>
      <c r="Q1116" s="10" t="s">
        <v>8330</v>
      </c>
      <c r="R1116" t="s">
        <v>8331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5224</v>
      </c>
      <c r="D1117" s="15">
        <v>40000</v>
      </c>
      <c r="E1117" s="6">
        <v>5291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8">
        <f t="shared" si="85"/>
        <v>13</v>
      </c>
      <c r="P1117" s="8">
        <f t="shared" si="86"/>
        <v>1322.75</v>
      </c>
      <c r="Q1117" s="10" t="s">
        <v>8330</v>
      </c>
      <c r="R1117" t="s">
        <v>8331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5225</v>
      </c>
      <c r="D1118" s="15">
        <v>500000</v>
      </c>
      <c r="E1118" s="6">
        <v>5285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8">
        <f t="shared" si="85"/>
        <v>1</v>
      </c>
      <c r="P1118" s="8">
        <f t="shared" si="86"/>
        <v>528.5</v>
      </c>
      <c r="Q1118" s="10" t="s">
        <v>8330</v>
      </c>
      <c r="R1118" t="s">
        <v>8331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5226</v>
      </c>
      <c r="D1119" s="15">
        <v>1000</v>
      </c>
      <c r="E1119" s="6">
        <v>5271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8">
        <f t="shared" si="85"/>
        <v>527</v>
      </c>
      <c r="P1119" s="8">
        <f t="shared" si="86"/>
        <v>658.88</v>
      </c>
      <c r="Q1119" s="10" t="s">
        <v>8330</v>
      </c>
      <c r="R1119" t="s">
        <v>8331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5227</v>
      </c>
      <c r="D1120" s="15">
        <v>4500</v>
      </c>
      <c r="E1120" s="6">
        <v>5263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8">
        <f t="shared" si="85"/>
        <v>117</v>
      </c>
      <c r="P1120" s="8">
        <f t="shared" si="86"/>
        <v>1754.33</v>
      </c>
      <c r="Q1120" s="10" t="s">
        <v>8330</v>
      </c>
      <c r="R1120" t="s">
        <v>8331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5228</v>
      </c>
      <c r="D1121" s="15">
        <v>2100</v>
      </c>
      <c r="E1121" s="6">
        <v>5260.92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8">
        <f t="shared" si="85"/>
        <v>251</v>
      </c>
      <c r="P1121" s="8">
        <f t="shared" si="86"/>
        <v>5260.92</v>
      </c>
      <c r="Q1121" s="10" t="s">
        <v>8330</v>
      </c>
      <c r="R1121" t="s">
        <v>8331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5229</v>
      </c>
      <c r="D1122" s="15">
        <v>25000</v>
      </c>
      <c r="E1122" s="6">
        <v>5260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8">
        <f t="shared" si="85"/>
        <v>21</v>
      </c>
      <c r="P1122" s="8" t="str">
        <f t="shared" si="86"/>
        <v>N/A</v>
      </c>
      <c r="Q1122" s="10" t="s">
        <v>8330</v>
      </c>
      <c r="R1122" t="s">
        <v>8331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5230</v>
      </c>
      <c r="D1123" s="15">
        <v>250000</v>
      </c>
      <c r="E1123" s="6">
        <v>5259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8">
        <f t="shared" si="85"/>
        <v>2</v>
      </c>
      <c r="P1123" s="8">
        <f t="shared" si="86"/>
        <v>1051.8</v>
      </c>
      <c r="Q1123" s="10" t="s">
        <v>8330</v>
      </c>
      <c r="R1123" t="s">
        <v>8331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5231</v>
      </c>
      <c r="D1124" s="15">
        <v>3200</v>
      </c>
      <c r="E1124" s="6">
        <v>5258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8">
        <f t="shared" si="85"/>
        <v>164</v>
      </c>
      <c r="P1124" s="8" t="str">
        <f t="shared" si="86"/>
        <v>N/A</v>
      </c>
      <c r="Q1124" s="10" t="s">
        <v>8330</v>
      </c>
      <c r="R1124" t="s">
        <v>8331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5232</v>
      </c>
      <c r="D1125" s="15">
        <v>5000</v>
      </c>
      <c r="E1125" s="6">
        <v>5250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8">
        <f t="shared" si="85"/>
        <v>105</v>
      </c>
      <c r="P1125" s="8">
        <f t="shared" si="86"/>
        <v>1750</v>
      </c>
      <c r="Q1125" s="10" t="s">
        <v>8330</v>
      </c>
      <c r="R1125" t="s">
        <v>8331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5233</v>
      </c>
      <c r="D1126" s="15">
        <v>90000</v>
      </c>
      <c r="E1126" s="6">
        <v>5240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8">
        <f t="shared" si="85"/>
        <v>6</v>
      </c>
      <c r="P1126" s="8">
        <f t="shared" si="86"/>
        <v>748.57</v>
      </c>
      <c r="Q1126" s="10" t="s">
        <v>8330</v>
      </c>
      <c r="R1126" t="s">
        <v>8332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5234</v>
      </c>
      <c r="D1127" s="15">
        <v>3000</v>
      </c>
      <c r="E1127" s="6">
        <v>5236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8">
        <f t="shared" si="85"/>
        <v>175</v>
      </c>
      <c r="P1127" s="8" t="str">
        <f t="shared" si="86"/>
        <v>N/A</v>
      </c>
      <c r="Q1127" s="10" t="s">
        <v>8330</v>
      </c>
      <c r="R1127" t="s">
        <v>8332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5235</v>
      </c>
      <c r="D1128" s="15">
        <v>2000</v>
      </c>
      <c r="E1128" s="6">
        <v>5235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8">
        <f t="shared" si="85"/>
        <v>262</v>
      </c>
      <c r="P1128" s="8">
        <f t="shared" si="86"/>
        <v>2617.5</v>
      </c>
      <c r="Q1128" s="10" t="s">
        <v>8330</v>
      </c>
      <c r="R1128" t="s">
        <v>8332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5236</v>
      </c>
      <c r="D1129" s="15">
        <v>35000</v>
      </c>
      <c r="E1129" s="6">
        <v>5234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8">
        <f t="shared" si="85"/>
        <v>15</v>
      </c>
      <c r="P1129" s="8">
        <f t="shared" si="86"/>
        <v>227.57</v>
      </c>
      <c r="Q1129" s="10" t="s">
        <v>8330</v>
      </c>
      <c r="R1129" t="s">
        <v>8332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5237</v>
      </c>
      <c r="D1130" s="15">
        <v>1000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8">
        <f t="shared" si="85"/>
        <v>523</v>
      </c>
      <c r="P1130" s="8">
        <f t="shared" si="86"/>
        <v>5233</v>
      </c>
      <c r="Q1130" s="10" t="s">
        <v>8330</v>
      </c>
      <c r="R1130" t="s">
        <v>8332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5238</v>
      </c>
      <c r="D1131" s="15">
        <v>20000</v>
      </c>
      <c r="E1131" s="6">
        <v>5232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8">
        <f t="shared" si="85"/>
        <v>26</v>
      </c>
      <c r="P1131" s="8">
        <f t="shared" si="86"/>
        <v>2616</v>
      </c>
      <c r="Q1131" s="10" t="s">
        <v>8330</v>
      </c>
      <c r="R1131" t="s">
        <v>8332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5239</v>
      </c>
      <c r="D1132" s="15">
        <v>5000</v>
      </c>
      <c r="E1132" s="6">
        <v>5226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8">
        <f t="shared" si="85"/>
        <v>105</v>
      </c>
      <c r="P1132" s="8">
        <f t="shared" si="86"/>
        <v>1742</v>
      </c>
      <c r="Q1132" s="10" t="s">
        <v>8330</v>
      </c>
      <c r="R1132" t="s">
        <v>8332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5240</v>
      </c>
      <c r="D1133" s="15">
        <v>40000</v>
      </c>
      <c r="E1133" s="6">
        <v>5226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8">
        <f t="shared" si="85"/>
        <v>13</v>
      </c>
      <c r="P1133" s="8" t="str">
        <f t="shared" si="86"/>
        <v>N/A</v>
      </c>
      <c r="Q1133" s="10" t="s">
        <v>8330</v>
      </c>
      <c r="R1133" t="s">
        <v>8332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5241</v>
      </c>
      <c r="D1134" s="15">
        <v>10000</v>
      </c>
      <c r="E1134" s="6">
        <v>5222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8">
        <f t="shared" si="85"/>
        <v>52</v>
      </c>
      <c r="P1134" s="8">
        <f t="shared" si="86"/>
        <v>401.69</v>
      </c>
      <c r="Q1134" s="10" t="s">
        <v>8330</v>
      </c>
      <c r="R1134" t="s">
        <v>8332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5242</v>
      </c>
      <c r="D1135" s="15">
        <v>3000</v>
      </c>
      <c r="E1135" s="6">
        <v>5221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8">
        <f t="shared" si="85"/>
        <v>174</v>
      </c>
      <c r="P1135" s="8">
        <f t="shared" si="86"/>
        <v>5221</v>
      </c>
      <c r="Q1135" s="10" t="s">
        <v>8330</v>
      </c>
      <c r="R1135" t="s">
        <v>8332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5243</v>
      </c>
      <c r="D1136" s="15">
        <v>25000</v>
      </c>
      <c r="E1136" s="6">
        <v>5221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8">
        <f t="shared" si="85"/>
        <v>21</v>
      </c>
      <c r="P1136" s="8">
        <f t="shared" si="86"/>
        <v>5221</v>
      </c>
      <c r="Q1136" s="10" t="s">
        <v>8330</v>
      </c>
      <c r="R1136" t="s">
        <v>8332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5244</v>
      </c>
      <c r="D1137" s="15">
        <v>1000</v>
      </c>
      <c r="E1137" s="6">
        <v>5212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8">
        <f t="shared" si="85"/>
        <v>521</v>
      </c>
      <c r="P1137" s="8">
        <f t="shared" si="86"/>
        <v>5212</v>
      </c>
      <c r="Q1137" s="10" t="s">
        <v>8330</v>
      </c>
      <c r="R1137" t="s">
        <v>8332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5245</v>
      </c>
      <c r="D1138" s="15">
        <v>4190</v>
      </c>
      <c r="E1138" s="6">
        <v>5202.5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8">
        <f t="shared" si="85"/>
        <v>124</v>
      </c>
      <c r="P1138" s="8">
        <f t="shared" si="86"/>
        <v>867.08</v>
      </c>
      <c r="Q1138" s="10" t="s">
        <v>8330</v>
      </c>
      <c r="R1138" t="s">
        <v>8332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5246</v>
      </c>
      <c r="D1139" s="15">
        <v>25000</v>
      </c>
      <c r="E1139" s="6">
        <v>5200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8">
        <f t="shared" si="85"/>
        <v>21</v>
      </c>
      <c r="P1139" s="8">
        <f t="shared" si="86"/>
        <v>133.33000000000001</v>
      </c>
      <c r="Q1139" s="10" t="s">
        <v>8330</v>
      </c>
      <c r="R1139" t="s">
        <v>8332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5247</v>
      </c>
      <c r="D1140" s="15">
        <v>35000</v>
      </c>
      <c r="E1140" s="6">
        <v>5200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8">
        <f t="shared" si="85"/>
        <v>15</v>
      </c>
      <c r="P1140" s="8">
        <f t="shared" si="86"/>
        <v>1300</v>
      </c>
      <c r="Q1140" s="10" t="s">
        <v>8330</v>
      </c>
      <c r="R1140" t="s">
        <v>8332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5248</v>
      </c>
      <c r="D1141" s="15">
        <v>8000</v>
      </c>
      <c r="E1141" s="6">
        <v>5195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8">
        <f t="shared" si="85"/>
        <v>65</v>
      </c>
      <c r="P1141" s="8">
        <f t="shared" si="86"/>
        <v>5195</v>
      </c>
      <c r="Q1141" s="10" t="s">
        <v>8330</v>
      </c>
      <c r="R1141" t="s">
        <v>8332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5249</v>
      </c>
      <c r="D1142" s="15">
        <v>5000</v>
      </c>
      <c r="E1142" s="6">
        <v>5186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8">
        <f t="shared" si="85"/>
        <v>104</v>
      </c>
      <c r="P1142" s="8" t="str">
        <f t="shared" si="86"/>
        <v>N/A</v>
      </c>
      <c r="Q1142" s="10" t="s">
        <v>8330</v>
      </c>
      <c r="R1142" t="s">
        <v>8332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5250</v>
      </c>
      <c r="D1143" s="15">
        <v>500</v>
      </c>
      <c r="E1143" s="6">
        <v>5176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8">
        <f t="shared" si="85"/>
        <v>1035</v>
      </c>
      <c r="P1143" s="8" t="str">
        <f t="shared" si="86"/>
        <v>N/A</v>
      </c>
      <c r="Q1143" s="10" t="s">
        <v>8330</v>
      </c>
      <c r="R1143" t="s">
        <v>8332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5251</v>
      </c>
      <c r="D1144" s="15">
        <v>4000</v>
      </c>
      <c r="E1144" s="6">
        <v>5175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8">
        <f t="shared" si="85"/>
        <v>129</v>
      </c>
      <c r="P1144" s="8" t="str">
        <f t="shared" si="86"/>
        <v>N/A</v>
      </c>
      <c r="Q1144" s="10" t="s">
        <v>8330</v>
      </c>
      <c r="R1144" t="s">
        <v>8332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5252</v>
      </c>
      <c r="D1145" s="15">
        <v>45000</v>
      </c>
      <c r="E1145" s="6">
        <v>5167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8">
        <f t="shared" si="85"/>
        <v>11</v>
      </c>
      <c r="P1145" s="8">
        <f t="shared" si="86"/>
        <v>645.88</v>
      </c>
      <c r="Q1145" s="10" t="s">
        <v>8330</v>
      </c>
      <c r="R1145" t="s">
        <v>8332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5253</v>
      </c>
      <c r="D1146" s="15">
        <v>9300</v>
      </c>
      <c r="E1146" s="6">
        <v>5157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8">
        <f t="shared" si="85"/>
        <v>55</v>
      </c>
      <c r="P1146" s="8" t="str">
        <f t="shared" si="86"/>
        <v>N/A</v>
      </c>
      <c r="Q1146" s="10" t="s">
        <v>8333</v>
      </c>
      <c r="R1146" t="s">
        <v>8334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5254</v>
      </c>
      <c r="D1147" s="15">
        <v>80000</v>
      </c>
      <c r="E1147" s="6">
        <v>5145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8">
        <f t="shared" si="85"/>
        <v>6</v>
      </c>
      <c r="P1147" s="8">
        <f t="shared" si="86"/>
        <v>5145</v>
      </c>
      <c r="Q1147" s="10" t="s">
        <v>8333</v>
      </c>
      <c r="R1147" t="s">
        <v>8334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5255</v>
      </c>
      <c r="D1148" s="15">
        <v>6000</v>
      </c>
      <c r="E1148" s="6">
        <v>5135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8">
        <f t="shared" si="85"/>
        <v>86</v>
      </c>
      <c r="P1148" s="8">
        <f t="shared" si="86"/>
        <v>427.92</v>
      </c>
      <c r="Q1148" s="10" t="s">
        <v>8333</v>
      </c>
      <c r="R1148" t="s">
        <v>8334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5256</v>
      </c>
      <c r="D1149" s="15">
        <v>25000</v>
      </c>
      <c r="E1149" s="6">
        <v>5116.18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8">
        <f t="shared" si="85"/>
        <v>20</v>
      </c>
      <c r="P1149" s="8" t="str">
        <f t="shared" si="86"/>
        <v>N/A</v>
      </c>
      <c r="Q1149" s="10" t="s">
        <v>8333</v>
      </c>
      <c r="R1149" t="s">
        <v>8334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5257</v>
      </c>
      <c r="D1150" s="15">
        <v>15000</v>
      </c>
      <c r="E1150" s="6">
        <v>5116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8">
        <f t="shared" si="85"/>
        <v>34</v>
      </c>
      <c r="P1150" s="8">
        <f t="shared" si="86"/>
        <v>1705.33</v>
      </c>
      <c r="Q1150" s="10" t="s">
        <v>8333</v>
      </c>
      <c r="R1150" t="s">
        <v>8334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5258</v>
      </c>
      <c r="D1151" s="15">
        <v>50000</v>
      </c>
      <c r="E1151" s="6">
        <v>5105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8">
        <f t="shared" si="85"/>
        <v>10</v>
      </c>
      <c r="P1151" s="8">
        <f t="shared" si="86"/>
        <v>2552.5</v>
      </c>
      <c r="Q1151" s="10" t="s">
        <v>8333</v>
      </c>
      <c r="R1151" t="s">
        <v>8334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5259</v>
      </c>
      <c r="D1152" s="15">
        <v>2500</v>
      </c>
      <c r="E1152" s="6">
        <v>5103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8">
        <f t="shared" si="85"/>
        <v>204</v>
      </c>
      <c r="P1152" s="8">
        <f t="shared" si="86"/>
        <v>850.5</v>
      </c>
      <c r="Q1152" s="10" t="s">
        <v>8333</v>
      </c>
      <c r="R1152" t="s">
        <v>8334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5260</v>
      </c>
      <c r="D1153" s="15">
        <v>25000</v>
      </c>
      <c r="E1153" s="6">
        <v>5100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8">
        <f t="shared" si="85"/>
        <v>20</v>
      </c>
      <c r="P1153" s="8" t="str">
        <f t="shared" si="86"/>
        <v>N/A</v>
      </c>
      <c r="Q1153" s="10" t="s">
        <v>8333</v>
      </c>
      <c r="R1153" t="s">
        <v>8334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5261</v>
      </c>
      <c r="D1154" s="15">
        <v>16000</v>
      </c>
      <c r="E1154" s="6">
        <v>5100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8">
        <f t="shared" si="85"/>
        <v>32</v>
      </c>
      <c r="P1154" s="8">
        <f t="shared" si="86"/>
        <v>340</v>
      </c>
      <c r="Q1154" s="10" t="s">
        <v>8333</v>
      </c>
      <c r="R1154" t="s">
        <v>8334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5262</v>
      </c>
      <c r="D1155" s="15">
        <v>8000</v>
      </c>
      <c r="E1155" s="6">
        <v>5096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8">
        <f t="shared" ref="O1155:O1218" si="90">ROUND(E1155/D1155*100,0)</f>
        <v>64</v>
      </c>
      <c r="P1155" s="8">
        <f t="shared" ref="P1155:P1218" si="91">IFERROR(ROUND(E1155/L1155,2), "N/A")</f>
        <v>5096</v>
      </c>
      <c r="Q1155" s="10" t="s">
        <v>8333</v>
      </c>
      <c r="R1155" t="s">
        <v>8334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5263</v>
      </c>
      <c r="D1156" s="15">
        <v>5000</v>
      </c>
      <c r="E1156" s="6">
        <v>5087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8">
        <f t="shared" si="90"/>
        <v>102</v>
      </c>
      <c r="P1156" s="8">
        <f t="shared" si="91"/>
        <v>1695.67</v>
      </c>
      <c r="Q1156" s="10" t="s">
        <v>8333</v>
      </c>
      <c r="R1156" t="s">
        <v>8334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5264</v>
      </c>
      <c r="D1157" s="15">
        <v>25000</v>
      </c>
      <c r="E1157" s="6">
        <v>5086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8">
        <f t="shared" si="90"/>
        <v>20</v>
      </c>
      <c r="P1157" s="8">
        <f t="shared" si="91"/>
        <v>635.75</v>
      </c>
      <c r="Q1157" s="10" t="s">
        <v>8333</v>
      </c>
      <c r="R1157" t="s">
        <v>8334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5265</v>
      </c>
      <c r="D1158" s="15">
        <v>6500</v>
      </c>
      <c r="E1158" s="6">
        <v>5080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8">
        <f t="shared" si="90"/>
        <v>78</v>
      </c>
      <c r="P1158" s="8" t="str">
        <f t="shared" si="91"/>
        <v>N/A</v>
      </c>
      <c r="Q1158" s="10" t="s">
        <v>8333</v>
      </c>
      <c r="R1158" t="s">
        <v>8334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5266</v>
      </c>
      <c r="D1159" s="15">
        <v>10000</v>
      </c>
      <c r="E1159" s="6">
        <v>5078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8">
        <f t="shared" si="90"/>
        <v>51</v>
      </c>
      <c r="P1159" s="8">
        <f t="shared" si="91"/>
        <v>1692.67</v>
      </c>
      <c r="Q1159" s="10" t="s">
        <v>8333</v>
      </c>
      <c r="R1159" t="s">
        <v>8334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5267</v>
      </c>
      <c r="D1160" s="15">
        <v>7500</v>
      </c>
      <c r="E1160" s="6">
        <v>5070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8">
        <f t="shared" si="90"/>
        <v>68</v>
      </c>
      <c r="P1160" s="8">
        <f t="shared" si="91"/>
        <v>1690</v>
      </c>
      <c r="Q1160" s="10" t="s">
        <v>8333</v>
      </c>
      <c r="R1160" t="s">
        <v>8334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5268</v>
      </c>
      <c r="D1161" s="15">
        <v>6750</v>
      </c>
      <c r="E1161" s="6">
        <v>5070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8">
        <f t="shared" si="90"/>
        <v>75</v>
      </c>
      <c r="P1161" s="8" t="str">
        <f t="shared" si="91"/>
        <v>N/A</v>
      </c>
      <c r="Q1161" s="10" t="s">
        <v>8333</v>
      </c>
      <c r="R1161" t="s">
        <v>8334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5269</v>
      </c>
      <c r="D1162" s="15">
        <v>30000</v>
      </c>
      <c r="E1162" s="6">
        <v>5066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8">
        <f t="shared" si="90"/>
        <v>17</v>
      </c>
      <c r="P1162" s="8">
        <f t="shared" si="91"/>
        <v>266.63</v>
      </c>
      <c r="Q1162" s="10" t="s">
        <v>8333</v>
      </c>
      <c r="R1162" t="s">
        <v>8334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5270</v>
      </c>
      <c r="D1163" s="15">
        <v>18000</v>
      </c>
      <c r="E1163" s="6">
        <v>5056.22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8">
        <f t="shared" si="90"/>
        <v>28</v>
      </c>
      <c r="P1163" s="8" t="str">
        <f t="shared" si="91"/>
        <v>N/A</v>
      </c>
      <c r="Q1163" s="10" t="s">
        <v>8333</v>
      </c>
      <c r="R1163" t="s">
        <v>8334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5271</v>
      </c>
      <c r="D1164" s="15">
        <v>60000</v>
      </c>
      <c r="E1164" s="6">
        <v>5055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8">
        <f t="shared" si="90"/>
        <v>8</v>
      </c>
      <c r="P1164" s="8">
        <f t="shared" si="91"/>
        <v>2527.5</v>
      </c>
      <c r="Q1164" s="10" t="s">
        <v>8333</v>
      </c>
      <c r="R1164" t="s">
        <v>8334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5272</v>
      </c>
      <c r="D1165" s="15">
        <v>5200</v>
      </c>
      <c r="E1165" s="6">
        <v>5052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8">
        <f t="shared" si="90"/>
        <v>97</v>
      </c>
      <c r="P1165" s="8" t="str">
        <f t="shared" si="91"/>
        <v>N/A</v>
      </c>
      <c r="Q1165" s="10" t="s">
        <v>8333</v>
      </c>
      <c r="R1165" t="s">
        <v>8334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5273</v>
      </c>
      <c r="D1166" s="15">
        <v>10000</v>
      </c>
      <c r="E1166" s="6">
        <v>5051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8">
        <f t="shared" si="90"/>
        <v>51</v>
      </c>
      <c r="P1166" s="8" t="str">
        <f t="shared" si="91"/>
        <v>N/A</v>
      </c>
      <c r="Q1166" s="10" t="s">
        <v>8333</v>
      </c>
      <c r="R1166" t="s">
        <v>8334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5274</v>
      </c>
      <c r="D1167" s="15">
        <v>10000</v>
      </c>
      <c r="E1167" s="6">
        <v>5051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8">
        <f t="shared" si="90"/>
        <v>51</v>
      </c>
      <c r="P1167" s="8">
        <f t="shared" si="91"/>
        <v>202.04</v>
      </c>
      <c r="Q1167" s="10" t="s">
        <v>8333</v>
      </c>
      <c r="R1167" t="s">
        <v>8334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5275</v>
      </c>
      <c r="D1168" s="15">
        <v>15000</v>
      </c>
      <c r="E1168" s="6">
        <v>5050.7700000000004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8">
        <f t="shared" si="90"/>
        <v>34</v>
      </c>
      <c r="P1168" s="8">
        <f t="shared" si="91"/>
        <v>631.35</v>
      </c>
      <c r="Q1168" s="10" t="s">
        <v>8333</v>
      </c>
      <c r="R1168" t="s">
        <v>8334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5276</v>
      </c>
      <c r="D1169" s="15">
        <v>60000</v>
      </c>
      <c r="E1169" s="6">
        <v>5050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8">
        <f t="shared" si="90"/>
        <v>8</v>
      </c>
      <c r="P1169" s="8">
        <f t="shared" si="91"/>
        <v>315.63</v>
      </c>
      <c r="Q1169" s="10" t="s">
        <v>8333</v>
      </c>
      <c r="R1169" t="s">
        <v>8334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5277</v>
      </c>
      <c r="D1170" s="15">
        <v>18000</v>
      </c>
      <c r="E1170" s="6">
        <v>5046.5200000000004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8">
        <f t="shared" si="90"/>
        <v>28</v>
      </c>
      <c r="P1170" s="8">
        <f t="shared" si="91"/>
        <v>1682.17</v>
      </c>
      <c r="Q1170" s="10" t="s">
        <v>8333</v>
      </c>
      <c r="R1170" t="s">
        <v>8334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5278</v>
      </c>
      <c r="D1171" s="15">
        <v>10000</v>
      </c>
      <c r="E1171" s="6">
        <v>5045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8">
        <f t="shared" si="90"/>
        <v>50</v>
      </c>
      <c r="P1171" s="8">
        <f t="shared" si="91"/>
        <v>1681.67</v>
      </c>
      <c r="Q1171" s="10" t="s">
        <v>8333</v>
      </c>
      <c r="R1171" t="s">
        <v>8334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5279</v>
      </c>
      <c r="D1172" s="15">
        <v>25000</v>
      </c>
      <c r="E1172" s="6">
        <v>5041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8">
        <f t="shared" si="90"/>
        <v>20</v>
      </c>
      <c r="P1172" s="8">
        <f t="shared" si="91"/>
        <v>2520.5</v>
      </c>
      <c r="Q1172" s="10" t="s">
        <v>8333</v>
      </c>
      <c r="R1172" t="s">
        <v>8334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5280</v>
      </c>
      <c r="D1173" s="15">
        <v>25000</v>
      </c>
      <c r="E1173" s="6">
        <v>5040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8">
        <f t="shared" si="90"/>
        <v>20</v>
      </c>
      <c r="P1173" s="8">
        <f t="shared" si="91"/>
        <v>5040</v>
      </c>
      <c r="Q1173" s="10" t="s">
        <v>8333</v>
      </c>
      <c r="R1173" t="s">
        <v>8334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5281</v>
      </c>
      <c r="D1174" s="15">
        <v>9000</v>
      </c>
      <c r="E1174" s="6">
        <v>5035.6899999999996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8">
        <f t="shared" si="90"/>
        <v>56</v>
      </c>
      <c r="P1174" s="8" t="str">
        <f t="shared" si="91"/>
        <v>N/A</v>
      </c>
      <c r="Q1174" s="10" t="s">
        <v>8333</v>
      </c>
      <c r="R1174" t="s">
        <v>8334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5282</v>
      </c>
      <c r="D1175" s="15">
        <v>125000</v>
      </c>
      <c r="E1175" s="6">
        <v>5025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8">
        <f t="shared" si="90"/>
        <v>4</v>
      </c>
      <c r="P1175" s="8">
        <f t="shared" si="91"/>
        <v>5025</v>
      </c>
      <c r="Q1175" s="10" t="s">
        <v>8333</v>
      </c>
      <c r="R1175" t="s">
        <v>8334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5283</v>
      </c>
      <c r="D1176" s="15">
        <v>15000</v>
      </c>
      <c r="E1176" s="6">
        <v>5024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8">
        <f t="shared" si="90"/>
        <v>33</v>
      </c>
      <c r="P1176" s="8">
        <f t="shared" si="91"/>
        <v>264.42</v>
      </c>
      <c r="Q1176" s="10" t="s">
        <v>8333</v>
      </c>
      <c r="R1176" t="s">
        <v>8334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5284</v>
      </c>
      <c r="D1177" s="15">
        <v>20000</v>
      </c>
      <c r="E1177" s="6">
        <v>5016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8">
        <f t="shared" si="90"/>
        <v>25</v>
      </c>
      <c r="P1177" s="8">
        <f t="shared" si="91"/>
        <v>557.33000000000004</v>
      </c>
      <c r="Q1177" s="10" t="s">
        <v>8333</v>
      </c>
      <c r="R1177" t="s">
        <v>8334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5285</v>
      </c>
      <c r="D1178" s="15">
        <v>175000</v>
      </c>
      <c r="E1178" s="6">
        <v>5012.25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8">
        <f t="shared" si="90"/>
        <v>3</v>
      </c>
      <c r="P1178" s="8">
        <f t="shared" si="91"/>
        <v>5012.25</v>
      </c>
      <c r="Q1178" s="10" t="s">
        <v>8333</v>
      </c>
      <c r="R1178" t="s">
        <v>8334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5286</v>
      </c>
      <c r="D1179" s="15">
        <v>6000</v>
      </c>
      <c r="E1179" s="6">
        <v>5010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8">
        <f t="shared" si="90"/>
        <v>84</v>
      </c>
      <c r="P1179" s="8" t="str">
        <f t="shared" si="91"/>
        <v>N/A</v>
      </c>
      <c r="Q1179" s="10" t="s">
        <v>8333</v>
      </c>
      <c r="R1179" t="s">
        <v>8334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5287</v>
      </c>
      <c r="D1180" s="15">
        <v>75000</v>
      </c>
      <c r="E1180" s="6">
        <v>5003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8">
        <f t="shared" si="90"/>
        <v>7</v>
      </c>
      <c r="P1180" s="8">
        <f t="shared" si="91"/>
        <v>5003</v>
      </c>
      <c r="Q1180" s="10" t="s">
        <v>8333</v>
      </c>
      <c r="R1180" t="s">
        <v>8334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5288</v>
      </c>
      <c r="D1181" s="15">
        <v>60000</v>
      </c>
      <c r="E1181" s="6">
        <v>5001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8">
        <f t="shared" si="90"/>
        <v>8</v>
      </c>
      <c r="P1181" s="8">
        <f t="shared" si="91"/>
        <v>1000.2</v>
      </c>
      <c r="Q1181" s="10" t="s">
        <v>8333</v>
      </c>
      <c r="R1181" t="s">
        <v>8334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5289</v>
      </c>
      <c r="D1182" s="15">
        <v>50000</v>
      </c>
      <c r="E1182" s="6">
        <v>5000.18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8">
        <f t="shared" si="90"/>
        <v>10</v>
      </c>
      <c r="P1182" s="8">
        <f t="shared" si="91"/>
        <v>58.83</v>
      </c>
      <c r="Q1182" s="10" t="s">
        <v>8333</v>
      </c>
      <c r="R1182" t="s">
        <v>8334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5290</v>
      </c>
      <c r="D1183" s="15">
        <v>50000</v>
      </c>
      <c r="E1183" s="6">
        <v>5000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8">
        <f t="shared" si="90"/>
        <v>10</v>
      </c>
      <c r="P1183" s="8">
        <f t="shared" si="91"/>
        <v>1666.67</v>
      </c>
      <c r="Q1183" s="10" t="s">
        <v>8333</v>
      </c>
      <c r="R1183" t="s">
        <v>8334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5291</v>
      </c>
      <c r="D1184" s="15">
        <v>1000</v>
      </c>
      <c r="E1184" s="6">
        <v>5000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8">
        <f t="shared" si="90"/>
        <v>500</v>
      </c>
      <c r="P1184" s="8">
        <f t="shared" si="91"/>
        <v>1250</v>
      </c>
      <c r="Q1184" s="10" t="s">
        <v>8333</v>
      </c>
      <c r="R1184" t="s">
        <v>8334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5292</v>
      </c>
      <c r="D1185" s="15">
        <v>2500</v>
      </c>
      <c r="E1185" s="6">
        <v>5000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8">
        <f t="shared" si="90"/>
        <v>200</v>
      </c>
      <c r="P1185" s="8">
        <f t="shared" si="91"/>
        <v>1666.67</v>
      </c>
      <c r="Q1185" s="10" t="s">
        <v>8333</v>
      </c>
      <c r="R1185" t="s">
        <v>8334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5293</v>
      </c>
      <c r="D1186" s="15">
        <v>22000</v>
      </c>
      <c r="E1186" s="6">
        <v>5000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8">
        <f t="shared" si="90"/>
        <v>23</v>
      </c>
      <c r="P1186" s="8">
        <f t="shared" si="91"/>
        <v>13.33</v>
      </c>
      <c r="Q1186" s="10" t="s">
        <v>8335</v>
      </c>
      <c r="R1186" t="s">
        <v>8336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5294</v>
      </c>
      <c r="D1187" s="15">
        <v>12500</v>
      </c>
      <c r="E1187" s="6">
        <v>5000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8">
        <f t="shared" si="90"/>
        <v>40</v>
      </c>
      <c r="P1187" s="8">
        <f t="shared" si="91"/>
        <v>45.05</v>
      </c>
      <c r="Q1187" s="10" t="s">
        <v>8335</v>
      </c>
      <c r="R1187" t="s">
        <v>8336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5295</v>
      </c>
      <c r="D1188" s="15">
        <v>7500</v>
      </c>
      <c r="E1188" s="6">
        <v>4952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8">
        <f t="shared" si="90"/>
        <v>66</v>
      </c>
      <c r="P1188" s="8">
        <f t="shared" si="91"/>
        <v>40.26</v>
      </c>
      <c r="Q1188" s="10" t="s">
        <v>8335</v>
      </c>
      <c r="R1188" t="s">
        <v>8336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5296</v>
      </c>
      <c r="D1189" s="15">
        <v>8750</v>
      </c>
      <c r="E1189" s="6">
        <v>4940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8">
        <f t="shared" si="90"/>
        <v>56</v>
      </c>
      <c r="P1189" s="8">
        <f t="shared" si="91"/>
        <v>70.569999999999993</v>
      </c>
      <c r="Q1189" s="10" t="s">
        <v>8335</v>
      </c>
      <c r="R1189" t="s">
        <v>8336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5297</v>
      </c>
      <c r="D1190" s="15">
        <v>2000</v>
      </c>
      <c r="E1190" s="6">
        <v>4939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8">
        <f t="shared" si="90"/>
        <v>247</v>
      </c>
      <c r="P1190" s="8">
        <f t="shared" si="91"/>
        <v>58.11</v>
      </c>
      <c r="Q1190" s="10" t="s">
        <v>8335</v>
      </c>
      <c r="R1190" t="s">
        <v>8336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5298</v>
      </c>
      <c r="D1191" s="15">
        <v>9000</v>
      </c>
      <c r="E1191" s="6">
        <v>4935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8">
        <f t="shared" si="90"/>
        <v>55</v>
      </c>
      <c r="P1191" s="8">
        <f t="shared" si="91"/>
        <v>57.38</v>
      </c>
      <c r="Q1191" s="10" t="s">
        <v>8335</v>
      </c>
      <c r="R1191" t="s">
        <v>8336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5299</v>
      </c>
      <c r="D1192" s="15">
        <v>500</v>
      </c>
      <c r="E1192" s="6">
        <v>4920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8">
        <f t="shared" si="90"/>
        <v>984</v>
      </c>
      <c r="P1192" s="8">
        <f t="shared" si="91"/>
        <v>378.46</v>
      </c>
      <c r="Q1192" s="10" t="s">
        <v>8335</v>
      </c>
      <c r="R1192" t="s">
        <v>8336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5300</v>
      </c>
      <c r="D1193" s="15">
        <v>2700</v>
      </c>
      <c r="E1193" s="6">
        <v>4906.59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8">
        <f t="shared" si="90"/>
        <v>182</v>
      </c>
      <c r="P1193" s="8">
        <f t="shared" si="91"/>
        <v>148.68</v>
      </c>
      <c r="Q1193" s="10" t="s">
        <v>8335</v>
      </c>
      <c r="R1193" t="s">
        <v>8336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5301</v>
      </c>
      <c r="D1194" s="15">
        <v>100</v>
      </c>
      <c r="E1194" s="6">
        <v>4900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8">
        <f t="shared" si="90"/>
        <v>4900</v>
      </c>
      <c r="P1194" s="8">
        <f t="shared" si="91"/>
        <v>326.67</v>
      </c>
      <c r="Q1194" s="10" t="s">
        <v>8335</v>
      </c>
      <c r="R1194" t="s">
        <v>8336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5302</v>
      </c>
      <c r="D1195" s="15">
        <v>21000</v>
      </c>
      <c r="E1195" s="6">
        <v>4890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8">
        <f t="shared" si="90"/>
        <v>23</v>
      </c>
      <c r="P1195" s="8">
        <f t="shared" si="91"/>
        <v>17.91</v>
      </c>
      <c r="Q1195" s="10" t="s">
        <v>8335</v>
      </c>
      <c r="R1195" t="s">
        <v>8336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5303</v>
      </c>
      <c r="D1196" s="15">
        <v>12500</v>
      </c>
      <c r="E1196" s="6">
        <v>4884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8">
        <f t="shared" si="90"/>
        <v>39</v>
      </c>
      <c r="P1196" s="8">
        <f t="shared" si="91"/>
        <v>6.84</v>
      </c>
      <c r="Q1196" s="10" t="s">
        <v>8335</v>
      </c>
      <c r="R1196" t="s">
        <v>8336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5304</v>
      </c>
      <c r="D1197" s="15">
        <v>10000</v>
      </c>
      <c r="E1197" s="6">
        <v>4856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8">
        <f t="shared" si="90"/>
        <v>49</v>
      </c>
      <c r="P1197" s="8">
        <f t="shared" si="91"/>
        <v>28.56</v>
      </c>
      <c r="Q1197" s="10" t="s">
        <v>8335</v>
      </c>
      <c r="R1197" t="s">
        <v>8336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5305</v>
      </c>
      <c r="D1198" s="15">
        <v>14500</v>
      </c>
      <c r="E1198" s="6">
        <v>4853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8">
        <f t="shared" si="90"/>
        <v>33</v>
      </c>
      <c r="P1198" s="8">
        <f t="shared" si="91"/>
        <v>9.48</v>
      </c>
      <c r="Q1198" s="10" t="s">
        <v>8335</v>
      </c>
      <c r="R1198" t="s">
        <v>8336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5306</v>
      </c>
      <c r="D1199" s="15">
        <v>15000</v>
      </c>
      <c r="E1199" s="6">
        <v>4826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8">
        <f t="shared" si="90"/>
        <v>32</v>
      </c>
      <c r="P1199" s="8">
        <f t="shared" si="91"/>
        <v>15.37</v>
      </c>
      <c r="Q1199" s="10" t="s">
        <v>8335</v>
      </c>
      <c r="R1199" t="s">
        <v>8336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5307</v>
      </c>
      <c r="D1200" s="15">
        <v>3500</v>
      </c>
      <c r="E1200" s="6">
        <v>4818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8">
        <f t="shared" si="90"/>
        <v>138</v>
      </c>
      <c r="P1200" s="8">
        <f t="shared" si="91"/>
        <v>28.85</v>
      </c>
      <c r="Q1200" s="10" t="s">
        <v>8335</v>
      </c>
      <c r="R1200" t="s">
        <v>8336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5308</v>
      </c>
      <c r="D1201" s="15">
        <v>2658</v>
      </c>
      <c r="E1201" s="6">
        <v>4804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8">
        <f t="shared" si="90"/>
        <v>181</v>
      </c>
      <c r="P1201" s="8">
        <f t="shared" si="91"/>
        <v>533.78</v>
      </c>
      <c r="Q1201" s="10" t="s">
        <v>8335</v>
      </c>
      <c r="R1201" t="s">
        <v>8336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5309</v>
      </c>
      <c r="D1202" s="15">
        <v>4800</v>
      </c>
      <c r="E1202" s="6">
        <v>4800.8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8">
        <f t="shared" si="90"/>
        <v>100</v>
      </c>
      <c r="P1202" s="8">
        <f t="shared" si="91"/>
        <v>46.61</v>
      </c>
      <c r="Q1202" s="10" t="s">
        <v>8335</v>
      </c>
      <c r="R1202" t="s">
        <v>8336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5310</v>
      </c>
      <c r="D1203" s="15">
        <v>6000</v>
      </c>
      <c r="E1203" s="6">
        <v>4796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8">
        <f t="shared" si="90"/>
        <v>80</v>
      </c>
      <c r="P1203" s="8">
        <f t="shared" si="91"/>
        <v>43.21</v>
      </c>
      <c r="Q1203" s="10" t="s">
        <v>8335</v>
      </c>
      <c r="R1203" t="s">
        <v>8336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5311</v>
      </c>
      <c r="D1204" s="15">
        <v>25000</v>
      </c>
      <c r="E1204" s="6">
        <v>4794.82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8">
        <f t="shared" si="90"/>
        <v>19</v>
      </c>
      <c r="P1204" s="8">
        <f t="shared" si="91"/>
        <v>17.690000000000001</v>
      </c>
      <c r="Q1204" s="10" t="s">
        <v>8335</v>
      </c>
      <c r="R1204" t="s">
        <v>8336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5312</v>
      </c>
      <c r="D1205" s="15">
        <v>16300</v>
      </c>
      <c r="E1205" s="6">
        <v>4784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8">
        <f t="shared" si="90"/>
        <v>29</v>
      </c>
      <c r="P1205" s="8">
        <f t="shared" si="91"/>
        <v>47.37</v>
      </c>
      <c r="Q1205" s="10" t="s">
        <v>8335</v>
      </c>
      <c r="R1205" t="s">
        <v>8336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5313</v>
      </c>
      <c r="D1206" s="15">
        <v>13000</v>
      </c>
      <c r="E1206" s="6">
        <v>4743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8">
        <f t="shared" si="90"/>
        <v>36</v>
      </c>
      <c r="P1206" s="8">
        <f t="shared" si="91"/>
        <v>83.21</v>
      </c>
      <c r="Q1206" s="10" t="s">
        <v>8335</v>
      </c>
      <c r="R1206" t="s">
        <v>8336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5314</v>
      </c>
      <c r="D1207" s="15">
        <v>13000</v>
      </c>
      <c r="E1207" s="6">
        <v>4712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8">
        <f t="shared" si="90"/>
        <v>36</v>
      </c>
      <c r="P1207" s="8">
        <f t="shared" si="91"/>
        <v>76</v>
      </c>
      <c r="Q1207" s="10" t="s">
        <v>8335</v>
      </c>
      <c r="R1207" t="s">
        <v>8336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5315</v>
      </c>
      <c r="D1208" s="15">
        <v>900</v>
      </c>
      <c r="E1208" s="6">
        <v>4685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8">
        <f t="shared" si="90"/>
        <v>521</v>
      </c>
      <c r="P1208" s="8">
        <f t="shared" si="91"/>
        <v>146.41</v>
      </c>
      <c r="Q1208" s="10" t="s">
        <v>8335</v>
      </c>
      <c r="R1208" t="s">
        <v>8336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5316</v>
      </c>
      <c r="D1209" s="15">
        <v>16700</v>
      </c>
      <c r="E1209" s="6">
        <v>4678.5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8">
        <f t="shared" si="90"/>
        <v>28</v>
      </c>
      <c r="P1209" s="8">
        <f t="shared" si="91"/>
        <v>33.18</v>
      </c>
      <c r="Q1209" s="10" t="s">
        <v>8335</v>
      </c>
      <c r="R1209" t="s">
        <v>8336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5317</v>
      </c>
      <c r="D1210" s="15">
        <v>10000</v>
      </c>
      <c r="E1210" s="6">
        <v>4673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8">
        <f t="shared" si="90"/>
        <v>47</v>
      </c>
      <c r="P1210" s="8">
        <f t="shared" si="91"/>
        <v>62.31</v>
      </c>
      <c r="Q1210" s="10" t="s">
        <v>8335</v>
      </c>
      <c r="R1210" t="s">
        <v>8336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5318</v>
      </c>
      <c r="D1211" s="15">
        <v>6000</v>
      </c>
      <c r="E1211" s="6">
        <v>4669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8">
        <f t="shared" si="90"/>
        <v>78</v>
      </c>
      <c r="P1211" s="8">
        <f t="shared" si="91"/>
        <v>101.5</v>
      </c>
      <c r="Q1211" s="10" t="s">
        <v>8335</v>
      </c>
      <c r="R1211" t="s">
        <v>8336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5319</v>
      </c>
      <c r="D1212" s="15">
        <v>20000</v>
      </c>
      <c r="E1212" s="6">
        <v>4666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8">
        <f t="shared" si="90"/>
        <v>23</v>
      </c>
      <c r="P1212" s="8">
        <f t="shared" si="91"/>
        <v>45.3</v>
      </c>
      <c r="Q1212" s="10" t="s">
        <v>8335</v>
      </c>
      <c r="R1212" t="s">
        <v>8336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5320</v>
      </c>
      <c r="D1213" s="15">
        <v>1000</v>
      </c>
      <c r="E1213" s="6">
        <v>4660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8">
        <f t="shared" si="90"/>
        <v>466</v>
      </c>
      <c r="P1213" s="8">
        <f t="shared" si="91"/>
        <v>776.67</v>
      </c>
      <c r="Q1213" s="10" t="s">
        <v>8335</v>
      </c>
      <c r="R1213" t="s">
        <v>8336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5321</v>
      </c>
      <c r="D1214" s="15">
        <v>2500</v>
      </c>
      <c r="E1214" s="6">
        <v>4656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8">
        <f t="shared" si="90"/>
        <v>186</v>
      </c>
      <c r="P1214" s="8">
        <f t="shared" si="91"/>
        <v>56.1</v>
      </c>
      <c r="Q1214" s="10" t="s">
        <v>8335</v>
      </c>
      <c r="R1214" t="s">
        <v>8336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5322</v>
      </c>
      <c r="D1215" s="15">
        <v>6500</v>
      </c>
      <c r="E1215" s="6">
        <v>4648.33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8">
        <f t="shared" si="90"/>
        <v>72</v>
      </c>
      <c r="P1215" s="8">
        <f t="shared" si="91"/>
        <v>43.04</v>
      </c>
      <c r="Q1215" s="10" t="s">
        <v>8335</v>
      </c>
      <c r="R1215" t="s">
        <v>8336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5323</v>
      </c>
      <c r="D1216" s="15">
        <v>2000</v>
      </c>
      <c r="E1216" s="6">
        <v>4642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8">
        <f t="shared" si="90"/>
        <v>232</v>
      </c>
      <c r="P1216" s="8">
        <f t="shared" si="91"/>
        <v>185.68</v>
      </c>
      <c r="Q1216" s="10" t="s">
        <v>8335</v>
      </c>
      <c r="R1216" t="s">
        <v>8336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5324</v>
      </c>
      <c r="D1217" s="15">
        <v>5000</v>
      </c>
      <c r="E1217" s="6">
        <v>4641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8">
        <f t="shared" si="90"/>
        <v>93</v>
      </c>
      <c r="P1217" s="8">
        <f t="shared" si="91"/>
        <v>8.4499999999999993</v>
      </c>
      <c r="Q1217" s="10" t="s">
        <v>8335</v>
      </c>
      <c r="R1217" t="s">
        <v>8336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5325</v>
      </c>
      <c r="D1218" s="15">
        <v>14000</v>
      </c>
      <c r="E1218" s="6">
        <v>4635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8">
        <f t="shared" si="90"/>
        <v>33</v>
      </c>
      <c r="P1218" s="8">
        <f t="shared" si="91"/>
        <v>20.88</v>
      </c>
      <c r="Q1218" s="10" t="s">
        <v>8335</v>
      </c>
      <c r="R1218" t="s">
        <v>8336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5326</v>
      </c>
      <c r="D1219" s="15">
        <v>26500</v>
      </c>
      <c r="E1219" s="6">
        <v>4635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8">
        <f t="shared" ref="O1219:O1282" si="95">ROUND(E1219/D1219*100,0)</f>
        <v>17</v>
      </c>
      <c r="P1219" s="8">
        <f t="shared" ref="P1219:P1282" si="96">IFERROR(ROUND(E1219/L1219,2), "N/A")</f>
        <v>25.33</v>
      </c>
      <c r="Q1219" s="10" t="s">
        <v>8335</v>
      </c>
      <c r="R1219" t="s">
        <v>8336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5327</v>
      </c>
      <c r="D1220" s="15">
        <v>9000</v>
      </c>
      <c r="E1220" s="6">
        <v>4622.01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8">
        <f t="shared" si="95"/>
        <v>51</v>
      </c>
      <c r="P1220" s="8">
        <f t="shared" si="96"/>
        <v>51.93</v>
      </c>
      <c r="Q1220" s="10" t="s">
        <v>8335</v>
      </c>
      <c r="R1220" t="s">
        <v>8336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5328</v>
      </c>
      <c r="D1221" s="15">
        <v>16350</v>
      </c>
      <c r="E1221" s="6">
        <v>4610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8">
        <f t="shared" si="95"/>
        <v>28</v>
      </c>
      <c r="P1221" s="8">
        <f t="shared" si="96"/>
        <v>18.22</v>
      </c>
      <c r="Q1221" s="10" t="s">
        <v>8335</v>
      </c>
      <c r="R1221" t="s">
        <v>8336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5329</v>
      </c>
      <c r="D1222" s="15">
        <v>15000</v>
      </c>
      <c r="E1222" s="6">
        <v>4592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8">
        <f t="shared" si="95"/>
        <v>31</v>
      </c>
      <c r="P1222" s="8">
        <f t="shared" si="96"/>
        <v>32.799999999999997</v>
      </c>
      <c r="Q1222" s="10" t="s">
        <v>8335</v>
      </c>
      <c r="R1222" t="s">
        <v>8336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5330</v>
      </c>
      <c r="D1223" s="15">
        <v>2200</v>
      </c>
      <c r="E1223" s="6">
        <v>4580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8">
        <f t="shared" si="95"/>
        <v>208</v>
      </c>
      <c r="P1223" s="8">
        <f t="shared" si="96"/>
        <v>44.47</v>
      </c>
      <c r="Q1223" s="10" t="s">
        <v>8335</v>
      </c>
      <c r="R1223" t="s">
        <v>8336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5331</v>
      </c>
      <c r="D1224" s="15">
        <v>4000</v>
      </c>
      <c r="E1224" s="6">
        <v>4569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8">
        <f t="shared" si="95"/>
        <v>114</v>
      </c>
      <c r="P1224" s="8">
        <f t="shared" si="96"/>
        <v>33.11</v>
      </c>
      <c r="Q1224" s="10" t="s">
        <v>8335</v>
      </c>
      <c r="R1224" t="s">
        <v>8336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5332</v>
      </c>
      <c r="D1225" s="15">
        <v>19800</v>
      </c>
      <c r="E1225" s="6">
        <v>4565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8">
        <f t="shared" si="95"/>
        <v>23</v>
      </c>
      <c r="P1225" s="8">
        <f t="shared" si="96"/>
        <v>23.9</v>
      </c>
      <c r="Q1225" s="10" t="s">
        <v>8335</v>
      </c>
      <c r="R1225" t="s">
        <v>8336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5333</v>
      </c>
      <c r="D1226" s="15">
        <v>15000</v>
      </c>
      <c r="E1226" s="6">
        <v>4565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8">
        <f t="shared" si="95"/>
        <v>30</v>
      </c>
      <c r="P1226" s="8">
        <f t="shared" si="96"/>
        <v>253.61</v>
      </c>
      <c r="Q1226" s="10" t="s">
        <v>8322</v>
      </c>
      <c r="R1226" t="s">
        <v>8337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5334</v>
      </c>
      <c r="D1227" s="15">
        <v>3000</v>
      </c>
      <c r="E1227" s="6">
        <v>4559.13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8">
        <f t="shared" si="95"/>
        <v>152</v>
      </c>
      <c r="P1227" s="8">
        <f t="shared" si="96"/>
        <v>1519.71</v>
      </c>
      <c r="Q1227" s="10" t="s">
        <v>8322</v>
      </c>
      <c r="R1227" t="s">
        <v>8337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5335</v>
      </c>
      <c r="D1228" s="15">
        <v>50000</v>
      </c>
      <c r="E1228" s="6">
        <v>4559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8">
        <f t="shared" si="95"/>
        <v>9</v>
      </c>
      <c r="P1228" s="8">
        <f t="shared" si="96"/>
        <v>113.98</v>
      </c>
      <c r="Q1228" s="10" t="s">
        <v>8322</v>
      </c>
      <c r="R1228" t="s">
        <v>8337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5336</v>
      </c>
      <c r="D1229" s="15">
        <v>2000</v>
      </c>
      <c r="E1229" s="6">
        <v>4550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8">
        <f t="shared" si="95"/>
        <v>228</v>
      </c>
      <c r="P1229" s="8" t="str">
        <f t="shared" si="96"/>
        <v>N/A</v>
      </c>
      <c r="Q1229" s="10" t="s">
        <v>8322</v>
      </c>
      <c r="R1229" t="s">
        <v>8337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5337</v>
      </c>
      <c r="D1230" s="15">
        <v>5000</v>
      </c>
      <c r="E1230" s="6">
        <v>4546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8">
        <f t="shared" si="95"/>
        <v>91</v>
      </c>
      <c r="P1230" s="8">
        <f t="shared" si="96"/>
        <v>189.42</v>
      </c>
      <c r="Q1230" s="10" t="s">
        <v>8322</v>
      </c>
      <c r="R1230" t="s">
        <v>8337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5338</v>
      </c>
      <c r="D1231" s="15">
        <v>2750</v>
      </c>
      <c r="E1231" s="6">
        <v>4545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8">
        <f t="shared" si="95"/>
        <v>165</v>
      </c>
      <c r="P1231" s="8">
        <f t="shared" si="96"/>
        <v>4545</v>
      </c>
      <c r="Q1231" s="10" t="s">
        <v>8322</v>
      </c>
      <c r="R1231" t="s">
        <v>8337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5339</v>
      </c>
      <c r="D1232" s="15">
        <v>500000</v>
      </c>
      <c r="E1232" s="6">
        <v>4530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8">
        <f t="shared" si="95"/>
        <v>1</v>
      </c>
      <c r="P1232" s="8" t="str">
        <f t="shared" si="96"/>
        <v>N/A</v>
      </c>
      <c r="Q1232" s="10" t="s">
        <v>8322</v>
      </c>
      <c r="R1232" t="s">
        <v>8337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5340</v>
      </c>
      <c r="D1233" s="15">
        <v>5000</v>
      </c>
      <c r="E1233" s="6">
        <v>4524.1499999999996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8">
        <f t="shared" si="95"/>
        <v>90</v>
      </c>
      <c r="P1233" s="8" t="str">
        <f t="shared" si="96"/>
        <v>N/A</v>
      </c>
      <c r="Q1233" s="10" t="s">
        <v>8322</v>
      </c>
      <c r="R1233" t="s">
        <v>8337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5341</v>
      </c>
      <c r="D1234" s="15">
        <v>5000</v>
      </c>
      <c r="E1234" s="6">
        <v>4522.22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8">
        <f t="shared" si="95"/>
        <v>90</v>
      </c>
      <c r="P1234" s="8">
        <f t="shared" si="96"/>
        <v>4522.22</v>
      </c>
      <c r="Q1234" s="10" t="s">
        <v>8322</v>
      </c>
      <c r="R1234" t="s">
        <v>8337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5342</v>
      </c>
      <c r="D1235" s="15">
        <v>1000</v>
      </c>
      <c r="E1235" s="6">
        <v>4518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8">
        <f t="shared" si="95"/>
        <v>452</v>
      </c>
      <c r="P1235" s="8">
        <f t="shared" si="96"/>
        <v>753</v>
      </c>
      <c r="Q1235" s="10" t="s">
        <v>8322</v>
      </c>
      <c r="R1235" t="s">
        <v>8337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5343</v>
      </c>
      <c r="D1236" s="15">
        <v>50000</v>
      </c>
      <c r="E1236" s="6">
        <v>4518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8">
        <f t="shared" si="95"/>
        <v>9</v>
      </c>
      <c r="P1236" s="8" t="str">
        <f t="shared" si="96"/>
        <v>N/A</v>
      </c>
      <c r="Q1236" s="10" t="s">
        <v>8322</v>
      </c>
      <c r="R1236" t="s">
        <v>8337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5344</v>
      </c>
      <c r="D1237" s="15">
        <v>7534</v>
      </c>
      <c r="E1237" s="6">
        <v>4516.4399999999996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8">
        <f t="shared" si="95"/>
        <v>60</v>
      </c>
      <c r="P1237" s="8">
        <f t="shared" si="96"/>
        <v>752.74</v>
      </c>
      <c r="Q1237" s="10" t="s">
        <v>8322</v>
      </c>
      <c r="R1237" t="s">
        <v>8337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5345</v>
      </c>
      <c r="D1238" s="15">
        <v>2500</v>
      </c>
      <c r="E1238" s="6">
        <v>4511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8">
        <f t="shared" si="95"/>
        <v>180</v>
      </c>
      <c r="P1238" s="8" t="str">
        <f t="shared" si="96"/>
        <v>N/A</v>
      </c>
      <c r="Q1238" s="10" t="s">
        <v>8322</v>
      </c>
      <c r="R1238" t="s">
        <v>8337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5346</v>
      </c>
      <c r="D1239" s="15">
        <v>25000</v>
      </c>
      <c r="E1239" s="6">
        <v>4510.8599999999997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8">
        <f t="shared" si="95"/>
        <v>18</v>
      </c>
      <c r="P1239" s="8" t="str">
        <f t="shared" si="96"/>
        <v>N/A</v>
      </c>
      <c r="Q1239" s="10" t="s">
        <v>8322</v>
      </c>
      <c r="R1239" t="s">
        <v>8337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5347</v>
      </c>
      <c r="D1240" s="15">
        <v>1000</v>
      </c>
      <c r="E1240" s="6">
        <v>4500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8">
        <f t="shared" si="95"/>
        <v>450</v>
      </c>
      <c r="P1240" s="8">
        <f t="shared" si="96"/>
        <v>1500</v>
      </c>
      <c r="Q1240" s="10" t="s">
        <v>8322</v>
      </c>
      <c r="R1240" t="s">
        <v>8337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5348</v>
      </c>
      <c r="D1241" s="15">
        <v>2500</v>
      </c>
      <c r="E1241" s="6">
        <v>4500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8">
        <f t="shared" si="95"/>
        <v>180</v>
      </c>
      <c r="P1241" s="8" t="str">
        <f t="shared" si="96"/>
        <v>N/A</v>
      </c>
      <c r="Q1241" s="10" t="s">
        <v>8322</v>
      </c>
      <c r="R1241" t="s">
        <v>8337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5349</v>
      </c>
      <c r="D1242" s="15">
        <v>8000</v>
      </c>
      <c r="E1242" s="6">
        <v>4482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8">
        <f t="shared" si="95"/>
        <v>56</v>
      </c>
      <c r="P1242" s="8">
        <f t="shared" si="96"/>
        <v>560.25</v>
      </c>
      <c r="Q1242" s="10" t="s">
        <v>8322</v>
      </c>
      <c r="R1242" t="s">
        <v>8337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5350</v>
      </c>
      <c r="D1243" s="15">
        <v>5000</v>
      </c>
      <c r="E1243" s="6">
        <v>4457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8">
        <f t="shared" si="95"/>
        <v>89</v>
      </c>
      <c r="P1243" s="8">
        <f t="shared" si="96"/>
        <v>131.09</v>
      </c>
      <c r="Q1243" s="10" t="s">
        <v>8322</v>
      </c>
      <c r="R1243" t="s">
        <v>8337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5351</v>
      </c>
      <c r="D1244" s="15">
        <v>911</v>
      </c>
      <c r="E1244" s="6">
        <v>4450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8">
        <f t="shared" si="95"/>
        <v>488</v>
      </c>
      <c r="P1244" s="8">
        <f t="shared" si="96"/>
        <v>4450</v>
      </c>
      <c r="Q1244" s="10" t="s">
        <v>8322</v>
      </c>
      <c r="R1244" t="s">
        <v>8337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5352</v>
      </c>
      <c r="D1245" s="15">
        <v>12000</v>
      </c>
      <c r="E1245" s="6">
        <v>4443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8">
        <f t="shared" si="95"/>
        <v>37</v>
      </c>
      <c r="P1245" s="8">
        <f t="shared" si="96"/>
        <v>116.92</v>
      </c>
      <c r="Q1245" s="10" t="s">
        <v>8322</v>
      </c>
      <c r="R1245" t="s">
        <v>8337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5353</v>
      </c>
      <c r="D1246" s="15">
        <v>2000</v>
      </c>
      <c r="E1246" s="6">
        <v>4428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8">
        <f t="shared" si="95"/>
        <v>221</v>
      </c>
      <c r="P1246" s="8">
        <f t="shared" si="96"/>
        <v>98.4</v>
      </c>
      <c r="Q1246" s="10" t="s">
        <v>8322</v>
      </c>
      <c r="R1246" t="s">
        <v>8323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5354</v>
      </c>
      <c r="D1247" s="15">
        <v>2000</v>
      </c>
      <c r="E1247" s="6">
        <v>4409.7700000000004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8">
        <f t="shared" si="95"/>
        <v>220</v>
      </c>
      <c r="P1247" s="8">
        <f t="shared" si="96"/>
        <v>259.39999999999998</v>
      </c>
      <c r="Q1247" s="10" t="s">
        <v>8322</v>
      </c>
      <c r="R1247" t="s">
        <v>8323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5355</v>
      </c>
      <c r="D1248" s="15">
        <v>2000</v>
      </c>
      <c r="E1248" s="6">
        <v>4409.55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8">
        <f t="shared" si="95"/>
        <v>220</v>
      </c>
      <c r="P1248" s="8">
        <f t="shared" si="96"/>
        <v>142.24</v>
      </c>
      <c r="Q1248" s="10" t="s">
        <v>8322</v>
      </c>
      <c r="R1248" t="s">
        <v>8323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5356</v>
      </c>
      <c r="D1249" s="15">
        <v>3500</v>
      </c>
      <c r="E1249" s="6">
        <v>4400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8">
        <f t="shared" si="95"/>
        <v>126</v>
      </c>
      <c r="P1249" s="8">
        <f t="shared" si="96"/>
        <v>88</v>
      </c>
      <c r="Q1249" s="10" t="s">
        <v>8322</v>
      </c>
      <c r="R1249" t="s">
        <v>8323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5357</v>
      </c>
      <c r="D1250" s="15">
        <v>2500</v>
      </c>
      <c r="E1250" s="6">
        <v>4396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8">
        <f t="shared" si="95"/>
        <v>176</v>
      </c>
      <c r="P1250" s="8">
        <f t="shared" si="96"/>
        <v>74.510000000000005</v>
      </c>
      <c r="Q1250" s="10" t="s">
        <v>8322</v>
      </c>
      <c r="R1250" t="s">
        <v>8323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5358</v>
      </c>
      <c r="D1251" s="15">
        <v>5000</v>
      </c>
      <c r="E1251" s="6">
        <v>4395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8">
        <f t="shared" si="95"/>
        <v>88</v>
      </c>
      <c r="P1251" s="8">
        <f t="shared" si="96"/>
        <v>54.26</v>
      </c>
      <c r="Q1251" s="10" t="s">
        <v>8322</v>
      </c>
      <c r="R1251" t="s">
        <v>8323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5359</v>
      </c>
      <c r="D1252" s="15">
        <v>30000</v>
      </c>
      <c r="E1252" s="6">
        <v>4390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8">
        <f t="shared" si="95"/>
        <v>15</v>
      </c>
      <c r="P1252" s="8">
        <f t="shared" si="96"/>
        <v>8.64</v>
      </c>
      <c r="Q1252" s="10" t="s">
        <v>8322</v>
      </c>
      <c r="R1252" t="s">
        <v>8323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5360</v>
      </c>
      <c r="D1253" s="15">
        <v>6000</v>
      </c>
      <c r="E1253" s="6">
        <v>4388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8">
        <f t="shared" si="95"/>
        <v>73</v>
      </c>
      <c r="P1253" s="8">
        <f t="shared" si="96"/>
        <v>59.3</v>
      </c>
      <c r="Q1253" s="10" t="s">
        <v>8322</v>
      </c>
      <c r="R1253" t="s">
        <v>8323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5361</v>
      </c>
      <c r="D1254" s="15">
        <v>3500</v>
      </c>
      <c r="E1254" s="6">
        <v>4372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8">
        <f t="shared" si="95"/>
        <v>125</v>
      </c>
      <c r="P1254" s="8">
        <f t="shared" si="96"/>
        <v>31.01</v>
      </c>
      <c r="Q1254" s="10" t="s">
        <v>8322</v>
      </c>
      <c r="R1254" t="s">
        <v>8323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5362</v>
      </c>
      <c r="D1255" s="15">
        <v>10</v>
      </c>
      <c r="E1255" s="6">
        <v>4371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8">
        <f t="shared" si="95"/>
        <v>43710</v>
      </c>
      <c r="P1255" s="8">
        <f t="shared" si="96"/>
        <v>6.15</v>
      </c>
      <c r="Q1255" s="10" t="s">
        <v>8322</v>
      </c>
      <c r="R1255" t="s">
        <v>8323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5363</v>
      </c>
      <c r="D1256" s="15">
        <v>6700</v>
      </c>
      <c r="E1256" s="6">
        <v>4345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8">
        <f t="shared" si="95"/>
        <v>65</v>
      </c>
      <c r="P1256" s="8">
        <f t="shared" si="96"/>
        <v>30.82</v>
      </c>
      <c r="Q1256" s="10" t="s">
        <v>8322</v>
      </c>
      <c r="R1256" t="s">
        <v>8323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5364</v>
      </c>
      <c r="D1257" s="15">
        <v>3000</v>
      </c>
      <c r="E1257" s="6">
        <v>4343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8">
        <f t="shared" si="95"/>
        <v>145</v>
      </c>
      <c r="P1257" s="8">
        <f t="shared" si="96"/>
        <v>39.840000000000003</v>
      </c>
      <c r="Q1257" s="10" t="s">
        <v>8322</v>
      </c>
      <c r="R1257" t="s">
        <v>8323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5365</v>
      </c>
      <c r="D1258" s="15">
        <v>30000</v>
      </c>
      <c r="E1258" s="6">
        <v>4340.7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8">
        <f t="shared" si="95"/>
        <v>14</v>
      </c>
      <c r="P1258" s="8">
        <f t="shared" si="96"/>
        <v>12.02</v>
      </c>
      <c r="Q1258" s="10" t="s">
        <v>8322</v>
      </c>
      <c r="R1258" t="s">
        <v>8323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5366</v>
      </c>
      <c r="D1259" s="15">
        <v>5500</v>
      </c>
      <c r="E1259" s="6">
        <v>4340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8">
        <f t="shared" si="95"/>
        <v>79</v>
      </c>
      <c r="P1259" s="8">
        <f t="shared" si="96"/>
        <v>24.66</v>
      </c>
      <c r="Q1259" s="10" t="s">
        <v>8322</v>
      </c>
      <c r="R1259" t="s">
        <v>8323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5367</v>
      </c>
      <c r="D1260" s="15">
        <v>12000</v>
      </c>
      <c r="E1260" s="6">
        <v>4320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8">
        <f t="shared" si="95"/>
        <v>36</v>
      </c>
      <c r="P1260" s="8">
        <f t="shared" si="96"/>
        <v>6.45</v>
      </c>
      <c r="Q1260" s="10" t="s">
        <v>8322</v>
      </c>
      <c r="R1260" t="s">
        <v>8323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5368</v>
      </c>
      <c r="D1261" s="15">
        <v>2500</v>
      </c>
      <c r="E1261" s="6">
        <v>4315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8">
        <f t="shared" si="95"/>
        <v>173</v>
      </c>
      <c r="P1261" s="8">
        <f t="shared" si="96"/>
        <v>44.95</v>
      </c>
      <c r="Q1261" s="10" t="s">
        <v>8322</v>
      </c>
      <c r="R1261" t="s">
        <v>8323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5369</v>
      </c>
      <c r="D1262" s="15">
        <v>3300</v>
      </c>
      <c r="E1262" s="6">
        <v>4313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8">
        <f t="shared" si="95"/>
        <v>131</v>
      </c>
      <c r="P1262" s="8">
        <f t="shared" si="96"/>
        <v>58.28</v>
      </c>
      <c r="Q1262" s="10" t="s">
        <v>8322</v>
      </c>
      <c r="R1262" t="s">
        <v>8323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5370</v>
      </c>
      <c r="D1263" s="15">
        <v>2000</v>
      </c>
      <c r="E1263" s="6">
        <v>4310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8">
        <f t="shared" si="95"/>
        <v>216</v>
      </c>
      <c r="P1263" s="8">
        <f t="shared" si="96"/>
        <v>82.88</v>
      </c>
      <c r="Q1263" s="10" t="s">
        <v>8322</v>
      </c>
      <c r="R1263" t="s">
        <v>8323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5371</v>
      </c>
      <c r="D1264" s="15">
        <v>6500</v>
      </c>
      <c r="E1264" s="6">
        <v>4308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8">
        <f t="shared" si="95"/>
        <v>66</v>
      </c>
      <c r="P1264" s="8">
        <f t="shared" si="96"/>
        <v>41.03</v>
      </c>
      <c r="Q1264" s="10" t="s">
        <v>8322</v>
      </c>
      <c r="R1264" t="s">
        <v>8323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5372</v>
      </c>
      <c r="D1265" s="15">
        <v>1500</v>
      </c>
      <c r="E1265" s="6">
        <v>4306.1099999999997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8">
        <f t="shared" si="95"/>
        <v>287</v>
      </c>
      <c r="P1265" s="8">
        <f t="shared" si="96"/>
        <v>105.03</v>
      </c>
      <c r="Q1265" s="10" t="s">
        <v>8322</v>
      </c>
      <c r="R1265" t="s">
        <v>8323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5373</v>
      </c>
      <c r="D1266" s="15">
        <v>650</v>
      </c>
      <c r="E1266" s="6">
        <v>4303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8">
        <f t="shared" si="95"/>
        <v>662</v>
      </c>
      <c r="P1266" s="8">
        <f t="shared" si="96"/>
        <v>126.56</v>
      </c>
      <c r="Q1266" s="10" t="s">
        <v>8322</v>
      </c>
      <c r="R1266" t="s">
        <v>8323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5374</v>
      </c>
      <c r="D1267" s="15">
        <v>3500</v>
      </c>
      <c r="E1267" s="6">
        <v>4296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8">
        <f t="shared" si="95"/>
        <v>123</v>
      </c>
      <c r="P1267" s="8">
        <f t="shared" si="96"/>
        <v>65.09</v>
      </c>
      <c r="Q1267" s="10" t="s">
        <v>8322</v>
      </c>
      <c r="R1267" t="s">
        <v>8323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5375</v>
      </c>
      <c r="D1268" s="15">
        <v>9500</v>
      </c>
      <c r="E1268" s="6">
        <v>4289.99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8">
        <f t="shared" si="95"/>
        <v>45</v>
      </c>
      <c r="P1268" s="8">
        <f t="shared" si="96"/>
        <v>85.8</v>
      </c>
      <c r="Q1268" s="10" t="s">
        <v>8322</v>
      </c>
      <c r="R1268" t="s">
        <v>8323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5376</v>
      </c>
      <c r="D1269" s="15">
        <v>22000</v>
      </c>
      <c r="E1269" s="6">
        <v>4280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8">
        <f t="shared" si="95"/>
        <v>19</v>
      </c>
      <c r="P1269" s="8">
        <f t="shared" si="96"/>
        <v>26.92</v>
      </c>
      <c r="Q1269" s="10" t="s">
        <v>8322</v>
      </c>
      <c r="R1269" t="s">
        <v>8323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5377</v>
      </c>
      <c r="D1270" s="15">
        <v>12000</v>
      </c>
      <c r="E1270" s="6">
        <v>4280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8">
        <f t="shared" si="95"/>
        <v>36</v>
      </c>
      <c r="P1270" s="8">
        <f t="shared" si="96"/>
        <v>23.52</v>
      </c>
      <c r="Q1270" s="10" t="s">
        <v>8322</v>
      </c>
      <c r="R1270" t="s">
        <v>8323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5378</v>
      </c>
      <c r="D1271" s="15">
        <v>18800</v>
      </c>
      <c r="E1271" s="6">
        <v>4275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8">
        <f t="shared" si="95"/>
        <v>23</v>
      </c>
      <c r="P1271" s="8">
        <f t="shared" si="96"/>
        <v>20.75</v>
      </c>
      <c r="Q1271" s="10" t="s">
        <v>8322</v>
      </c>
      <c r="R1271" t="s">
        <v>8323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5379</v>
      </c>
      <c r="D1272" s="15">
        <v>10000</v>
      </c>
      <c r="E1272" s="6">
        <v>4261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8">
        <f t="shared" si="95"/>
        <v>43</v>
      </c>
      <c r="P1272" s="8">
        <f t="shared" si="96"/>
        <v>25.21</v>
      </c>
      <c r="Q1272" s="10" t="s">
        <v>8322</v>
      </c>
      <c r="R1272" t="s">
        <v>8323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5380</v>
      </c>
      <c r="D1273" s="15">
        <v>7500</v>
      </c>
      <c r="E1273" s="6">
        <v>4250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8">
        <f t="shared" si="95"/>
        <v>57</v>
      </c>
      <c r="P1273" s="8">
        <f t="shared" si="96"/>
        <v>137.1</v>
      </c>
      <c r="Q1273" s="10" t="s">
        <v>8322</v>
      </c>
      <c r="R1273" t="s">
        <v>8323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5381</v>
      </c>
      <c r="D1274" s="15">
        <v>5000</v>
      </c>
      <c r="E1274" s="6">
        <v>4247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8">
        <f t="shared" si="95"/>
        <v>85</v>
      </c>
      <c r="P1274" s="8">
        <f t="shared" si="96"/>
        <v>151.68</v>
      </c>
      <c r="Q1274" s="10" t="s">
        <v>8322</v>
      </c>
      <c r="R1274" t="s">
        <v>8323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5382</v>
      </c>
      <c r="D1275" s="15">
        <v>4000</v>
      </c>
      <c r="E1275" s="6">
        <v>4243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8">
        <f t="shared" si="95"/>
        <v>106</v>
      </c>
      <c r="P1275" s="8">
        <f t="shared" si="96"/>
        <v>78.569999999999993</v>
      </c>
      <c r="Q1275" s="10" t="s">
        <v>8322</v>
      </c>
      <c r="R1275" t="s">
        <v>8323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5383</v>
      </c>
      <c r="D1276" s="15">
        <v>25000</v>
      </c>
      <c r="E1276" s="6">
        <v>4230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8">
        <f t="shared" si="95"/>
        <v>17</v>
      </c>
      <c r="P1276" s="8">
        <f t="shared" si="96"/>
        <v>9.06</v>
      </c>
      <c r="Q1276" s="10" t="s">
        <v>8322</v>
      </c>
      <c r="R1276" t="s">
        <v>8323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5384</v>
      </c>
      <c r="D1277" s="15">
        <v>15000</v>
      </c>
      <c r="E1277" s="6">
        <v>4225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8">
        <f t="shared" si="95"/>
        <v>28</v>
      </c>
      <c r="P1277" s="8">
        <f t="shared" si="96"/>
        <v>10.86</v>
      </c>
      <c r="Q1277" s="10" t="s">
        <v>8322</v>
      </c>
      <c r="R1277" t="s">
        <v>8323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5385</v>
      </c>
      <c r="D1278" s="15">
        <v>3000</v>
      </c>
      <c r="E1278" s="6">
        <v>4219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8">
        <f t="shared" si="95"/>
        <v>141</v>
      </c>
      <c r="P1278" s="8">
        <f t="shared" si="96"/>
        <v>62.04</v>
      </c>
      <c r="Q1278" s="10" t="s">
        <v>8322</v>
      </c>
      <c r="R1278" t="s">
        <v>8323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5386</v>
      </c>
      <c r="D1279" s="15">
        <v>15000</v>
      </c>
      <c r="E1279" s="6">
        <v>4216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8">
        <f t="shared" si="95"/>
        <v>28</v>
      </c>
      <c r="P1279" s="8">
        <f t="shared" si="96"/>
        <v>10.210000000000001</v>
      </c>
      <c r="Q1279" s="10" t="s">
        <v>8322</v>
      </c>
      <c r="R1279" t="s">
        <v>8323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5387</v>
      </c>
      <c r="D1280" s="15">
        <v>6500</v>
      </c>
      <c r="E1280" s="6">
        <v>4205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8">
        <f t="shared" si="95"/>
        <v>65</v>
      </c>
      <c r="P1280" s="8">
        <f t="shared" si="96"/>
        <v>22.13</v>
      </c>
      <c r="Q1280" s="10" t="s">
        <v>8322</v>
      </c>
      <c r="R1280" t="s">
        <v>8323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5388</v>
      </c>
      <c r="D1281" s="15">
        <v>12516</v>
      </c>
      <c r="E1281" s="6">
        <v>4190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8">
        <f t="shared" si="95"/>
        <v>33</v>
      </c>
      <c r="P1281" s="8">
        <f t="shared" si="96"/>
        <v>22.17</v>
      </c>
      <c r="Q1281" s="10" t="s">
        <v>8322</v>
      </c>
      <c r="R1281" t="s">
        <v>8323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5389</v>
      </c>
      <c r="D1282" s="15">
        <v>15000</v>
      </c>
      <c r="E1282" s="6">
        <v>4187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8">
        <f t="shared" si="95"/>
        <v>28</v>
      </c>
      <c r="P1282" s="8">
        <f t="shared" si="96"/>
        <v>32.21</v>
      </c>
      <c r="Q1282" s="10" t="s">
        <v>8322</v>
      </c>
      <c r="R1282" t="s">
        <v>8323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5390</v>
      </c>
      <c r="D1283" s="15">
        <v>7000</v>
      </c>
      <c r="E1283" s="6">
        <v>4181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8">
        <f t="shared" ref="O1283:O1346" si="100">ROUND(E1283/D1283*100,0)</f>
        <v>60</v>
      </c>
      <c r="P1283" s="8">
        <f t="shared" ref="P1283:P1346" si="101">IFERROR(ROUND(E1283/L1283,2), "N/A")</f>
        <v>56.5</v>
      </c>
      <c r="Q1283" s="10" t="s">
        <v>8322</v>
      </c>
      <c r="R1283" t="s">
        <v>8323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5391</v>
      </c>
      <c r="D1284" s="15">
        <v>15000</v>
      </c>
      <c r="E1284" s="6">
        <v>4176.1099999999997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8">
        <f t="shared" si="100"/>
        <v>28</v>
      </c>
      <c r="P1284" s="8">
        <f t="shared" si="101"/>
        <v>15.24</v>
      </c>
      <c r="Q1284" s="10" t="s">
        <v>8322</v>
      </c>
      <c r="R1284" t="s">
        <v>8323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5392</v>
      </c>
      <c r="D1285" s="15">
        <v>1000</v>
      </c>
      <c r="E1285" s="6">
        <v>4176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8">
        <f t="shared" si="100"/>
        <v>418</v>
      </c>
      <c r="P1285" s="8">
        <f t="shared" si="101"/>
        <v>189.82</v>
      </c>
      <c r="Q1285" s="10" t="s">
        <v>8322</v>
      </c>
      <c r="R1285" t="s">
        <v>8323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5393</v>
      </c>
      <c r="D1286" s="15">
        <v>2000</v>
      </c>
      <c r="E1286" s="8">
        <v>4176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8">
        <f t="shared" si="100"/>
        <v>209</v>
      </c>
      <c r="P1286" s="6">
        <f t="shared" si="101"/>
        <v>134.71</v>
      </c>
      <c r="Q1286" s="10" t="s">
        <v>8314</v>
      </c>
      <c r="R1286" t="s">
        <v>8315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5394</v>
      </c>
      <c r="D1287" s="15">
        <v>2000</v>
      </c>
      <c r="E1287" s="8">
        <v>4170.17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8">
        <f t="shared" si="100"/>
        <v>209</v>
      </c>
      <c r="P1287" s="6">
        <f t="shared" si="101"/>
        <v>66.19</v>
      </c>
      <c r="Q1287" s="10" t="s">
        <v>8314</v>
      </c>
      <c r="R1287" t="s">
        <v>8315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5395</v>
      </c>
      <c r="D1288" s="15">
        <v>1500</v>
      </c>
      <c r="E1288" s="8">
        <v>4152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8">
        <f t="shared" si="100"/>
        <v>277</v>
      </c>
      <c r="P1288" s="6">
        <f t="shared" si="101"/>
        <v>207.6</v>
      </c>
      <c r="Q1288" s="10" t="s">
        <v>8314</v>
      </c>
      <c r="R1288" t="s">
        <v>8315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5396</v>
      </c>
      <c r="D1289" s="15">
        <v>250</v>
      </c>
      <c r="E1289" s="8">
        <v>4151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8">
        <f t="shared" si="100"/>
        <v>1660</v>
      </c>
      <c r="P1289" s="6">
        <f t="shared" si="101"/>
        <v>166.04</v>
      </c>
      <c r="Q1289" s="10" t="s">
        <v>8314</v>
      </c>
      <c r="R1289" t="s">
        <v>8315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5397</v>
      </c>
      <c r="D1290" s="15">
        <v>4000</v>
      </c>
      <c r="E1290" s="8">
        <v>4150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8">
        <f t="shared" si="100"/>
        <v>104</v>
      </c>
      <c r="P1290" s="6">
        <f t="shared" si="101"/>
        <v>68.03</v>
      </c>
      <c r="Q1290" s="10" t="s">
        <v>8314</v>
      </c>
      <c r="R1290" t="s">
        <v>8315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5398</v>
      </c>
      <c r="D1291" s="15">
        <v>1500</v>
      </c>
      <c r="E1291" s="8">
        <v>4145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8">
        <f t="shared" si="100"/>
        <v>276</v>
      </c>
      <c r="P1291" s="6">
        <f t="shared" si="101"/>
        <v>79.709999999999994</v>
      </c>
      <c r="Q1291" s="10" t="s">
        <v>8314</v>
      </c>
      <c r="R1291" t="s">
        <v>8315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5399</v>
      </c>
      <c r="D1292" s="15">
        <v>3500</v>
      </c>
      <c r="E1292" s="8">
        <v>4140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8">
        <f t="shared" si="100"/>
        <v>118</v>
      </c>
      <c r="P1292" s="6">
        <f t="shared" si="101"/>
        <v>48.14</v>
      </c>
      <c r="Q1292" s="10" t="s">
        <v>8314</v>
      </c>
      <c r="R1292" t="s">
        <v>8315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5400</v>
      </c>
      <c r="D1293" s="15">
        <v>3000</v>
      </c>
      <c r="E1293" s="8">
        <v>4137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8">
        <f t="shared" si="100"/>
        <v>138</v>
      </c>
      <c r="P1293" s="6">
        <f t="shared" si="101"/>
        <v>98.5</v>
      </c>
      <c r="Q1293" s="10" t="s">
        <v>8314</v>
      </c>
      <c r="R1293" t="s">
        <v>8315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5401</v>
      </c>
      <c r="D1294" s="15">
        <v>1700</v>
      </c>
      <c r="E1294" s="8">
        <v>4135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8">
        <f t="shared" si="100"/>
        <v>243</v>
      </c>
      <c r="P1294" s="6">
        <f t="shared" si="101"/>
        <v>79.52</v>
      </c>
      <c r="Q1294" s="10" t="s">
        <v>8314</v>
      </c>
      <c r="R1294" t="s">
        <v>8315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5402</v>
      </c>
      <c r="D1295" s="15">
        <v>15000</v>
      </c>
      <c r="E1295" s="8">
        <v>4130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8">
        <f t="shared" si="100"/>
        <v>28</v>
      </c>
      <c r="P1295" s="6">
        <f t="shared" si="101"/>
        <v>34.42</v>
      </c>
      <c r="Q1295" s="10" t="s">
        <v>8314</v>
      </c>
      <c r="R1295" t="s">
        <v>8315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5403</v>
      </c>
      <c r="D1296" s="15">
        <v>500</v>
      </c>
      <c r="E1296" s="8">
        <v>4124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8">
        <f t="shared" si="100"/>
        <v>825</v>
      </c>
      <c r="P1296" s="6">
        <f t="shared" si="101"/>
        <v>187.45</v>
      </c>
      <c r="Q1296" s="10" t="s">
        <v>8314</v>
      </c>
      <c r="R1296" t="s">
        <v>8315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5404</v>
      </c>
      <c r="D1297" s="15">
        <v>2500</v>
      </c>
      <c r="E1297" s="8">
        <v>4119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8">
        <f t="shared" si="100"/>
        <v>165</v>
      </c>
      <c r="P1297" s="6">
        <f t="shared" si="101"/>
        <v>64.36</v>
      </c>
      <c r="Q1297" s="10" t="s">
        <v>8314</v>
      </c>
      <c r="R1297" t="s">
        <v>8315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5405</v>
      </c>
      <c r="D1298" s="15">
        <v>850</v>
      </c>
      <c r="E1298" s="8">
        <v>4103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8">
        <f t="shared" si="100"/>
        <v>483</v>
      </c>
      <c r="P1298" s="6">
        <f t="shared" si="101"/>
        <v>178.39</v>
      </c>
      <c r="Q1298" s="10" t="s">
        <v>8314</v>
      </c>
      <c r="R1298" t="s">
        <v>8315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5406</v>
      </c>
      <c r="D1299" s="15">
        <v>20000</v>
      </c>
      <c r="E1299" s="8">
        <v>4092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8">
        <f t="shared" si="100"/>
        <v>20</v>
      </c>
      <c r="P1299" s="6">
        <f t="shared" si="101"/>
        <v>17.190000000000001</v>
      </c>
      <c r="Q1299" s="10" t="s">
        <v>8314</v>
      </c>
      <c r="R1299" t="s">
        <v>8315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5407</v>
      </c>
      <c r="D1300" s="15">
        <v>2000</v>
      </c>
      <c r="E1300" s="8">
        <v>4090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8">
        <f t="shared" si="100"/>
        <v>205</v>
      </c>
      <c r="P1300" s="6">
        <f t="shared" si="101"/>
        <v>123.94</v>
      </c>
      <c r="Q1300" s="10" t="s">
        <v>8314</v>
      </c>
      <c r="R1300" t="s">
        <v>8315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5408</v>
      </c>
      <c r="D1301" s="15">
        <v>3500</v>
      </c>
      <c r="E1301" s="8">
        <v>4085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8">
        <f t="shared" si="100"/>
        <v>117</v>
      </c>
      <c r="P1301" s="6">
        <f t="shared" si="101"/>
        <v>127.66</v>
      </c>
      <c r="Q1301" s="10" t="s">
        <v>8314</v>
      </c>
      <c r="R1301" t="s">
        <v>8315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5409</v>
      </c>
      <c r="D1302" s="15">
        <v>3000</v>
      </c>
      <c r="E1302" s="8">
        <v>4085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8">
        <f t="shared" si="100"/>
        <v>136</v>
      </c>
      <c r="P1302" s="6">
        <f t="shared" si="101"/>
        <v>170.21</v>
      </c>
      <c r="Q1302" s="10" t="s">
        <v>8314</v>
      </c>
      <c r="R1302" t="s">
        <v>8315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5410</v>
      </c>
      <c r="D1303" s="15">
        <v>2000</v>
      </c>
      <c r="E1303" s="8">
        <v>4081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8">
        <f t="shared" si="100"/>
        <v>204</v>
      </c>
      <c r="P1303" s="6">
        <f t="shared" si="101"/>
        <v>140.72</v>
      </c>
      <c r="Q1303" s="10" t="s">
        <v>8314</v>
      </c>
      <c r="R1303" t="s">
        <v>8315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5411</v>
      </c>
      <c r="D1304" s="15">
        <v>2500</v>
      </c>
      <c r="E1304" s="8">
        <v>4078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8">
        <f t="shared" si="100"/>
        <v>163</v>
      </c>
      <c r="P1304" s="6">
        <f t="shared" si="101"/>
        <v>81.56</v>
      </c>
      <c r="Q1304" s="10" t="s">
        <v>8314</v>
      </c>
      <c r="R1304" t="s">
        <v>8315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5412</v>
      </c>
      <c r="D1305" s="15">
        <v>3500</v>
      </c>
      <c r="E1305" s="8">
        <v>4073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8">
        <f t="shared" si="100"/>
        <v>116</v>
      </c>
      <c r="P1305" s="6">
        <f t="shared" si="101"/>
        <v>37.71</v>
      </c>
      <c r="Q1305" s="10" t="s">
        <v>8314</v>
      </c>
      <c r="R1305" t="s">
        <v>8315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5413</v>
      </c>
      <c r="D1306" s="15">
        <v>40000</v>
      </c>
      <c r="E1306" s="6">
        <v>4067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8">
        <f t="shared" si="100"/>
        <v>10</v>
      </c>
      <c r="P1306" s="8">
        <f t="shared" si="101"/>
        <v>39.11</v>
      </c>
      <c r="Q1306" s="10" t="s">
        <v>8316</v>
      </c>
      <c r="R1306" t="s">
        <v>8318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5414</v>
      </c>
      <c r="D1307" s="15">
        <v>30000</v>
      </c>
      <c r="E1307" s="6">
        <v>4066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8">
        <f t="shared" si="100"/>
        <v>14</v>
      </c>
      <c r="P1307" s="8">
        <f t="shared" si="101"/>
        <v>47.28</v>
      </c>
      <c r="Q1307" s="10" t="s">
        <v>8316</v>
      </c>
      <c r="R1307" t="s">
        <v>8318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5415</v>
      </c>
      <c r="D1308" s="15">
        <v>110000</v>
      </c>
      <c r="E1308" s="6">
        <v>4065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8">
        <f t="shared" si="100"/>
        <v>4</v>
      </c>
      <c r="P1308" s="8">
        <f t="shared" si="101"/>
        <v>11.42</v>
      </c>
      <c r="Q1308" s="10" t="s">
        <v>8316</v>
      </c>
      <c r="R1308" t="s">
        <v>8318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5416</v>
      </c>
      <c r="D1309" s="15">
        <v>50000</v>
      </c>
      <c r="E1309" s="6">
        <v>4055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8">
        <f t="shared" si="100"/>
        <v>8</v>
      </c>
      <c r="P1309" s="8">
        <f t="shared" si="101"/>
        <v>90.11</v>
      </c>
      <c r="Q1309" s="10" t="s">
        <v>8316</v>
      </c>
      <c r="R1309" t="s">
        <v>8318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5417</v>
      </c>
      <c r="D1310" s="15">
        <v>10000</v>
      </c>
      <c r="E1310" s="6">
        <v>4055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8">
        <f t="shared" si="100"/>
        <v>41</v>
      </c>
      <c r="P1310" s="8">
        <f t="shared" si="101"/>
        <v>106.71</v>
      </c>
      <c r="Q1310" s="10" t="s">
        <v>8316</v>
      </c>
      <c r="R1310" t="s">
        <v>8318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5418</v>
      </c>
      <c r="D1311" s="15">
        <v>11500</v>
      </c>
      <c r="E1311" s="6">
        <v>4051.99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8">
        <f t="shared" si="100"/>
        <v>35</v>
      </c>
      <c r="P1311" s="8">
        <f t="shared" si="101"/>
        <v>115.77</v>
      </c>
      <c r="Q1311" s="10" t="s">
        <v>8316</v>
      </c>
      <c r="R1311" t="s">
        <v>8318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5419</v>
      </c>
      <c r="D1312" s="15">
        <v>20000</v>
      </c>
      <c r="E1312" s="6">
        <v>4050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8">
        <f t="shared" si="100"/>
        <v>20</v>
      </c>
      <c r="P1312" s="8">
        <f t="shared" si="101"/>
        <v>168.75</v>
      </c>
      <c r="Q1312" s="10" t="s">
        <v>8316</v>
      </c>
      <c r="R1312" t="s">
        <v>8318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5420</v>
      </c>
      <c r="D1313" s="15">
        <v>250000</v>
      </c>
      <c r="E1313" s="6">
        <v>4050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8">
        <f t="shared" si="100"/>
        <v>2</v>
      </c>
      <c r="P1313" s="8">
        <f t="shared" si="101"/>
        <v>40.5</v>
      </c>
      <c r="Q1313" s="10" t="s">
        <v>8316</v>
      </c>
      <c r="R1313" t="s">
        <v>8318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5421</v>
      </c>
      <c r="D1314" s="15">
        <v>4600</v>
      </c>
      <c r="E1314" s="6">
        <v>4045.93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8">
        <f t="shared" si="100"/>
        <v>88</v>
      </c>
      <c r="P1314" s="8">
        <f t="shared" si="101"/>
        <v>4045.93</v>
      </c>
      <c r="Q1314" s="10" t="s">
        <v>8316</v>
      </c>
      <c r="R1314" t="s">
        <v>8318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5422</v>
      </c>
      <c r="D1315" s="15">
        <v>40000</v>
      </c>
      <c r="E1315" s="6">
        <v>4040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8">
        <f t="shared" si="100"/>
        <v>10</v>
      </c>
      <c r="P1315" s="8">
        <f t="shared" si="101"/>
        <v>33.11</v>
      </c>
      <c r="Q1315" s="10" t="s">
        <v>8316</v>
      </c>
      <c r="R1315" t="s">
        <v>8318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5423</v>
      </c>
      <c r="D1316" s="15">
        <v>180000</v>
      </c>
      <c r="E1316" s="6">
        <v>4040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8">
        <f t="shared" si="100"/>
        <v>2</v>
      </c>
      <c r="P1316" s="8">
        <f t="shared" si="101"/>
        <v>367.27</v>
      </c>
      <c r="Q1316" s="10" t="s">
        <v>8316</v>
      </c>
      <c r="R1316" t="s">
        <v>8318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5424</v>
      </c>
      <c r="D1317" s="15">
        <v>100000</v>
      </c>
      <c r="E1317" s="6">
        <v>4037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8">
        <f t="shared" si="100"/>
        <v>4</v>
      </c>
      <c r="P1317" s="8">
        <f t="shared" si="101"/>
        <v>16.28</v>
      </c>
      <c r="Q1317" s="10" t="s">
        <v>8316</v>
      </c>
      <c r="R1317" t="s">
        <v>8318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5425</v>
      </c>
      <c r="D1318" s="15">
        <v>75000</v>
      </c>
      <c r="E1318" s="6">
        <v>4035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8">
        <f t="shared" si="100"/>
        <v>5</v>
      </c>
      <c r="P1318" s="8">
        <f t="shared" si="101"/>
        <v>4035</v>
      </c>
      <c r="Q1318" s="10" t="s">
        <v>8316</v>
      </c>
      <c r="R1318" t="s">
        <v>8318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5426</v>
      </c>
      <c r="D1319" s="15">
        <v>200000</v>
      </c>
      <c r="E1319" s="6">
        <v>4030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8">
        <f t="shared" si="100"/>
        <v>2</v>
      </c>
      <c r="P1319" s="8">
        <f t="shared" si="101"/>
        <v>212.11</v>
      </c>
      <c r="Q1319" s="10" t="s">
        <v>8316</v>
      </c>
      <c r="R1319" t="s">
        <v>8318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5427</v>
      </c>
      <c r="D1320" s="15">
        <v>40000</v>
      </c>
      <c r="E1320" s="6">
        <v>4028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8">
        <f t="shared" si="100"/>
        <v>10</v>
      </c>
      <c r="P1320" s="8">
        <f t="shared" si="101"/>
        <v>29.84</v>
      </c>
      <c r="Q1320" s="10" t="s">
        <v>8316</v>
      </c>
      <c r="R1320" t="s">
        <v>8318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5428</v>
      </c>
      <c r="D1321" s="15">
        <v>5800</v>
      </c>
      <c r="E1321" s="6">
        <v>4022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8">
        <f t="shared" si="100"/>
        <v>69</v>
      </c>
      <c r="P1321" s="8">
        <f t="shared" si="101"/>
        <v>446.89</v>
      </c>
      <c r="Q1321" s="10" t="s">
        <v>8316</v>
      </c>
      <c r="R1321" t="s">
        <v>8318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5429</v>
      </c>
      <c r="D1322" s="15">
        <v>100000</v>
      </c>
      <c r="E1322" s="6">
        <v>4021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8">
        <f t="shared" si="100"/>
        <v>4</v>
      </c>
      <c r="P1322" s="8">
        <f t="shared" si="101"/>
        <v>1340.33</v>
      </c>
      <c r="Q1322" s="10" t="s">
        <v>8316</v>
      </c>
      <c r="R1322" t="s">
        <v>8318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5430</v>
      </c>
      <c r="D1323" s="15">
        <v>462000</v>
      </c>
      <c r="E1323" s="6">
        <v>4018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8">
        <f t="shared" si="100"/>
        <v>1</v>
      </c>
      <c r="P1323" s="8">
        <f t="shared" si="101"/>
        <v>574</v>
      </c>
      <c r="Q1323" s="10" t="s">
        <v>8316</v>
      </c>
      <c r="R1323" t="s">
        <v>8318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5431</v>
      </c>
      <c r="D1324" s="15">
        <v>35000</v>
      </c>
      <c r="E1324" s="6">
        <v>4015.71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8">
        <f t="shared" si="100"/>
        <v>11</v>
      </c>
      <c r="P1324" s="8">
        <f t="shared" si="101"/>
        <v>1003.93</v>
      </c>
      <c r="Q1324" s="10" t="s">
        <v>8316</v>
      </c>
      <c r="R1324" t="s">
        <v>8318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5432</v>
      </c>
      <c r="D1325" s="15">
        <v>15000</v>
      </c>
      <c r="E1325" s="6">
        <v>4010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8">
        <f t="shared" si="100"/>
        <v>27</v>
      </c>
      <c r="P1325" s="8">
        <f t="shared" si="101"/>
        <v>91.14</v>
      </c>
      <c r="Q1325" s="10" t="s">
        <v>8316</v>
      </c>
      <c r="R1325" t="s">
        <v>8318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5433</v>
      </c>
      <c r="D1326" s="15">
        <v>50000</v>
      </c>
      <c r="E1326" s="6">
        <v>4005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8">
        <f t="shared" si="100"/>
        <v>8</v>
      </c>
      <c r="P1326" s="8">
        <f t="shared" si="101"/>
        <v>44.5</v>
      </c>
      <c r="Q1326" s="10" t="s">
        <v>8316</v>
      </c>
      <c r="R1326" t="s">
        <v>8318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5434</v>
      </c>
      <c r="D1327" s="15">
        <v>20000</v>
      </c>
      <c r="E1327" s="6">
        <v>4004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8">
        <f t="shared" si="100"/>
        <v>20</v>
      </c>
      <c r="P1327" s="8">
        <f t="shared" si="101"/>
        <v>500.5</v>
      </c>
      <c r="Q1327" s="10" t="s">
        <v>8316</v>
      </c>
      <c r="R1327" t="s">
        <v>8318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5435</v>
      </c>
      <c r="D1328" s="15">
        <v>100000</v>
      </c>
      <c r="E1328" s="6">
        <v>4002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8">
        <f t="shared" si="100"/>
        <v>4</v>
      </c>
      <c r="P1328" s="8">
        <f t="shared" si="101"/>
        <v>363.82</v>
      </c>
      <c r="Q1328" s="10" t="s">
        <v>8316</v>
      </c>
      <c r="R1328" t="s">
        <v>8318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5436</v>
      </c>
      <c r="D1329" s="15">
        <v>48000</v>
      </c>
      <c r="E1329" s="6">
        <v>4000.5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8">
        <f t="shared" si="100"/>
        <v>8</v>
      </c>
      <c r="P1329" s="8">
        <f t="shared" si="101"/>
        <v>97.57</v>
      </c>
      <c r="Q1329" s="10" t="s">
        <v>8316</v>
      </c>
      <c r="R1329" t="s">
        <v>8318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5437</v>
      </c>
      <c r="D1330" s="15">
        <v>75000</v>
      </c>
      <c r="E1330" s="6">
        <v>4000.22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8">
        <f t="shared" si="100"/>
        <v>5</v>
      </c>
      <c r="P1330" s="8">
        <f t="shared" si="101"/>
        <v>266.68</v>
      </c>
      <c r="Q1330" s="10" t="s">
        <v>8316</v>
      </c>
      <c r="R1330" t="s">
        <v>8318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5438</v>
      </c>
      <c r="D1331" s="15">
        <v>50000</v>
      </c>
      <c r="E1331" s="6">
        <v>4000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8">
        <f t="shared" si="100"/>
        <v>8</v>
      </c>
      <c r="P1331" s="8">
        <f t="shared" si="101"/>
        <v>444.44</v>
      </c>
      <c r="Q1331" s="10" t="s">
        <v>8316</v>
      </c>
      <c r="R1331" t="s">
        <v>8318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5439</v>
      </c>
      <c r="D1332" s="15">
        <v>35000</v>
      </c>
      <c r="E1332" s="6">
        <v>4000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8">
        <f t="shared" si="100"/>
        <v>11</v>
      </c>
      <c r="P1332" s="8">
        <f t="shared" si="101"/>
        <v>80</v>
      </c>
      <c r="Q1332" s="10" t="s">
        <v>8316</v>
      </c>
      <c r="R1332" t="s">
        <v>8318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5440</v>
      </c>
      <c r="D1333" s="15">
        <v>250000</v>
      </c>
      <c r="E1333" s="6">
        <v>4000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8">
        <f t="shared" si="100"/>
        <v>2</v>
      </c>
      <c r="P1333" s="8">
        <f t="shared" si="101"/>
        <v>117.65</v>
      </c>
      <c r="Q1333" s="10" t="s">
        <v>8316</v>
      </c>
      <c r="R1333" t="s">
        <v>8318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5441</v>
      </c>
      <c r="D1334" s="15">
        <v>10115</v>
      </c>
      <c r="E1334" s="6">
        <v>3986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8">
        <f t="shared" si="100"/>
        <v>39</v>
      </c>
      <c r="P1334" s="8" t="str">
        <f t="shared" si="101"/>
        <v>N/A</v>
      </c>
      <c r="Q1334" s="10" t="s">
        <v>8316</v>
      </c>
      <c r="R1334" t="s">
        <v>8318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5442</v>
      </c>
      <c r="D1335" s="15">
        <v>2500</v>
      </c>
      <c r="E1335" s="6">
        <v>3981.5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8">
        <f t="shared" si="100"/>
        <v>159</v>
      </c>
      <c r="P1335" s="8" t="str">
        <f t="shared" si="101"/>
        <v>N/A</v>
      </c>
      <c r="Q1335" s="10" t="s">
        <v>8316</v>
      </c>
      <c r="R1335" t="s">
        <v>8318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5443</v>
      </c>
      <c r="D1336" s="15">
        <v>133000</v>
      </c>
      <c r="E1336" s="6">
        <v>3978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8">
        <f t="shared" si="100"/>
        <v>3</v>
      </c>
      <c r="P1336" s="8">
        <f t="shared" si="101"/>
        <v>14.41</v>
      </c>
      <c r="Q1336" s="10" t="s">
        <v>8316</v>
      </c>
      <c r="R1336" t="s">
        <v>8318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5444</v>
      </c>
      <c r="D1337" s="15">
        <v>25000</v>
      </c>
      <c r="E1337" s="6">
        <v>3976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8">
        <f t="shared" si="100"/>
        <v>16</v>
      </c>
      <c r="P1337" s="8">
        <f t="shared" si="101"/>
        <v>248.5</v>
      </c>
      <c r="Q1337" s="10" t="s">
        <v>8316</v>
      </c>
      <c r="R1337" t="s">
        <v>8318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5445</v>
      </c>
      <c r="D1338" s="15">
        <v>100000</v>
      </c>
      <c r="E1338" s="6">
        <v>3971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8">
        <f t="shared" si="100"/>
        <v>4</v>
      </c>
      <c r="P1338" s="8">
        <f t="shared" si="101"/>
        <v>17.73</v>
      </c>
      <c r="Q1338" s="10" t="s">
        <v>8316</v>
      </c>
      <c r="R1338" t="s">
        <v>8318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5446</v>
      </c>
      <c r="D1339" s="15">
        <v>50000</v>
      </c>
      <c r="E1339" s="6">
        <v>3955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8">
        <f t="shared" si="100"/>
        <v>8</v>
      </c>
      <c r="P1339" s="8">
        <f t="shared" si="101"/>
        <v>28.25</v>
      </c>
      <c r="Q1339" s="10" t="s">
        <v>8316</v>
      </c>
      <c r="R1339" t="s">
        <v>8318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5447</v>
      </c>
      <c r="D1340" s="15">
        <v>30000</v>
      </c>
      <c r="E1340" s="6">
        <v>3938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8">
        <f t="shared" si="100"/>
        <v>13</v>
      </c>
      <c r="P1340" s="8">
        <f t="shared" si="101"/>
        <v>262.52999999999997</v>
      </c>
      <c r="Q1340" s="10" t="s">
        <v>8316</v>
      </c>
      <c r="R1340" t="s">
        <v>8318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5448</v>
      </c>
      <c r="D1341" s="15">
        <v>50000</v>
      </c>
      <c r="E1341" s="6">
        <v>3925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8">
        <f t="shared" si="100"/>
        <v>8</v>
      </c>
      <c r="P1341" s="8">
        <f t="shared" si="101"/>
        <v>106.08</v>
      </c>
      <c r="Q1341" s="10" t="s">
        <v>8316</v>
      </c>
      <c r="R1341" t="s">
        <v>8318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5449</v>
      </c>
      <c r="D1342" s="15">
        <v>1680</v>
      </c>
      <c r="E1342" s="6">
        <v>3916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8">
        <f t="shared" si="100"/>
        <v>233</v>
      </c>
      <c r="P1342" s="8" t="str">
        <f t="shared" si="101"/>
        <v>N/A</v>
      </c>
      <c r="Q1342" s="10" t="s">
        <v>8316</v>
      </c>
      <c r="R1342" t="s">
        <v>8318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5450</v>
      </c>
      <c r="D1343" s="15">
        <v>25000</v>
      </c>
      <c r="E1343" s="6">
        <v>3910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8">
        <f t="shared" si="100"/>
        <v>16</v>
      </c>
      <c r="P1343" s="8">
        <f t="shared" si="101"/>
        <v>85</v>
      </c>
      <c r="Q1343" s="10" t="s">
        <v>8316</v>
      </c>
      <c r="R1343" t="s">
        <v>8318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5451</v>
      </c>
      <c r="D1344" s="15">
        <v>50000</v>
      </c>
      <c r="E1344" s="6">
        <v>3908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8">
        <f t="shared" si="100"/>
        <v>8</v>
      </c>
      <c r="P1344" s="8">
        <f t="shared" si="101"/>
        <v>3908</v>
      </c>
      <c r="Q1344" s="10" t="s">
        <v>8316</v>
      </c>
      <c r="R1344" t="s">
        <v>8318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5452</v>
      </c>
      <c r="D1345" s="15">
        <v>50000</v>
      </c>
      <c r="E1345" s="6">
        <v>3906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8">
        <f t="shared" si="100"/>
        <v>8</v>
      </c>
      <c r="P1345" s="8">
        <f t="shared" si="101"/>
        <v>12.09</v>
      </c>
      <c r="Q1345" s="10" t="s">
        <v>8316</v>
      </c>
      <c r="R1345" t="s">
        <v>8318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5453</v>
      </c>
      <c r="D1346" s="15">
        <v>1500</v>
      </c>
      <c r="E1346" s="6">
        <v>3905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8">
        <f t="shared" si="100"/>
        <v>260</v>
      </c>
      <c r="P1346" s="8">
        <f t="shared" si="101"/>
        <v>28.09</v>
      </c>
      <c r="Q1346" s="10" t="s">
        <v>8319</v>
      </c>
      <c r="R1346" t="s">
        <v>8320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5454</v>
      </c>
      <c r="D1347" s="15">
        <v>300</v>
      </c>
      <c r="E1347" s="6">
        <v>3902.5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8">
        <f t="shared" ref="O1347:O1410" si="105">ROUND(E1347/D1347*100,0)</f>
        <v>1301</v>
      </c>
      <c r="P1347" s="8">
        <f t="shared" ref="P1347:P1410" si="106">IFERROR(ROUND(E1347/L1347,2), "N/A")</f>
        <v>557.5</v>
      </c>
      <c r="Q1347" s="10" t="s">
        <v>8319</v>
      </c>
      <c r="R1347" t="s">
        <v>8320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5455</v>
      </c>
      <c r="D1348" s="15">
        <v>4900</v>
      </c>
      <c r="E1348" s="6">
        <v>3900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8">
        <f t="shared" si="105"/>
        <v>80</v>
      </c>
      <c r="P1348" s="8">
        <f t="shared" si="106"/>
        <v>26.17</v>
      </c>
      <c r="Q1348" s="10" t="s">
        <v>8319</v>
      </c>
      <c r="R1348" t="s">
        <v>8320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5456</v>
      </c>
      <c r="D1349" s="15">
        <v>2500</v>
      </c>
      <c r="E1349" s="6">
        <v>3880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8">
        <f t="shared" si="105"/>
        <v>155</v>
      </c>
      <c r="P1349" s="8">
        <f t="shared" si="106"/>
        <v>125.16</v>
      </c>
      <c r="Q1349" s="10" t="s">
        <v>8319</v>
      </c>
      <c r="R1349" t="s">
        <v>8320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5457</v>
      </c>
      <c r="D1350" s="15">
        <v>5875</v>
      </c>
      <c r="E1350" s="6">
        <v>3877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8">
        <f t="shared" si="105"/>
        <v>66</v>
      </c>
      <c r="P1350" s="8">
        <f t="shared" si="106"/>
        <v>149.12</v>
      </c>
      <c r="Q1350" s="10" t="s">
        <v>8319</v>
      </c>
      <c r="R1350" t="s">
        <v>8320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5458</v>
      </c>
      <c r="D1351" s="15">
        <v>5000</v>
      </c>
      <c r="E1351" s="6">
        <v>3865.55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8">
        <f t="shared" si="105"/>
        <v>77</v>
      </c>
      <c r="P1351" s="8">
        <f t="shared" si="106"/>
        <v>22.47</v>
      </c>
      <c r="Q1351" s="10" t="s">
        <v>8319</v>
      </c>
      <c r="R1351" t="s">
        <v>8320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5459</v>
      </c>
      <c r="D1352" s="15">
        <v>5000</v>
      </c>
      <c r="E1352" s="6">
        <v>3851.5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8">
        <f t="shared" si="105"/>
        <v>77</v>
      </c>
      <c r="P1352" s="8">
        <f t="shared" si="106"/>
        <v>49.38</v>
      </c>
      <c r="Q1352" s="10" t="s">
        <v>8319</v>
      </c>
      <c r="R1352" t="s">
        <v>8320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5460</v>
      </c>
      <c r="D1353" s="15">
        <v>20000</v>
      </c>
      <c r="E1353" s="6">
        <v>3822.33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8">
        <f t="shared" si="105"/>
        <v>19</v>
      </c>
      <c r="P1353" s="8">
        <f t="shared" si="106"/>
        <v>31.85</v>
      </c>
      <c r="Q1353" s="10" t="s">
        <v>8319</v>
      </c>
      <c r="R1353" t="s">
        <v>8320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5461</v>
      </c>
      <c r="D1354" s="15">
        <v>10000</v>
      </c>
      <c r="E1354" s="6">
        <v>3803.55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8">
        <f t="shared" si="105"/>
        <v>38</v>
      </c>
      <c r="P1354" s="8">
        <f t="shared" si="106"/>
        <v>16.760000000000002</v>
      </c>
      <c r="Q1354" s="10" t="s">
        <v>8319</v>
      </c>
      <c r="R1354" t="s">
        <v>8320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5462</v>
      </c>
      <c r="D1355" s="15">
        <v>1000</v>
      </c>
      <c r="E1355" s="6">
        <v>3800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8">
        <f t="shared" si="105"/>
        <v>380</v>
      </c>
      <c r="P1355" s="8">
        <f t="shared" si="106"/>
        <v>90.48</v>
      </c>
      <c r="Q1355" s="10" t="s">
        <v>8319</v>
      </c>
      <c r="R1355" t="s">
        <v>8320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5463</v>
      </c>
      <c r="D1356" s="15">
        <v>1200</v>
      </c>
      <c r="E1356" s="6">
        <v>3798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8">
        <f t="shared" si="105"/>
        <v>317</v>
      </c>
      <c r="P1356" s="8">
        <f t="shared" si="106"/>
        <v>59.34</v>
      </c>
      <c r="Q1356" s="10" t="s">
        <v>8319</v>
      </c>
      <c r="R1356" t="s">
        <v>8320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5464</v>
      </c>
      <c r="D1357" s="15">
        <v>2500</v>
      </c>
      <c r="E1357" s="6">
        <v>3791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8">
        <f t="shared" si="105"/>
        <v>152</v>
      </c>
      <c r="P1357" s="8">
        <f t="shared" si="106"/>
        <v>31.33</v>
      </c>
      <c r="Q1357" s="10" t="s">
        <v>8319</v>
      </c>
      <c r="R1357" t="s">
        <v>8320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5465</v>
      </c>
      <c r="D1358" s="15">
        <v>3400</v>
      </c>
      <c r="E1358" s="6">
        <v>3785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8">
        <f t="shared" si="105"/>
        <v>111</v>
      </c>
      <c r="P1358" s="8">
        <f t="shared" si="106"/>
        <v>43.51</v>
      </c>
      <c r="Q1358" s="10" t="s">
        <v>8319</v>
      </c>
      <c r="R1358" t="s">
        <v>8320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5466</v>
      </c>
      <c r="D1359" s="15">
        <v>2000</v>
      </c>
      <c r="E1359" s="6">
        <v>3781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8">
        <f t="shared" si="105"/>
        <v>189</v>
      </c>
      <c r="P1359" s="8">
        <f t="shared" si="106"/>
        <v>58.17</v>
      </c>
      <c r="Q1359" s="10" t="s">
        <v>8319</v>
      </c>
      <c r="R1359" t="s">
        <v>8320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5467</v>
      </c>
      <c r="D1360" s="15">
        <v>3000</v>
      </c>
      <c r="E1360" s="6">
        <v>3775.5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8">
        <f t="shared" si="105"/>
        <v>126</v>
      </c>
      <c r="P1360" s="8">
        <f t="shared" si="106"/>
        <v>77.05</v>
      </c>
      <c r="Q1360" s="10" t="s">
        <v>8319</v>
      </c>
      <c r="R1360" t="s">
        <v>8320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5468</v>
      </c>
      <c r="D1361" s="15">
        <v>660</v>
      </c>
      <c r="E1361" s="6">
        <v>3773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8">
        <f t="shared" si="105"/>
        <v>572</v>
      </c>
      <c r="P1361" s="8">
        <f t="shared" si="106"/>
        <v>198.58</v>
      </c>
      <c r="Q1361" s="10" t="s">
        <v>8319</v>
      </c>
      <c r="R1361" t="s">
        <v>8320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5469</v>
      </c>
      <c r="D1362" s="15">
        <v>1500</v>
      </c>
      <c r="E1362" s="6">
        <v>3760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8">
        <f t="shared" si="105"/>
        <v>251</v>
      </c>
      <c r="P1362" s="8">
        <f t="shared" si="106"/>
        <v>46.42</v>
      </c>
      <c r="Q1362" s="10" t="s">
        <v>8319</v>
      </c>
      <c r="R1362" t="s">
        <v>8320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5470</v>
      </c>
      <c r="D1363" s="15">
        <v>6000</v>
      </c>
      <c r="E1363" s="6">
        <v>3751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8">
        <f t="shared" si="105"/>
        <v>63</v>
      </c>
      <c r="P1363" s="8">
        <f t="shared" si="106"/>
        <v>14.21</v>
      </c>
      <c r="Q1363" s="10" t="s">
        <v>8319</v>
      </c>
      <c r="R1363" t="s">
        <v>8320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5471</v>
      </c>
      <c r="D1364" s="15">
        <v>1000</v>
      </c>
      <c r="E1364" s="6">
        <v>3750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8">
        <f t="shared" si="105"/>
        <v>375</v>
      </c>
      <c r="P1364" s="8">
        <f t="shared" si="106"/>
        <v>150</v>
      </c>
      <c r="Q1364" s="10" t="s">
        <v>8319</v>
      </c>
      <c r="R1364" t="s">
        <v>8320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5472</v>
      </c>
      <c r="D1365" s="15">
        <v>200</v>
      </c>
      <c r="E1365" s="6">
        <v>3746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8">
        <f t="shared" si="105"/>
        <v>1873</v>
      </c>
      <c r="P1365" s="8">
        <f t="shared" si="106"/>
        <v>749.2</v>
      </c>
      <c r="Q1365" s="10" t="s">
        <v>8319</v>
      </c>
      <c r="R1365" t="s">
        <v>8320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5473</v>
      </c>
      <c r="D1366" s="15">
        <v>42000</v>
      </c>
      <c r="E1366" s="6">
        <v>3736.55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8">
        <f t="shared" si="105"/>
        <v>9</v>
      </c>
      <c r="P1366" s="8">
        <f t="shared" si="106"/>
        <v>25.95</v>
      </c>
      <c r="Q1366" s="10" t="s">
        <v>8322</v>
      </c>
      <c r="R1366" t="s">
        <v>8323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5474</v>
      </c>
      <c r="D1367" s="15">
        <v>7500</v>
      </c>
      <c r="E1367" s="6">
        <v>3735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8">
        <f t="shared" si="105"/>
        <v>50</v>
      </c>
      <c r="P1367" s="8">
        <f t="shared" si="106"/>
        <v>40.6</v>
      </c>
      <c r="Q1367" s="10" t="s">
        <v>8322</v>
      </c>
      <c r="R1367" t="s">
        <v>8323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5475</v>
      </c>
      <c r="D1368" s="15">
        <v>7500</v>
      </c>
      <c r="E1368" s="6">
        <v>3732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8">
        <f t="shared" si="105"/>
        <v>50</v>
      </c>
      <c r="P1368" s="8">
        <f t="shared" si="106"/>
        <v>25.39</v>
      </c>
      <c r="Q1368" s="10" t="s">
        <v>8322</v>
      </c>
      <c r="R1368" t="s">
        <v>8323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5476</v>
      </c>
      <c r="D1369" s="15">
        <v>5000</v>
      </c>
      <c r="E1369" s="6">
        <v>3730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8">
        <f t="shared" si="105"/>
        <v>75</v>
      </c>
      <c r="P1369" s="8">
        <f t="shared" si="106"/>
        <v>41.44</v>
      </c>
      <c r="Q1369" s="10" t="s">
        <v>8322</v>
      </c>
      <c r="R1369" t="s">
        <v>8323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5477</v>
      </c>
      <c r="D1370" s="15">
        <v>5000</v>
      </c>
      <c r="E1370" s="6">
        <v>3710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8">
        <f t="shared" si="105"/>
        <v>74</v>
      </c>
      <c r="P1370" s="8">
        <f t="shared" si="106"/>
        <v>42.64</v>
      </c>
      <c r="Q1370" s="10" t="s">
        <v>8322</v>
      </c>
      <c r="R1370" t="s">
        <v>8323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5478</v>
      </c>
      <c r="D1371" s="15">
        <v>32360</v>
      </c>
      <c r="E1371" s="6">
        <v>3700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8">
        <f t="shared" si="105"/>
        <v>11</v>
      </c>
      <c r="P1371" s="8">
        <f t="shared" si="106"/>
        <v>9.11</v>
      </c>
      <c r="Q1371" s="10" t="s">
        <v>8322</v>
      </c>
      <c r="R1371" t="s">
        <v>8323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5479</v>
      </c>
      <c r="D1372" s="15">
        <v>1500</v>
      </c>
      <c r="E1372" s="6">
        <v>3700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8">
        <f t="shared" si="105"/>
        <v>247</v>
      </c>
      <c r="P1372" s="8">
        <f t="shared" si="106"/>
        <v>185</v>
      </c>
      <c r="Q1372" s="10" t="s">
        <v>8322</v>
      </c>
      <c r="R1372" t="s">
        <v>8323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5480</v>
      </c>
      <c r="D1373" s="15">
        <v>6999</v>
      </c>
      <c r="E1373" s="6">
        <v>3685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8">
        <f t="shared" si="105"/>
        <v>53</v>
      </c>
      <c r="P1373" s="8">
        <f t="shared" si="106"/>
        <v>52.64</v>
      </c>
      <c r="Q1373" s="10" t="s">
        <v>8322</v>
      </c>
      <c r="R1373" t="s">
        <v>8323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5481</v>
      </c>
      <c r="D1374" s="15">
        <v>500</v>
      </c>
      <c r="E1374" s="6">
        <v>3684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8">
        <f t="shared" si="105"/>
        <v>737</v>
      </c>
      <c r="P1374" s="8">
        <f t="shared" si="106"/>
        <v>230.25</v>
      </c>
      <c r="Q1374" s="10" t="s">
        <v>8322</v>
      </c>
      <c r="R1374" t="s">
        <v>8323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5482</v>
      </c>
      <c r="D1375" s="15">
        <v>10000</v>
      </c>
      <c r="E1375" s="6">
        <v>3674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8">
        <f t="shared" si="105"/>
        <v>37</v>
      </c>
      <c r="P1375" s="8">
        <f t="shared" si="106"/>
        <v>70.650000000000006</v>
      </c>
      <c r="Q1375" s="10" t="s">
        <v>8322</v>
      </c>
      <c r="R1375" t="s">
        <v>8323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5483</v>
      </c>
      <c r="D1376" s="15">
        <v>1500</v>
      </c>
      <c r="E1376" s="6">
        <v>3670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8">
        <f t="shared" si="105"/>
        <v>245</v>
      </c>
      <c r="P1376" s="8">
        <f t="shared" si="106"/>
        <v>55.61</v>
      </c>
      <c r="Q1376" s="10" t="s">
        <v>8322</v>
      </c>
      <c r="R1376" t="s">
        <v>8323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5484</v>
      </c>
      <c r="D1377" s="15">
        <v>4000</v>
      </c>
      <c r="E1377" s="6">
        <v>3660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8">
        <f t="shared" si="105"/>
        <v>92</v>
      </c>
      <c r="P1377" s="8">
        <f t="shared" si="106"/>
        <v>33.58</v>
      </c>
      <c r="Q1377" s="10" t="s">
        <v>8322</v>
      </c>
      <c r="R1377" t="s">
        <v>8323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5485</v>
      </c>
      <c r="D1378" s="15">
        <v>3700</v>
      </c>
      <c r="E1378" s="6">
        <v>3659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8">
        <f t="shared" si="105"/>
        <v>99</v>
      </c>
      <c r="P1378" s="8">
        <f t="shared" si="106"/>
        <v>21.78</v>
      </c>
      <c r="Q1378" s="10" t="s">
        <v>8322</v>
      </c>
      <c r="R1378" t="s">
        <v>8323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5486</v>
      </c>
      <c r="D1379" s="15">
        <v>1300</v>
      </c>
      <c r="E1379" s="6">
        <v>3655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8">
        <f t="shared" si="105"/>
        <v>281</v>
      </c>
      <c r="P1379" s="8">
        <f t="shared" si="106"/>
        <v>117.9</v>
      </c>
      <c r="Q1379" s="10" t="s">
        <v>8322</v>
      </c>
      <c r="R1379" t="s">
        <v>8323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5487</v>
      </c>
      <c r="D1380" s="15">
        <v>2000</v>
      </c>
      <c r="E1380" s="6">
        <v>3641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8">
        <f t="shared" si="105"/>
        <v>182</v>
      </c>
      <c r="P1380" s="8">
        <f t="shared" si="106"/>
        <v>27.38</v>
      </c>
      <c r="Q1380" s="10" t="s">
        <v>8322</v>
      </c>
      <c r="R1380" t="s">
        <v>8323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5488</v>
      </c>
      <c r="D1381" s="15">
        <v>10000</v>
      </c>
      <c r="E1381" s="6">
        <v>3638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8">
        <f t="shared" si="105"/>
        <v>36</v>
      </c>
      <c r="P1381" s="8">
        <f t="shared" si="106"/>
        <v>24.09</v>
      </c>
      <c r="Q1381" s="10" t="s">
        <v>8322</v>
      </c>
      <c r="R1381" t="s">
        <v>8323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5489</v>
      </c>
      <c r="D1382" s="15">
        <v>25</v>
      </c>
      <c r="E1382" s="6">
        <v>3636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8">
        <f t="shared" si="105"/>
        <v>14544</v>
      </c>
      <c r="P1382" s="8">
        <f t="shared" si="106"/>
        <v>727.2</v>
      </c>
      <c r="Q1382" s="10" t="s">
        <v>8322</v>
      </c>
      <c r="R1382" t="s">
        <v>8323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5490</v>
      </c>
      <c r="D1383" s="15">
        <v>5000</v>
      </c>
      <c r="E1383" s="6">
        <v>3600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8">
        <f t="shared" si="105"/>
        <v>72</v>
      </c>
      <c r="P1383" s="8">
        <f t="shared" si="106"/>
        <v>49.32</v>
      </c>
      <c r="Q1383" s="10" t="s">
        <v>8322</v>
      </c>
      <c r="R1383" t="s">
        <v>8323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5491</v>
      </c>
      <c r="D1384" s="15">
        <v>8000</v>
      </c>
      <c r="E1384" s="6">
        <v>3600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8">
        <f t="shared" si="105"/>
        <v>45</v>
      </c>
      <c r="P1384" s="8">
        <f t="shared" si="106"/>
        <v>24.32</v>
      </c>
      <c r="Q1384" s="10" t="s">
        <v>8322</v>
      </c>
      <c r="R1384" t="s">
        <v>8323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5492</v>
      </c>
      <c r="D1385" s="15">
        <v>2200</v>
      </c>
      <c r="E1385" s="6">
        <v>3598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8">
        <f t="shared" si="105"/>
        <v>164</v>
      </c>
      <c r="P1385" s="8">
        <f t="shared" si="106"/>
        <v>38.69</v>
      </c>
      <c r="Q1385" s="10" t="s">
        <v>8322</v>
      </c>
      <c r="R1385" t="s">
        <v>8323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5493</v>
      </c>
      <c r="D1386" s="15">
        <v>3500</v>
      </c>
      <c r="E1386" s="6">
        <v>3590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8">
        <f t="shared" si="105"/>
        <v>103</v>
      </c>
      <c r="P1386" s="8">
        <f t="shared" si="106"/>
        <v>56.98</v>
      </c>
      <c r="Q1386" s="10" t="s">
        <v>8322</v>
      </c>
      <c r="R1386" t="s">
        <v>8323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5494</v>
      </c>
      <c r="D1387" s="15">
        <v>8000</v>
      </c>
      <c r="E1387" s="6">
        <v>3575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8">
        <f t="shared" si="105"/>
        <v>45</v>
      </c>
      <c r="P1387" s="8">
        <f t="shared" si="106"/>
        <v>26.68</v>
      </c>
      <c r="Q1387" s="10" t="s">
        <v>8322</v>
      </c>
      <c r="R1387" t="s">
        <v>8323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5495</v>
      </c>
      <c r="D1388" s="15">
        <v>400</v>
      </c>
      <c r="E1388" s="6">
        <v>3572.12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8">
        <f t="shared" si="105"/>
        <v>893</v>
      </c>
      <c r="P1388" s="8">
        <f t="shared" si="106"/>
        <v>255.15</v>
      </c>
      <c r="Q1388" s="10" t="s">
        <v>8322</v>
      </c>
      <c r="R1388" t="s">
        <v>8323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5496</v>
      </c>
      <c r="D1389" s="15">
        <v>4000</v>
      </c>
      <c r="E1389" s="6">
        <v>3562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8">
        <f t="shared" si="105"/>
        <v>89</v>
      </c>
      <c r="P1389" s="8">
        <f t="shared" si="106"/>
        <v>45.67</v>
      </c>
      <c r="Q1389" s="10" t="s">
        <v>8322</v>
      </c>
      <c r="R1389" t="s">
        <v>8323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5497</v>
      </c>
      <c r="D1390" s="15">
        <v>5000</v>
      </c>
      <c r="E1390" s="6">
        <v>3555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8">
        <f t="shared" si="105"/>
        <v>71</v>
      </c>
      <c r="P1390" s="8">
        <f t="shared" si="106"/>
        <v>31.74</v>
      </c>
      <c r="Q1390" s="10" t="s">
        <v>8322</v>
      </c>
      <c r="R1390" t="s">
        <v>8323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5498</v>
      </c>
      <c r="D1391" s="15">
        <v>500</v>
      </c>
      <c r="E1391" s="6">
        <v>3550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8">
        <f t="shared" si="105"/>
        <v>710</v>
      </c>
      <c r="P1391" s="8">
        <f t="shared" si="106"/>
        <v>104.41</v>
      </c>
      <c r="Q1391" s="10" t="s">
        <v>8322</v>
      </c>
      <c r="R1391" t="s">
        <v>8323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5499</v>
      </c>
      <c r="D1392" s="15">
        <v>2800</v>
      </c>
      <c r="E1392" s="6">
        <v>3550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8">
        <f t="shared" si="105"/>
        <v>127</v>
      </c>
      <c r="P1392" s="8">
        <f t="shared" si="106"/>
        <v>186.84</v>
      </c>
      <c r="Q1392" s="10" t="s">
        <v>8322</v>
      </c>
      <c r="R1392" t="s">
        <v>8323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5500</v>
      </c>
      <c r="D1393" s="15">
        <v>500</v>
      </c>
      <c r="E1393" s="6">
        <v>3540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8">
        <f t="shared" si="105"/>
        <v>708</v>
      </c>
      <c r="P1393" s="8">
        <f t="shared" si="106"/>
        <v>272.31</v>
      </c>
      <c r="Q1393" s="10" t="s">
        <v>8322</v>
      </c>
      <c r="R1393" t="s">
        <v>8323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5501</v>
      </c>
      <c r="D1394" s="15">
        <v>2500</v>
      </c>
      <c r="E1394" s="6">
        <v>3535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8">
        <f t="shared" si="105"/>
        <v>141</v>
      </c>
      <c r="P1394" s="8">
        <f t="shared" si="106"/>
        <v>33.99</v>
      </c>
      <c r="Q1394" s="10" t="s">
        <v>8322</v>
      </c>
      <c r="R1394" t="s">
        <v>8323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5502</v>
      </c>
      <c r="D1395" s="15">
        <v>10000</v>
      </c>
      <c r="E1395" s="6">
        <v>3531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8">
        <f t="shared" si="105"/>
        <v>35</v>
      </c>
      <c r="P1395" s="8">
        <f t="shared" si="106"/>
        <v>67.900000000000006</v>
      </c>
      <c r="Q1395" s="10" t="s">
        <v>8322</v>
      </c>
      <c r="R1395" t="s">
        <v>8323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5503</v>
      </c>
      <c r="D1396" s="15">
        <v>750</v>
      </c>
      <c r="E1396" s="6">
        <v>3530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8">
        <f t="shared" si="105"/>
        <v>471</v>
      </c>
      <c r="P1396" s="8">
        <f t="shared" si="106"/>
        <v>207.65</v>
      </c>
      <c r="Q1396" s="10" t="s">
        <v>8322</v>
      </c>
      <c r="R1396" t="s">
        <v>8323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5504</v>
      </c>
      <c r="D1397" s="15">
        <v>3500</v>
      </c>
      <c r="E1397" s="6">
        <v>3530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8">
        <f t="shared" si="105"/>
        <v>101</v>
      </c>
      <c r="P1397" s="8">
        <f t="shared" si="106"/>
        <v>43.05</v>
      </c>
      <c r="Q1397" s="10" t="s">
        <v>8322</v>
      </c>
      <c r="R1397" t="s">
        <v>8323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5505</v>
      </c>
      <c r="D1398" s="15">
        <v>6000</v>
      </c>
      <c r="E1398" s="6">
        <v>3526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8">
        <f t="shared" si="105"/>
        <v>59</v>
      </c>
      <c r="P1398" s="8">
        <f t="shared" si="106"/>
        <v>48.3</v>
      </c>
      <c r="Q1398" s="10" t="s">
        <v>8322</v>
      </c>
      <c r="R1398" t="s">
        <v>8323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5506</v>
      </c>
      <c r="D1399" s="15">
        <v>10000</v>
      </c>
      <c r="E1399" s="6">
        <v>3514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8">
        <f t="shared" si="105"/>
        <v>35</v>
      </c>
      <c r="P1399" s="8">
        <f t="shared" si="106"/>
        <v>22.24</v>
      </c>
      <c r="Q1399" s="10" t="s">
        <v>8322</v>
      </c>
      <c r="R1399" t="s">
        <v>8323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5507</v>
      </c>
      <c r="D1400" s="15">
        <v>4400</v>
      </c>
      <c r="E1400" s="6">
        <v>3510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8">
        <f t="shared" si="105"/>
        <v>80</v>
      </c>
      <c r="P1400" s="8">
        <f t="shared" si="106"/>
        <v>54</v>
      </c>
      <c r="Q1400" s="10" t="s">
        <v>8322</v>
      </c>
      <c r="R1400" t="s">
        <v>8323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5508</v>
      </c>
      <c r="D1401" s="15">
        <v>9000</v>
      </c>
      <c r="E1401" s="6">
        <v>3508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8">
        <f t="shared" si="105"/>
        <v>39</v>
      </c>
      <c r="P1401" s="8">
        <f t="shared" si="106"/>
        <v>19.07</v>
      </c>
      <c r="Q1401" s="10" t="s">
        <v>8322</v>
      </c>
      <c r="R1401" t="s">
        <v>8323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5509</v>
      </c>
      <c r="D1402" s="15">
        <v>350</v>
      </c>
      <c r="E1402" s="6">
        <v>3506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8">
        <f t="shared" si="105"/>
        <v>1002</v>
      </c>
      <c r="P1402" s="8">
        <f t="shared" si="106"/>
        <v>103.12</v>
      </c>
      <c r="Q1402" s="10" t="s">
        <v>8322</v>
      </c>
      <c r="R1402" t="s">
        <v>8323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5510</v>
      </c>
      <c r="D1403" s="15">
        <v>2500</v>
      </c>
      <c r="E1403" s="6">
        <v>3501.52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8">
        <f t="shared" si="105"/>
        <v>140</v>
      </c>
      <c r="P1403" s="8">
        <f t="shared" si="106"/>
        <v>14.59</v>
      </c>
      <c r="Q1403" s="10" t="s">
        <v>8322</v>
      </c>
      <c r="R1403" t="s">
        <v>8323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5511</v>
      </c>
      <c r="D1404" s="15">
        <v>2500</v>
      </c>
      <c r="E1404" s="6">
        <v>3500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8">
        <f t="shared" si="105"/>
        <v>140</v>
      </c>
      <c r="P1404" s="8">
        <f t="shared" si="106"/>
        <v>30.97</v>
      </c>
      <c r="Q1404" s="10" t="s">
        <v>8322</v>
      </c>
      <c r="R1404" t="s">
        <v>8323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5512</v>
      </c>
      <c r="D1405" s="15">
        <v>4000</v>
      </c>
      <c r="E1405" s="6">
        <v>3500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8">
        <f t="shared" si="105"/>
        <v>88</v>
      </c>
      <c r="P1405" s="8">
        <f t="shared" si="106"/>
        <v>53.03</v>
      </c>
      <c r="Q1405" s="10" t="s">
        <v>8322</v>
      </c>
      <c r="R1405" t="s">
        <v>8323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5513</v>
      </c>
      <c r="D1406" s="15">
        <v>14500</v>
      </c>
      <c r="E1406" s="6">
        <v>3500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8">
        <f t="shared" si="105"/>
        <v>24</v>
      </c>
      <c r="P1406" s="8">
        <f t="shared" si="106"/>
        <v>700</v>
      </c>
      <c r="Q1406" s="10" t="s">
        <v>8319</v>
      </c>
      <c r="R1406" t="s">
        <v>8338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5514</v>
      </c>
      <c r="D1407" s="15">
        <v>25000</v>
      </c>
      <c r="E1407" s="6">
        <v>3499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8">
        <f t="shared" si="105"/>
        <v>14</v>
      </c>
      <c r="P1407" s="8">
        <f t="shared" si="106"/>
        <v>205.82</v>
      </c>
      <c r="Q1407" s="10" t="s">
        <v>8319</v>
      </c>
      <c r="R1407" t="s">
        <v>8338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5515</v>
      </c>
      <c r="D1408" s="15">
        <v>12000</v>
      </c>
      <c r="E1408" s="6">
        <v>3486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8">
        <f t="shared" si="105"/>
        <v>29</v>
      </c>
      <c r="P1408" s="8">
        <f t="shared" si="106"/>
        <v>1162</v>
      </c>
      <c r="Q1408" s="10" t="s">
        <v>8319</v>
      </c>
      <c r="R1408" t="s">
        <v>8338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5516</v>
      </c>
      <c r="D1409" s="15">
        <v>3000</v>
      </c>
      <c r="E1409" s="6">
        <v>3485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8">
        <f t="shared" si="105"/>
        <v>116</v>
      </c>
      <c r="P1409" s="8">
        <f t="shared" si="106"/>
        <v>1742.5</v>
      </c>
      <c r="Q1409" s="10" t="s">
        <v>8319</v>
      </c>
      <c r="R1409" t="s">
        <v>8338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5517</v>
      </c>
      <c r="D1410" s="15">
        <v>1000</v>
      </c>
      <c r="E1410" s="6">
        <v>3470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8">
        <f t="shared" si="105"/>
        <v>347</v>
      </c>
      <c r="P1410" s="8">
        <f t="shared" si="106"/>
        <v>578.33000000000004</v>
      </c>
      <c r="Q1410" s="10" t="s">
        <v>8319</v>
      </c>
      <c r="R1410" t="s">
        <v>8338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5518</v>
      </c>
      <c r="D1411" s="15">
        <v>4000</v>
      </c>
      <c r="E1411" s="6">
        <v>3466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8">
        <f t="shared" ref="O1411:O1474" si="110">ROUND(E1411/D1411*100,0)</f>
        <v>87</v>
      </c>
      <c r="P1411" s="8" t="str">
        <f t="shared" ref="P1411:P1474" si="111">IFERROR(ROUND(E1411/L1411,2), "N/A")</f>
        <v>N/A</v>
      </c>
      <c r="Q1411" s="10" t="s">
        <v>8319</v>
      </c>
      <c r="R1411" t="s">
        <v>8338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5519</v>
      </c>
      <c r="D1412" s="15">
        <v>6000</v>
      </c>
      <c r="E1412" s="6">
        <v>3466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8">
        <f t="shared" si="110"/>
        <v>58</v>
      </c>
      <c r="P1412" s="8">
        <f t="shared" si="111"/>
        <v>3466</v>
      </c>
      <c r="Q1412" s="10" t="s">
        <v>8319</v>
      </c>
      <c r="R1412" t="s">
        <v>8338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5520</v>
      </c>
      <c r="D1413" s="15">
        <v>3000</v>
      </c>
      <c r="E1413" s="6">
        <v>3465.32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8">
        <f t="shared" si="110"/>
        <v>116</v>
      </c>
      <c r="P1413" s="8">
        <f t="shared" si="111"/>
        <v>1155.1099999999999</v>
      </c>
      <c r="Q1413" s="10" t="s">
        <v>8319</v>
      </c>
      <c r="R1413" t="s">
        <v>8338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5521</v>
      </c>
      <c r="D1414" s="15">
        <v>7000</v>
      </c>
      <c r="E1414" s="6">
        <v>3465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8">
        <f t="shared" si="110"/>
        <v>50</v>
      </c>
      <c r="P1414" s="8">
        <f t="shared" si="111"/>
        <v>266.54000000000002</v>
      </c>
      <c r="Q1414" s="10" t="s">
        <v>8319</v>
      </c>
      <c r="R1414" t="s">
        <v>8338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5522</v>
      </c>
      <c r="D1415" s="15">
        <v>2000</v>
      </c>
      <c r="E1415" s="6">
        <v>3460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8">
        <f t="shared" si="110"/>
        <v>173</v>
      </c>
      <c r="P1415" s="8">
        <f t="shared" si="111"/>
        <v>3460</v>
      </c>
      <c r="Q1415" s="10" t="s">
        <v>8319</v>
      </c>
      <c r="R1415" t="s">
        <v>8338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5523</v>
      </c>
      <c r="D1416" s="15">
        <v>500</v>
      </c>
      <c r="E1416" s="6">
        <v>3453.69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8">
        <f t="shared" si="110"/>
        <v>691</v>
      </c>
      <c r="P1416" s="8">
        <f t="shared" si="111"/>
        <v>3453.69</v>
      </c>
      <c r="Q1416" s="10" t="s">
        <v>8319</v>
      </c>
      <c r="R1416" t="s">
        <v>8338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5524</v>
      </c>
      <c r="D1417" s="15">
        <v>4400</v>
      </c>
      <c r="E1417" s="6">
        <v>3449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8">
        <f t="shared" si="110"/>
        <v>78</v>
      </c>
      <c r="P1417" s="8">
        <f t="shared" si="111"/>
        <v>383.22</v>
      </c>
      <c r="Q1417" s="10" t="s">
        <v>8319</v>
      </c>
      <c r="R1417" t="s">
        <v>8338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5525</v>
      </c>
      <c r="D1418" s="15">
        <v>50000</v>
      </c>
      <c r="E1418" s="6">
        <v>3441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8">
        <f t="shared" si="110"/>
        <v>7</v>
      </c>
      <c r="P1418" s="8" t="str">
        <f t="shared" si="111"/>
        <v>N/A</v>
      </c>
      <c r="Q1418" s="10" t="s">
        <v>8319</v>
      </c>
      <c r="R1418" t="s">
        <v>8338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5526</v>
      </c>
      <c r="D1419" s="15">
        <v>4500</v>
      </c>
      <c r="E1419" s="6">
        <v>3440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8">
        <f t="shared" si="110"/>
        <v>76</v>
      </c>
      <c r="P1419" s="8">
        <f t="shared" si="111"/>
        <v>1720</v>
      </c>
      <c r="Q1419" s="10" t="s">
        <v>8319</v>
      </c>
      <c r="R1419" t="s">
        <v>8338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5527</v>
      </c>
      <c r="D1420" s="15">
        <v>3000</v>
      </c>
      <c r="E1420" s="6">
        <v>3432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8">
        <f t="shared" si="110"/>
        <v>114</v>
      </c>
      <c r="P1420" s="8">
        <f t="shared" si="111"/>
        <v>3432</v>
      </c>
      <c r="Q1420" s="10" t="s">
        <v>8319</v>
      </c>
      <c r="R1420" t="s">
        <v>8338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5528</v>
      </c>
      <c r="D1421" s="15">
        <v>6300</v>
      </c>
      <c r="E1421" s="6">
        <v>3419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8">
        <f t="shared" si="110"/>
        <v>54</v>
      </c>
      <c r="P1421" s="8">
        <f t="shared" si="111"/>
        <v>341.9</v>
      </c>
      <c r="Q1421" s="10" t="s">
        <v>8319</v>
      </c>
      <c r="R1421" t="s">
        <v>8338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5529</v>
      </c>
      <c r="D1422" s="15">
        <v>110</v>
      </c>
      <c r="E1422" s="6">
        <v>3417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8">
        <f t="shared" si="110"/>
        <v>3106</v>
      </c>
      <c r="P1422" s="8">
        <f t="shared" si="111"/>
        <v>1139</v>
      </c>
      <c r="Q1422" s="10" t="s">
        <v>8319</v>
      </c>
      <c r="R1422" t="s">
        <v>8338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5530</v>
      </c>
      <c r="D1423" s="15">
        <v>200000</v>
      </c>
      <c r="E1423" s="6">
        <v>3415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8">
        <f t="shared" si="110"/>
        <v>2</v>
      </c>
      <c r="P1423" s="8">
        <f t="shared" si="111"/>
        <v>1707.5</v>
      </c>
      <c r="Q1423" s="10" t="s">
        <v>8319</v>
      </c>
      <c r="R1423" t="s">
        <v>8338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5531</v>
      </c>
      <c r="D1424" s="15">
        <v>25000</v>
      </c>
      <c r="E1424" s="6">
        <v>3410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8">
        <f t="shared" si="110"/>
        <v>14</v>
      </c>
      <c r="P1424" s="8">
        <f t="shared" si="111"/>
        <v>1705</v>
      </c>
      <c r="Q1424" s="10" t="s">
        <v>8319</v>
      </c>
      <c r="R1424" t="s">
        <v>8338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5532</v>
      </c>
      <c r="D1425" s="15">
        <v>30000</v>
      </c>
      <c r="E1425" s="6">
        <v>3407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8">
        <f t="shared" si="110"/>
        <v>11</v>
      </c>
      <c r="P1425" s="8">
        <f t="shared" si="111"/>
        <v>3407</v>
      </c>
      <c r="Q1425" s="10" t="s">
        <v>8319</v>
      </c>
      <c r="R1425" t="s">
        <v>8338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5533</v>
      </c>
      <c r="D1426" s="15">
        <v>7500</v>
      </c>
      <c r="E1426" s="6">
        <v>3407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8">
        <f t="shared" si="110"/>
        <v>45</v>
      </c>
      <c r="P1426" s="8">
        <f t="shared" si="111"/>
        <v>243.36</v>
      </c>
      <c r="Q1426" s="10" t="s">
        <v>8319</v>
      </c>
      <c r="R1426" t="s">
        <v>8338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5534</v>
      </c>
      <c r="D1427" s="15">
        <v>13000</v>
      </c>
      <c r="E1427" s="6">
        <v>3405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8">
        <f t="shared" si="110"/>
        <v>26</v>
      </c>
      <c r="P1427" s="8" t="str">
        <f t="shared" si="111"/>
        <v>N/A</v>
      </c>
      <c r="Q1427" s="10" t="s">
        <v>8319</v>
      </c>
      <c r="R1427" t="s">
        <v>8338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5535</v>
      </c>
      <c r="D1428" s="15">
        <v>1000</v>
      </c>
      <c r="E1428" s="6">
        <v>3400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8">
        <f t="shared" si="110"/>
        <v>340</v>
      </c>
      <c r="P1428" s="8" t="str">
        <f t="shared" si="111"/>
        <v>N/A</v>
      </c>
      <c r="Q1428" s="10" t="s">
        <v>8319</v>
      </c>
      <c r="R1428" t="s">
        <v>8338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5536</v>
      </c>
      <c r="D1429" s="15">
        <v>5000</v>
      </c>
      <c r="E1429" s="6">
        <v>3400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8">
        <f t="shared" si="110"/>
        <v>68</v>
      </c>
      <c r="P1429" s="8">
        <f t="shared" si="111"/>
        <v>850</v>
      </c>
      <c r="Q1429" s="10" t="s">
        <v>8319</v>
      </c>
      <c r="R1429" t="s">
        <v>8338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5537</v>
      </c>
      <c r="D1430" s="15">
        <v>1000</v>
      </c>
      <c r="E1430" s="6">
        <v>3398.1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8">
        <f t="shared" si="110"/>
        <v>340</v>
      </c>
      <c r="P1430" s="8">
        <f t="shared" si="111"/>
        <v>1132.7</v>
      </c>
      <c r="Q1430" s="10" t="s">
        <v>8319</v>
      </c>
      <c r="R1430" t="s">
        <v>8338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5538</v>
      </c>
      <c r="D1431" s="15">
        <v>10000</v>
      </c>
      <c r="E1431" s="6">
        <v>3397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8">
        <f t="shared" si="110"/>
        <v>34</v>
      </c>
      <c r="P1431" s="8" t="str">
        <f t="shared" si="111"/>
        <v>N/A</v>
      </c>
      <c r="Q1431" s="10" t="s">
        <v>8319</v>
      </c>
      <c r="R1431" t="s">
        <v>8338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5539</v>
      </c>
      <c r="D1432" s="15">
        <v>5000</v>
      </c>
      <c r="E1432" s="6">
        <v>3395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8">
        <f t="shared" si="110"/>
        <v>68</v>
      </c>
      <c r="P1432" s="8">
        <f t="shared" si="111"/>
        <v>679</v>
      </c>
      <c r="Q1432" s="10" t="s">
        <v>8319</v>
      </c>
      <c r="R1432" t="s">
        <v>8338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5540</v>
      </c>
      <c r="D1433" s="15">
        <v>17000</v>
      </c>
      <c r="E1433" s="6">
        <v>3392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8">
        <f t="shared" si="110"/>
        <v>20</v>
      </c>
      <c r="P1433" s="8">
        <f t="shared" si="111"/>
        <v>72.17</v>
      </c>
      <c r="Q1433" s="10" t="s">
        <v>8319</v>
      </c>
      <c r="R1433" t="s">
        <v>8338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5541</v>
      </c>
      <c r="D1434" s="15">
        <v>40000</v>
      </c>
      <c r="E1434" s="6">
        <v>3390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8">
        <f t="shared" si="110"/>
        <v>8</v>
      </c>
      <c r="P1434" s="8" t="str">
        <f t="shared" si="111"/>
        <v>N/A</v>
      </c>
      <c r="Q1434" s="10" t="s">
        <v>8319</v>
      </c>
      <c r="R1434" t="s">
        <v>8338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5542</v>
      </c>
      <c r="D1435" s="15">
        <v>12000</v>
      </c>
      <c r="E1435" s="6">
        <v>3385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8">
        <f t="shared" si="110"/>
        <v>28</v>
      </c>
      <c r="P1435" s="8">
        <f t="shared" si="111"/>
        <v>338.5</v>
      </c>
      <c r="Q1435" s="10" t="s">
        <v>8319</v>
      </c>
      <c r="R1435" t="s">
        <v>8338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5543</v>
      </c>
      <c r="D1436" s="15">
        <v>82000</v>
      </c>
      <c r="E1436" s="6">
        <v>3385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8">
        <f t="shared" si="110"/>
        <v>4</v>
      </c>
      <c r="P1436" s="8">
        <f t="shared" si="111"/>
        <v>307.73</v>
      </c>
      <c r="Q1436" s="10" t="s">
        <v>8319</v>
      </c>
      <c r="R1436" t="s">
        <v>8338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5544</v>
      </c>
      <c r="D1437" s="15">
        <v>15000</v>
      </c>
      <c r="E1437" s="6">
        <v>3383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8">
        <f t="shared" si="110"/>
        <v>23</v>
      </c>
      <c r="P1437" s="8">
        <f t="shared" si="111"/>
        <v>1691.5</v>
      </c>
      <c r="Q1437" s="10" t="s">
        <v>8319</v>
      </c>
      <c r="R1437" t="s">
        <v>8338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5545</v>
      </c>
      <c r="D1438" s="15">
        <v>10000</v>
      </c>
      <c r="E1438" s="6">
        <v>3380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8">
        <f t="shared" si="110"/>
        <v>34</v>
      </c>
      <c r="P1438" s="8">
        <f t="shared" si="111"/>
        <v>1690</v>
      </c>
      <c r="Q1438" s="10" t="s">
        <v>8319</v>
      </c>
      <c r="R1438" t="s">
        <v>8338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5546</v>
      </c>
      <c r="D1439" s="15">
        <v>3000</v>
      </c>
      <c r="E1439" s="6">
        <v>3372.25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8">
        <f t="shared" si="110"/>
        <v>112</v>
      </c>
      <c r="P1439" s="8">
        <f t="shared" si="111"/>
        <v>153.28</v>
      </c>
      <c r="Q1439" s="10" t="s">
        <v>8319</v>
      </c>
      <c r="R1439" t="s">
        <v>8338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5547</v>
      </c>
      <c r="D1440" s="15">
        <v>20000</v>
      </c>
      <c r="E1440" s="6">
        <v>3368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8">
        <f t="shared" si="110"/>
        <v>17</v>
      </c>
      <c r="P1440" s="8">
        <f t="shared" si="111"/>
        <v>421</v>
      </c>
      <c r="Q1440" s="10" t="s">
        <v>8319</v>
      </c>
      <c r="R1440" t="s">
        <v>8338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5548</v>
      </c>
      <c r="D1441" s="15">
        <v>2725</v>
      </c>
      <c r="E1441" s="6">
        <v>3366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8">
        <f t="shared" si="110"/>
        <v>124</v>
      </c>
      <c r="P1441" s="8">
        <f t="shared" si="111"/>
        <v>561</v>
      </c>
      <c r="Q1441" s="10" t="s">
        <v>8319</v>
      </c>
      <c r="R1441" t="s">
        <v>8338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5549</v>
      </c>
      <c r="D1442" s="15">
        <v>13000</v>
      </c>
      <c r="E1442" s="6">
        <v>3363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8">
        <f t="shared" si="110"/>
        <v>26</v>
      </c>
      <c r="P1442" s="8">
        <f t="shared" si="111"/>
        <v>3363</v>
      </c>
      <c r="Q1442" s="10" t="s">
        <v>8319</v>
      </c>
      <c r="R1442" t="s">
        <v>8338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5550</v>
      </c>
      <c r="D1443" s="15">
        <v>180000</v>
      </c>
      <c r="E1443" s="6">
        <v>3360.72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8">
        <f t="shared" si="110"/>
        <v>2</v>
      </c>
      <c r="P1443" s="8">
        <f t="shared" si="111"/>
        <v>1120.24</v>
      </c>
      <c r="Q1443" s="10" t="s">
        <v>8319</v>
      </c>
      <c r="R1443" t="s">
        <v>8338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5551</v>
      </c>
      <c r="D1444" s="15">
        <v>1500</v>
      </c>
      <c r="E1444" s="6">
        <v>3353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8">
        <f t="shared" si="110"/>
        <v>224</v>
      </c>
      <c r="P1444" s="8" t="str">
        <f t="shared" si="111"/>
        <v>N/A</v>
      </c>
      <c r="Q1444" s="10" t="s">
        <v>8319</v>
      </c>
      <c r="R1444" t="s">
        <v>8338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5552</v>
      </c>
      <c r="D1445" s="15">
        <v>13000</v>
      </c>
      <c r="E1445" s="6">
        <v>3350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8">
        <f t="shared" si="110"/>
        <v>26</v>
      </c>
      <c r="P1445" s="8" t="str">
        <f t="shared" si="111"/>
        <v>N/A</v>
      </c>
      <c r="Q1445" s="10" t="s">
        <v>8319</v>
      </c>
      <c r="R1445" t="s">
        <v>8338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5553</v>
      </c>
      <c r="D1446" s="15">
        <v>4950</v>
      </c>
      <c r="E1446" s="6">
        <v>3350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8">
        <f t="shared" si="110"/>
        <v>68</v>
      </c>
      <c r="P1446" s="8" t="str">
        <f t="shared" si="111"/>
        <v>N/A</v>
      </c>
      <c r="Q1446" s="10" t="s">
        <v>8319</v>
      </c>
      <c r="R1446" t="s">
        <v>8338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5554</v>
      </c>
      <c r="D1447" s="15">
        <v>130000</v>
      </c>
      <c r="E1447" s="6">
        <v>3350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8">
        <f t="shared" si="110"/>
        <v>3</v>
      </c>
      <c r="P1447" s="8" t="str">
        <f t="shared" si="111"/>
        <v>N/A</v>
      </c>
      <c r="Q1447" s="10" t="s">
        <v>8319</v>
      </c>
      <c r="R1447" t="s">
        <v>8338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5555</v>
      </c>
      <c r="D1448" s="15">
        <v>900</v>
      </c>
      <c r="E1448" s="6">
        <v>3335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8">
        <f t="shared" si="110"/>
        <v>371</v>
      </c>
      <c r="P1448" s="8" t="str">
        <f t="shared" si="111"/>
        <v>N/A</v>
      </c>
      <c r="Q1448" s="10" t="s">
        <v>8319</v>
      </c>
      <c r="R1448" t="s">
        <v>8338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5556</v>
      </c>
      <c r="D1449" s="15">
        <v>500000</v>
      </c>
      <c r="E1449" s="6">
        <v>3330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8">
        <f t="shared" si="110"/>
        <v>1</v>
      </c>
      <c r="P1449" s="8">
        <f t="shared" si="111"/>
        <v>1110</v>
      </c>
      <c r="Q1449" s="10" t="s">
        <v>8319</v>
      </c>
      <c r="R1449" t="s">
        <v>8338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5557</v>
      </c>
      <c r="D1450" s="15">
        <v>200000</v>
      </c>
      <c r="E1450" s="6">
        <v>3321.25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8">
        <f t="shared" si="110"/>
        <v>2</v>
      </c>
      <c r="P1450" s="8" t="str">
        <f t="shared" si="111"/>
        <v>N/A</v>
      </c>
      <c r="Q1450" s="10" t="s">
        <v>8319</v>
      </c>
      <c r="R1450" t="s">
        <v>8338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5558</v>
      </c>
      <c r="D1451" s="15">
        <v>8888</v>
      </c>
      <c r="E1451" s="6">
        <v>3320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8">
        <f t="shared" si="110"/>
        <v>37</v>
      </c>
      <c r="P1451" s="8" t="str">
        <f t="shared" si="111"/>
        <v>N/A</v>
      </c>
      <c r="Q1451" s="10" t="s">
        <v>8319</v>
      </c>
      <c r="R1451" t="s">
        <v>8338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5559</v>
      </c>
      <c r="D1452" s="15">
        <v>100000</v>
      </c>
      <c r="E1452" s="6">
        <v>3319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8">
        <f t="shared" si="110"/>
        <v>3</v>
      </c>
      <c r="P1452" s="8">
        <f t="shared" si="111"/>
        <v>3319</v>
      </c>
      <c r="Q1452" s="10" t="s">
        <v>8319</v>
      </c>
      <c r="R1452" t="s">
        <v>8338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5560</v>
      </c>
      <c r="D1453" s="15">
        <v>18950</v>
      </c>
      <c r="E1453" s="6">
        <v>3319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8">
        <f t="shared" si="110"/>
        <v>18</v>
      </c>
      <c r="P1453" s="8">
        <f t="shared" si="111"/>
        <v>1659.5</v>
      </c>
      <c r="Q1453" s="10" t="s">
        <v>8319</v>
      </c>
      <c r="R1453" t="s">
        <v>8338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5561</v>
      </c>
      <c r="D1454" s="15">
        <v>14000</v>
      </c>
      <c r="E1454" s="6">
        <v>3318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8">
        <f t="shared" si="110"/>
        <v>24</v>
      </c>
      <c r="P1454" s="8" t="str">
        <f t="shared" si="111"/>
        <v>N/A</v>
      </c>
      <c r="Q1454" s="10" t="s">
        <v>8319</v>
      </c>
      <c r="R1454" t="s">
        <v>8338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5562</v>
      </c>
      <c r="D1455" s="15">
        <v>25000</v>
      </c>
      <c r="E1455" s="6">
        <v>3317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8">
        <f t="shared" si="110"/>
        <v>13</v>
      </c>
      <c r="P1455" s="8" t="str">
        <f t="shared" si="111"/>
        <v>N/A</v>
      </c>
      <c r="Q1455" s="10" t="s">
        <v>8319</v>
      </c>
      <c r="R1455" t="s">
        <v>8338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5563</v>
      </c>
      <c r="D1456" s="15">
        <v>1750</v>
      </c>
      <c r="E1456" s="6">
        <v>3315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8">
        <f t="shared" si="110"/>
        <v>189</v>
      </c>
      <c r="P1456" s="8">
        <f t="shared" si="111"/>
        <v>3315</v>
      </c>
      <c r="Q1456" s="10" t="s">
        <v>8319</v>
      </c>
      <c r="R1456" t="s">
        <v>8338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5564</v>
      </c>
      <c r="D1457" s="15">
        <v>15000</v>
      </c>
      <c r="E1457" s="6">
        <v>3315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8">
        <f t="shared" si="110"/>
        <v>22</v>
      </c>
      <c r="P1457" s="8">
        <f t="shared" si="111"/>
        <v>473.57</v>
      </c>
      <c r="Q1457" s="10" t="s">
        <v>8319</v>
      </c>
      <c r="R1457" t="s">
        <v>8338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5565</v>
      </c>
      <c r="D1458" s="15">
        <v>5000</v>
      </c>
      <c r="E1458" s="6">
        <v>3307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8">
        <f t="shared" si="110"/>
        <v>66</v>
      </c>
      <c r="P1458" s="8">
        <f t="shared" si="111"/>
        <v>1102.33</v>
      </c>
      <c r="Q1458" s="10" t="s">
        <v>8319</v>
      </c>
      <c r="R1458" t="s">
        <v>8338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5566</v>
      </c>
      <c r="D1459" s="15">
        <v>6000</v>
      </c>
      <c r="E1459" s="6">
        <v>3305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8">
        <f t="shared" si="110"/>
        <v>55</v>
      </c>
      <c r="P1459" s="8" t="str">
        <f t="shared" si="111"/>
        <v>N/A</v>
      </c>
      <c r="Q1459" s="10" t="s">
        <v>8319</v>
      </c>
      <c r="R1459" t="s">
        <v>8338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5567</v>
      </c>
      <c r="D1460" s="15">
        <v>5000</v>
      </c>
      <c r="E1460" s="6">
        <v>3294.01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8">
        <f t="shared" si="110"/>
        <v>66</v>
      </c>
      <c r="P1460" s="8" t="str">
        <f t="shared" si="111"/>
        <v>N/A</v>
      </c>
      <c r="Q1460" s="10" t="s">
        <v>8319</v>
      </c>
      <c r="R1460" t="s">
        <v>8338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5568</v>
      </c>
      <c r="D1461" s="15">
        <v>37000</v>
      </c>
      <c r="E1461" s="6">
        <v>3292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8">
        <f t="shared" si="110"/>
        <v>9</v>
      </c>
      <c r="P1461" s="8" t="str">
        <f t="shared" si="111"/>
        <v>N/A</v>
      </c>
      <c r="Q1461" s="10" t="s">
        <v>8319</v>
      </c>
      <c r="R1461" t="s">
        <v>8338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5569</v>
      </c>
      <c r="D1462" s="15">
        <v>25000000</v>
      </c>
      <c r="E1462" s="6">
        <v>3289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8">
        <f t="shared" si="110"/>
        <v>0</v>
      </c>
      <c r="P1462" s="8" t="str">
        <f t="shared" si="111"/>
        <v>N/A</v>
      </c>
      <c r="Q1462" s="10" t="s">
        <v>8319</v>
      </c>
      <c r="R1462" t="s">
        <v>8338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5570</v>
      </c>
      <c r="D1463" s="15">
        <v>15000</v>
      </c>
      <c r="E1463" s="6">
        <v>3275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8">
        <f t="shared" si="110"/>
        <v>22</v>
      </c>
      <c r="P1463" s="8">
        <f t="shared" si="111"/>
        <v>9.6300000000000008</v>
      </c>
      <c r="Q1463" s="10" t="s">
        <v>8319</v>
      </c>
      <c r="R1463" t="s">
        <v>8339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5571</v>
      </c>
      <c r="D1464" s="15">
        <v>4000</v>
      </c>
      <c r="E1464" s="6">
        <v>3275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8">
        <f t="shared" si="110"/>
        <v>82</v>
      </c>
      <c r="P1464" s="8">
        <f t="shared" si="111"/>
        <v>21.83</v>
      </c>
      <c r="Q1464" s="10" t="s">
        <v>8319</v>
      </c>
      <c r="R1464" t="s">
        <v>8339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5572</v>
      </c>
      <c r="D1465" s="15">
        <v>600</v>
      </c>
      <c r="E1465" s="6">
        <v>3275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8">
        <f t="shared" si="110"/>
        <v>546</v>
      </c>
      <c r="P1465" s="8">
        <f t="shared" si="111"/>
        <v>131</v>
      </c>
      <c r="Q1465" s="10" t="s">
        <v>8319</v>
      </c>
      <c r="R1465" t="s">
        <v>8339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5573</v>
      </c>
      <c r="D1466" s="15">
        <v>5000</v>
      </c>
      <c r="E1466" s="6">
        <v>3273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8">
        <f t="shared" si="110"/>
        <v>65</v>
      </c>
      <c r="P1466" s="8">
        <f t="shared" si="111"/>
        <v>13.99</v>
      </c>
      <c r="Q1466" s="10" t="s">
        <v>8319</v>
      </c>
      <c r="R1466" t="s">
        <v>8339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5574</v>
      </c>
      <c r="D1467" s="15">
        <v>30000</v>
      </c>
      <c r="E1467" s="6">
        <v>3271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8">
        <f t="shared" si="110"/>
        <v>11</v>
      </c>
      <c r="P1467" s="8">
        <f t="shared" si="111"/>
        <v>1.26</v>
      </c>
      <c r="Q1467" s="10" t="s">
        <v>8319</v>
      </c>
      <c r="R1467" t="s">
        <v>8339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5575</v>
      </c>
      <c r="D1468" s="15">
        <v>16000</v>
      </c>
      <c r="E1468" s="6">
        <v>3270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8">
        <f t="shared" si="110"/>
        <v>20</v>
      </c>
      <c r="P1468" s="8">
        <f t="shared" si="111"/>
        <v>13.19</v>
      </c>
      <c r="Q1468" s="10" t="s">
        <v>8319</v>
      </c>
      <c r="R1468" t="s">
        <v>8339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5576</v>
      </c>
      <c r="D1469" s="15">
        <v>40000</v>
      </c>
      <c r="E1469" s="6">
        <v>3258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8">
        <f t="shared" si="110"/>
        <v>8</v>
      </c>
      <c r="P1469" s="8">
        <f t="shared" si="111"/>
        <v>5.43</v>
      </c>
      <c r="Q1469" s="10" t="s">
        <v>8319</v>
      </c>
      <c r="R1469" t="s">
        <v>8339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5577</v>
      </c>
      <c r="D1470" s="15">
        <v>9500</v>
      </c>
      <c r="E1470" s="6">
        <v>3258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8">
        <f t="shared" si="110"/>
        <v>34</v>
      </c>
      <c r="P1470" s="8">
        <f t="shared" si="111"/>
        <v>11.12</v>
      </c>
      <c r="Q1470" s="10" t="s">
        <v>8319</v>
      </c>
      <c r="R1470" t="s">
        <v>8339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5578</v>
      </c>
      <c r="D1471" s="15">
        <v>44250</v>
      </c>
      <c r="E1471" s="6">
        <v>3255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8">
        <f t="shared" si="110"/>
        <v>7</v>
      </c>
      <c r="P1471" s="8">
        <f t="shared" si="111"/>
        <v>10.14</v>
      </c>
      <c r="Q1471" s="10" t="s">
        <v>8319</v>
      </c>
      <c r="R1471" t="s">
        <v>8339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5579</v>
      </c>
      <c r="D1472" s="15">
        <v>1500</v>
      </c>
      <c r="E1472" s="6">
        <v>3255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8">
        <f t="shared" si="110"/>
        <v>217</v>
      </c>
      <c r="P1472" s="8">
        <f t="shared" si="111"/>
        <v>40.19</v>
      </c>
      <c r="Q1472" s="10" t="s">
        <v>8319</v>
      </c>
      <c r="R1472" t="s">
        <v>8339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5580</v>
      </c>
      <c r="D1473" s="15">
        <v>32000</v>
      </c>
      <c r="E1473" s="6">
        <v>3250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8">
        <f t="shared" si="110"/>
        <v>10</v>
      </c>
      <c r="P1473" s="8">
        <f t="shared" si="111"/>
        <v>9.48</v>
      </c>
      <c r="Q1473" s="10" t="s">
        <v>8319</v>
      </c>
      <c r="R1473" t="s">
        <v>8339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5581</v>
      </c>
      <c r="D1474" s="15">
        <v>25000</v>
      </c>
      <c r="E1474" s="6">
        <v>3236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8">
        <f t="shared" si="110"/>
        <v>13</v>
      </c>
      <c r="P1474" s="8">
        <f t="shared" si="111"/>
        <v>9.6300000000000008</v>
      </c>
      <c r="Q1474" s="10" t="s">
        <v>8319</v>
      </c>
      <c r="R1474" t="s">
        <v>8339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5582</v>
      </c>
      <c r="D1475" s="15">
        <v>1500</v>
      </c>
      <c r="E1475" s="6">
        <v>3231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8">
        <f t="shared" ref="O1475:O1538" si="115">ROUND(E1475/D1475*100,0)</f>
        <v>215</v>
      </c>
      <c r="P1475" s="8">
        <f t="shared" ref="P1475:P1538" si="116">IFERROR(ROUND(E1475/L1475,2), "N/A")</f>
        <v>68.739999999999995</v>
      </c>
      <c r="Q1475" s="10" t="s">
        <v>8319</v>
      </c>
      <c r="R1475" t="s">
        <v>8339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5583</v>
      </c>
      <c r="D1476" s="15">
        <v>3000</v>
      </c>
      <c r="E1476" s="6">
        <v>3226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8">
        <f t="shared" si="115"/>
        <v>108</v>
      </c>
      <c r="P1476" s="8">
        <f t="shared" si="116"/>
        <v>42.45</v>
      </c>
      <c r="Q1476" s="10" t="s">
        <v>8319</v>
      </c>
      <c r="R1476" t="s">
        <v>8339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5584</v>
      </c>
      <c r="D1477" s="15">
        <v>15000</v>
      </c>
      <c r="E1477" s="6">
        <v>3226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8">
        <f t="shared" si="115"/>
        <v>22</v>
      </c>
      <c r="P1477" s="8">
        <f t="shared" si="116"/>
        <v>7.32</v>
      </c>
      <c r="Q1477" s="10" t="s">
        <v>8319</v>
      </c>
      <c r="R1477" t="s">
        <v>8339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5585</v>
      </c>
      <c r="D1478" s="15">
        <v>6000</v>
      </c>
      <c r="E1478" s="6">
        <v>3225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8">
        <f t="shared" si="115"/>
        <v>54</v>
      </c>
      <c r="P1478" s="8">
        <f t="shared" si="116"/>
        <v>3.52</v>
      </c>
      <c r="Q1478" s="10" t="s">
        <v>8319</v>
      </c>
      <c r="R1478" t="s">
        <v>8339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5586</v>
      </c>
      <c r="D1479" s="15">
        <v>30000</v>
      </c>
      <c r="E1479" s="6">
        <v>3223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8">
        <f t="shared" si="115"/>
        <v>11</v>
      </c>
      <c r="P1479" s="8">
        <f t="shared" si="116"/>
        <v>8.73</v>
      </c>
      <c r="Q1479" s="10" t="s">
        <v>8319</v>
      </c>
      <c r="R1479" t="s">
        <v>8339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5587</v>
      </c>
      <c r="D1480" s="15">
        <v>50000</v>
      </c>
      <c r="E1480" s="6">
        <v>3222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8">
        <f t="shared" si="115"/>
        <v>6</v>
      </c>
      <c r="P1480" s="8">
        <f t="shared" si="116"/>
        <v>0.16</v>
      </c>
      <c r="Q1480" s="10" t="s">
        <v>8319</v>
      </c>
      <c r="R1480" t="s">
        <v>8339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5588</v>
      </c>
      <c r="D1481" s="15">
        <v>1600</v>
      </c>
      <c r="E1481" s="6">
        <v>3221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8">
        <f t="shared" si="115"/>
        <v>201</v>
      </c>
      <c r="P1481" s="8">
        <f t="shared" si="116"/>
        <v>45.37</v>
      </c>
      <c r="Q1481" s="10" t="s">
        <v>8319</v>
      </c>
      <c r="R1481" t="s">
        <v>8339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5589</v>
      </c>
      <c r="D1482" s="15">
        <v>50000</v>
      </c>
      <c r="E1482" s="6">
        <v>3211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8">
        <f t="shared" si="115"/>
        <v>6</v>
      </c>
      <c r="P1482" s="8">
        <f t="shared" si="116"/>
        <v>5.0599999999999996</v>
      </c>
      <c r="Q1482" s="10" t="s">
        <v>8319</v>
      </c>
      <c r="R1482" t="s">
        <v>8339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5590</v>
      </c>
      <c r="D1483" s="15">
        <v>5000</v>
      </c>
      <c r="E1483" s="6">
        <v>3211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8">
        <f t="shared" si="115"/>
        <v>64</v>
      </c>
      <c r="P1483" s="8">
        <f t="shared" si="116"/>
        <v>535.16999999999996</v>
      </c>
      <c r="Q1483" s="10" t="s">
        <v>8319</v>
      </c>
      <c r="R1483" t="s">
        <v>8321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5591</v>
      </c>
      <c r="D1484" s="15">
        <v>5000</v>
      </c>
      <c r="E1484" s="6">
        <v>3210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8">
        <f t="shared" si="115"/>
        <v>64</v>
      </c>
      <c r="P1484" s="8">
        <f t="shared" si="116"/>
        <v>3210</v>
      </c>
      <c r="Q1484" s="10" t="s">
        <v>8319</v>
      </c>
      <c r="R1484" t="s">
        <v>8321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5592</v>
      </c>
      <c r="D1485" s="15">
        <v>7000</v>
      </c>
      <c r="E1485" s="6">
        <v>3205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8">
        <f t="shared" si="115"/>
        <v>46</v>
      </c>
      <c r="P1485" s="8">
        <f t="shared" si="116"/>
        <v>1602.5</v>
      </c>
      <c r="Q1485" s="10" t="s">
        <v>8319</v>
      </c>
      <c r="R1485" t="s">
        <v>8321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5593</v>
      </c>
      <c r="D1486" s="15">
        <v>2000</v>
      </c>
      <c r="E1486" s="6">
        <v>3201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8">
        <f t="shared" si="115"/>
        <v>160</v>
      </c>
      <c r="P1486" s="8" t="str">
        <f t="shared" si="116"/>
        <v>N/A</v>
      </c>
      <c r="Q1486" s="10" t="s">
        <v>8319</v>
      </c>
      <c r="R1486" t="s">
        <v>8321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5594</v>
      </c>
      <c r="D1487" s="15">
        <v>6700</v>
      </c>
      <c r="E1487" s="6">
        <v>3200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8">
        <f t="shared" si="115"/>
        <v>48</v>
      </c>
      <c r="P1487" s="8">
        <f t="shared" si="116"/>
        <v>1066.67</v>
      </c>
      <c r="Q1487" s="10" t="s">
        <v>8319</v>
      </c>
      <c r="R1487" t="s">
        <v>8321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5595</v>
      </c>
      <c r="D1488" s="15">
        <v>20000</v>
      </c>
      <c r="E1488" s="6">
        <v>3200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8">
        <f t="shared" si="115"/>
        <v>16</v>
      </c>
      <c r="P1488" s="8">
        <f t="shared" si="116"/>
        <v>1066.67</v>
      </c>
      <c r="Q1488" s="10" t="s">
        <v>8319</v>
      </c>
      <c r="R1488" t="s">
        <v>8321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5596</v>
      </c>
      <c r="D1489" s="15">
        <v>10000</v>
      </c>
      <c r="E1489" s="6">
        <v>3195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8">
        <f t="shared" si="115"/>
        <v>32</v>
      </c>
      <c r="P1489" s="8" t="str">
        <f t="shared" si="116"/>
        <v>N/A</v>
      </c>
      <c r="Q1489" s="10" t="s">
        <v>8319</v>
      </c>
      <c r="R1489" t="s">
        <v>8321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5597</v>
      </c>
      <c r="D1490" s="15">
        <v>15000</v>
      </c>
      <c r="E1490" s="6">
        <v>3190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8">
        <f t="shared" si="115"/>
        <v>21</v>
      </c>
      <c r="P1490" s="8">
        <f t="shared" si="116"/>
        <v>531.66999999999996</v>
      </c>
      <c r="Q1490" s="10" t="s">
        <v>8319</v>
      </c>
      <c r="R1490" t="s">
        <v>8321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5598</v>
      </c>
      <c r="D1491" s="15">
        <v>5000</v>
      </c>
      <c r="E1491" s="6">
        <v>3186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8">
        <f t="shared" si="115"/>
        <v>64</v>
      </c>
      <c r="P1491" s="8" t="str">
        <f t="shared" si="116"/>
        <v>N/A</v>
      </c>
      <c r="Q1491" s="10" t="s">
        <v>8319</v>
      </c>
      <c r="R1491" t="s">
        <v>8321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5599</v>
      </c>
      <c r="D1492" s="15">
        <v>2900</v>
      </c>
      <c r="E1492" s="6">
        <v>3185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8">
        <f t="shared" si="115"/>
        <v>110</v>
      </c>
      <c r="P1492" s="8">
        <f t="shared" si="116"/>
        <v>167.63</v>
      </c>
      <c r="Q1492" s="10" t="s">
        <v>8319</v>
      </c>
      <c r="R1492" t="s">
        <v>8321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5600</v>
      </c>
      <c r="D1493" s="15">
        <v>1200</v>
      </c>
      <c r="E1493" s="6">
        <v>3178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8">
        <f t="shared" si="115"/>
        <v>265</v>
      </c>
      <c r="P1493" s="8">
        <f t="shared" si="116"/>
        <v>3178</v>
      </c>
      <c r="Q1493" s="10" t="s">
        <v>8319</v>
      </c>
      <c r="R1493" t="s">
        <v>8321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5601</v>
      </c>
      <c r="D1494" s="15">
        <v>4000</v>
      </c>
      <c r="E1494" s="6">
        <v>3175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8">
        <f t="shared" si="115"/>
        <v>79</v>
      </c>
      <c r="P1494" s="8">
        <f t="shared" si="116"/>
        <v>1587.5</v>
      </c>
      <c r="Q1494" s="10" t="s">
        <v>8319</v>
      </c>
      <c r="R1494" t="s">
        <v>8321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5602</v>
      </c>
      <c r="D1495" s="15">
        <v>2400</v>
      </c>
      <c r="E1495" s="6">
        <v>3172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8">
        <f t="shared" si="115"/>
        <v>132</v>
      </c>
      <c r="P1495" s="8" t="str">
        <f t="shared" si="116"/>
        <v>N/A</v>
      </c>
      <c r="Q1495" s="10" t="s">
        <v>8319</v>
      </c>
      <c r="R1495" t="s">
        <v>8321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5603</v>
      </c>
      <c r="D1496" s="15">
        <v>5000</v>
      </c>
      <c r="E1496" s="6">
        <v>3171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8">
        <f t="shared" si="115"/>
        <v>63</v>
      </c>
      <c r="P1496" s="8">
        <f t="shared" si="116"/>
        <v>288.27</v>
      </c>
      <c r="Q1496" s="10" t="s">
        <v>8319</v>
      </c>
      <c r="R1496" t="s">
        <v>8321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5604</v>
      </c>
      <c r="D1497" s="15">
        <v>2000</v>
      </c>
      <c r="E1497" s="6">
        <v>3170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8">
        <f t="shared" si="115"/>
        <v>159</v>
      </c>
      <c r="P1497" s="8" t="str">
        <f t="shared" si="116"/>
        <v>N/A</v>
      </c>
      <c r="Q1497" s="10" t="s">
        <v>8319</v>
      </c>
      <c r="R1497" t="s">
        <v>8321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5605</v>
      </c>
      <c r="D1498" s="15">
        <v>1500</v>
      </c>
      <c r="E1498" s="6">
        <v>3160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8">
        <f t="shared" si="115"/>
        <v>211</v>
      </c>
      <c r="P1498" s="8" t="str">
        <f t="shared" si="116"/>
        <v>N/A</v>
      </c>
      <c r="Q1498" s="10" t="s">
        <v>8319</v>
      </c>
      <c r="R1498" t="s">
        <v>8321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5606</v>
      </c>
      <c r="D1499" s="15">
        <v>15000</v>
      </c>
      <c r="E1499" s="6">
        <v>3158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8">
        <f t="shared" si="115"/>
        <v>21</v>
      </c>
      <c r="P1499" s="8">
        <f t="shared" si="116"/>
        <v>3158</v>
      </c>
      <c r="Q1499" s="10" t="s">
        <v>8319</v>
      </c>
      <c r="R1499" t="s">
        <v>8321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5607</v>
      </c>
      <c r="D1500" s="15">
        <v>3000</v>
      </c>
      <c r="E1500" s="6">
        <v>3155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8">
        <f t="shared" si="115"/>
        <v>105</v>
      </c>
      <c r="P1500" s="8">
        <f t="shared" si="116"/>
        <v>1051.67</v>
      </c>
      <c r="Q1500" s="10" t="s">
        <v>8319</v>
      </c>
      <c r="R1500" t="s">
        <v>8321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5608</v>
      </c>
      <c r="D1501" s="15">
        <v>2000</v>
      </c>
      <c r="E1501" s="6">
        <v>3150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8">
        <f t="shared" si="115"/>
        <v>158</v>
      </c>
      <c r="P1501" s="8">
        <f t="shared" si="116"/>
        <v>3150</v>
      </c>
      <c r="Q1501" s="10" t="s">
        <v>8319</v>
      </c>
      <c r="R1501" t="s">
        <v>8321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5609</v>
      </c>
      <c r="D1502" s="15">
        <v>2800</v>
      </c>
      <c r="E1502" s="6">
        <v>3148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8">
        <f t="shared" si="115"/>
        <v>112</v>
      </c>
      <c r="P1502" s="8">
        <f t="shared" si="116"/>
        <v>209.87</v>
      </c>
      <c r="Q1502" s="10" t="s">
        <v>8319</v>
      </c>
      <c r="R1502" t="s">
        <v>8321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5610</v>
      </c>
      <c r="D1503" s="15">
        <v>52000</v>
      </c>
      <c r="E1503" s="6">
        <v>3145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8">
        <f t="shared" si="115"/>
        <v>6</v>
      </c>
      <c r="P1503" s="8">
        <f t="shared" si="116"/>
        <v>3.55</v>
      </c>
      <c r="Q1503" s="10" t="s">
        <v>8335</v>
      </c>
      <c r="R1503" t="s">
        <v>8336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5611</v>
      </c>
      <c r="D1504" s="15">
        <v>22000</v>
      </c>
      <c r="E1504" s="6">
        <v>3135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8">
        <f t="shared" si="115"/>
        <v>14</v>
      </c>
      <c r="P1504" s="8">
        <f t="shared" si="116"/>
        <v>9.5299999999999994</v>
      </c>
      <c r="Q1504" s="10" t="s">
        <v>8335</v>
      </c>
      <c r="R1504" t="s">
        <v>8336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5612</v>
      </c>
      <c r="D1505" s="15">
        <v>3750</v>
      </c>
      <c r="E1505" s="6">
        <v>3133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8">
        <f t="shared" si="115"/>
        <v>84</v>
      </c>
      <c r="P1505" s="8">
        <f t="shared" si="116"/>
        <v>44.13</v>
      </c>
      <c r="Q1505" s="10" t="s">
        <v>8335</v>
      </c>
      <c r="R1505" t="s">
        <v>8336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5613</v>
      </c>
      <c r="D1506" s="15">
        <v>6500</v>
      </c>
      <c r="E1506" s="6">
        <v>3132.63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8">
        <f t="shared" si="115"/>
        <v>48</v>
      </c>
      <c r="P1506" s="8">
        <f t="shared" si="116"/>
        <v>11.65</v>
      </c>
      <c r="Q1506" s="10" t="s">
        <v>8335</v>
      </c>
      <c r="R1506" t="s">
        <v>8336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5614</v>
      </c>
      <c r="D1507" s="15">
        <v>16000</v>
      </c>
      <c r="E1507" s="6">
        <v>3125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8">
        <f t="shared" si="115"/>
        <v>20</v>
      </c>
      <c r="P1507" s="8">
        <f t="shared" si="116"/>
        <v>9.06</v>
      </c>
      <c r="Q1507" s="10" t="s">
        <v>8335</v>
      </c>
      <c r="R1507" t="s">
        <v>8336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5615</v>
      </c>
      <c r="D1508" s="15">
        <v>1500</v>
      </c>
      <c r="E1508" s="6">
        <v>3122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8">
        <f t="shared" si="115"/>
        <v>208</v>
      </c>
      <c r="P1508" s="8">
        <f t="shared" si="116"/>
        <v>72.599999999999994</v>
      </c>
      <c r="Q1508" s="10" t="s">
        <v>8335</v>
      </c>
      <c r="R1508" t="s">
        <v>8336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5616</v>
      </c>
      <c r="D1509" s="15">
        <v>1200</v>
      </c>
      <c r="E1509" s="6">
        <v>3120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8">
        <f t="shared" si="115"/>
        <v>260</v>
      </c>
      <c r="P1509" s="8">
        <f t="shared" si="116"/>
        <v>94.55</v>
      </c>
      <c r="Q1509" s="10" t="s">
        <v>8335</v>
      </c>
      <c r="R1509" t="s">
        <v>8336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5617</v>
      </c>
      <c r="D1510" s="15">
        <v>18500</v>
      </c>
      <c r="E1510" s="6">
        <v>3120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8">
        <f t="shared" si="115"/>
        <v>17</v>
      </c>
      <c r="P1510" s="8">
        <f t="shared" si="116"/>
        <v>14.79</v>
      </c>
      <c r="Q1510" s="10" t="s">
        <v>8335</v>
      </c>
      <c r="R1510" t="s">
        <v>8336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5618</v>
      </c>
      <c r="D1511" s="15">
        <v>17500</v>
      </c>
      <c r="E1511" s="6">
        <v>3105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8">
        <f t="shared" si="115"/>
        <v>18</v>
      </c>
      <c r="P1511" s="8">
        <f t="shared" si="116"/>
        <v>15.84</v>
      </c>
      <c r="Q1511" s="10" t="s">
        <v>8335</v>
      </c>
      <c r="R1511" t="s">
        <v>8336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5619</v>
      </c>
      <c r="D1512" s="15">
        <v>16000</v>
      </c>
      <c r="E1512" s="6">
        <v>3105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8">
        <f t="shared" si="115"/>
        <v>19</v>
      </c>
      <c r="P1512" s="8">
        <f t="shared" si="116"/>
        <v>7.67</v>
      </c>
      <c r="Q1512" s="10" t="s">
        <v>8335</v>
      </c>
      <c r="R1512" t="s">
        <v>8336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5620</v>
      </c>
      <c r="D1513" s="15">
        <v>14000</v>
      </c>
      <c r="E1513" s="6">
        <v>3100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8">
        <f t="shared" si="115"/>
        <v>22</v>
      </c>
      <c r="P1513" s="8">
        <f t="shared" si="116"/>
        <v>15.05</v>
      </c>
      <c r="Q1513" s="10" t="s">
        <v>8335</v>
      </c>
      <c r="R1513" t="s">
        <v>8336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5621</v>
      </c>
      <c r="D1514" s="15">
        <v>3500</v>
      </c>
      <c r="E1514" s="6">
        <v>3100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8">
        <f t="shared" si="115"/>
        <v>89</v>
      </c>
      <c r="P1514" s="8">
        <f t="shared" si="116"/>
        <v>9.25</v>
      </c>
      <c r="Q1514" s="10" t="s">
        <v>8335</v>
      </c>
      <c r="R1514" t="s">
        <v>8336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5622</v>
      </c>
      <c r="D1515" s="15">
        <v>8000</v>
      </c>
      <c r="E1515" s="6">
        <v>3100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8">
        <f t="shared" si="115"/>
        <v>39</v>
      </c>
      <c r="P1515" s="8">
        <f t="shared" si="116"/>
        <v>14.42</v>
      </c>
      <c r="Q1515" s="10" t="s">
        <v>8335</v>
      </c>
      <c r="R1515" t="s">
        <v>8336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5623</v>
      </c>
      <c r="D1516" s="15">
        <v>25000</v>
      </c>
      <c r="E1516" s="6">
        <v>3100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8">
        <f t="shared" si="115"/>
        <v>12</v>
      </c>
      <c r="P1516" s="8">
        <f t="shared" si="116"/>
        <v>17.61</v>
      </c>
      <c r="Q1516" s="10" t="s">
        <v>8335</v>
      </c>
      <c r="R1516" t="s">
        <v>8336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5624</v>
      </c>
      <c r="D1517" s="15">
        <v>300000</v>
      </c>
      <c r="E1517" s="6">
        <v>3095.11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8">
        <f t="shared" si="115"/>
        <v>1</v>
      </c>
      <c r="P1517" s="8">
        <f t="shared" si="116"/>
        <v>5.58</v>
      </c>
      <c r="Q1517" s="10" t="s">
        <v>8335</v>
      </c>
      <c r="R1517" t="s">
        <v>8336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5625</v>
      </c>
      <c r="D1518" s="15">
        <v>17000</v>
      </c>
      <c r="E1518" s="6">
        <v>3084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8">
        <f t="shared" si="115"/>
        <v>18</v>
      </c>
      <c r="P1518" s="8">
        <f t="shared" si="116"/>
        <v>26.59</v>
      </c>
      <c r="Q1518" s="10" t="s">
        <v>8335</v>
      </c>
      <c r="R1518" t="s">
        <v>8336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5626</v>
      </c>
      <c r="D1519" s="15">
        <v>15000</v>
      </c>
      <c r="E1519" s="6">
        <v>3081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8">
        <f t="shared" si="115"/>
        <v>21</v>
      </c>
      <c r="P1519" s="8">
        <f t="shared" si="116"/>
        <v>5.01</v>
      </c>
      <c r="Q1519" s="10" t="s">
        <v>8335</v>
      </c>
      <c r="R1519" t="s">
        <v>8336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5627</v>
      </c>
      <c r="D1520" s="15">
        <v>15000</v>
      </c>
      <c r="E1520" s="6">
        <v>3080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8">
        <f t="shared" si="115"/>
        <v>21</v>
      </c>
      <c r="P1520" s="8">
        <f t="shared" si="116"/>
        <v>13.05</v>
      </c>
      <c r="Q1520" s="10" t="s">
        <v>8335</v>
      </c>
      <c r="R1520" t="s">
        <v>8336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5628</v>
      </c>
      <c r="D1521" s="15">
        <v>9000</v>
      </c>
      <c r="E1521" s="6">
        <v>3080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8">
        <f t="shared" si="115"/>
        <v>34</v>
      </c>
      <c r="P1521" s="8">
        <f t="shared" si="116"/>
        <v>21.24</v>
      </c>
      <c r="Q1521" s="10" t="s">
        <v>8335</v>
      </c>
      <c r="R1521" t="s">
        <v>8336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5629</v>
      </c>
      <c r="D1522" s="15">
        <v>18000</v>
      </c>
      <c r="E1522" s="6">
        <v>3067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8">
        <f t="shared" si="115"/>
        <v>17</v>
      </c>
      <c r="P1522" s="8">
        <f t="shared" si="116"/>
        <v>18.37</v>
      </c>
      <c r="Q1522" s="10" t="s">
        <v>8335</v>
      </c>
      <c r="R1522" t="s">
        <v>8336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5630</v>
      </c>
      <c r="D1523" s="15">
        <v>37500</v>
      </c>
      <c r="E1523" s="6">
        <v>3062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8">
        <f t="shared" si="115"/>
        <v>8</v>
      </c>
      <c r="P1523" s="8">
        <f t="shared" si="116"/>
        <v>13.03</v>
      </c>
      <c r="Q1523" s="10" t="s">
        <v>8335</v>
      </c>
      <c r="R1523" t="s">
        <v>8336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5631</v>
      </c>
      <c r="D1524" s="15">
        <v>43500</v>
      </c>
      <c r="E1524" s="6">
        <v>3061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8">
        <f t="shared" si="115"/>
        <v>7</v>
      </c>
      <c r="P1524" s="8">
        <f t="shared" si="116"/>
        <v>6.77</v>
      </c>
      <c r="Q1524" s="10" t="s">
        <v>8335</v>
      </c>
      <c r="R1524" t="s">
        <v>8336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5632</v>
      </c>
      <c r="D1525" s="15">
        <v>18500</v>
      </c>
      <c r="E1525" s="6">
        <v>3060.22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8">
        <f t="shared" si="115"/>
        <v>17</v>
      </c>
      <c r="P1525" s="8">
        <f t="shared" si="116"/>
        <v>12.7</v>
      </c>
      <c r="Q1525" s="10" t="s">
        <v>8335</v>
      </c>
      <c r="R1525" t="s">
        <v>8336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5633</v>
      </c>
      <c r="D1526" s="15">
        <v>3000</v>
      </c>
      <c r="E1526" s="6">
        <v>3060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8">
        <f t="shared" si="115"/>
        <v>102</v>
      </c>
      <c r="P1526" s="8">
        <f t="shared" si="116"/>
        <v>109.29</v>
      </c>
      <c r="Q1526" s="10" t="s">
        <v>8335</v>
      </c>
      <c r="R1526" t="s">
        <v>8336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5634</v>
      </c>
      <c r="D1527" s="15">
        <v>2600</v>
      </c>
      <c r="E1527" s="6">
        <v>3058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8">
        <f t="shared" si="115"/>
        <v>118</v>
      </c>
      <c r="P1527" s="8">
        <f t="shared" si="116"/>
        <v>21.84</v>
      </c>
      <c r="Q1527" s="10" t="s">
        <v>8335</v>
      </c>
      <c r="R1527" t="s">
        <v>8336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5635</v>
      </c>
      <c r="D1528" s="15">
        <v>23000</v>
      </c>
      <c r="E1528" s="6">
        <v>3055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8">
        <f t="shared" si="115"/>
        <v>13</v>
      </c>
      <c r="P1528" s="8">
        <f t="shared" si="116"/>
        <v>10.91</v>
      </c>
      <c r="Q1528" s="10" t="s">
        <v>8335</v>
      </c>
      <c r="R1528" t="s">
        <v>8336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5636</v>
      </c>
      <c r="D1529" s="15">
        <v>3500</v>
      </c>
      <c r="E1529" s="6">
        <v>3055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8">
        <f t="shared" si="115"/>
        <v>87</v>
      </c>
      <c r="P1529" s="8">
        <f t="shared" si="116"/>
        <v>43.64</v>
      </c>
      <c r="Q1529" s="10" t="s">
        <v>8335</v>
      </c>
      <c r="R1529" t="s">
        <v>8336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5637</v>
      </c>
      <c r="D1530" s="15">
        <v>3000</v>
      </c>
      <c r="E1530" s="6">
        <v>3048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8">
        <f t="shared" si="115"/>
        <v>102</v>
      </c>
      <c r="P1530" s="8">
        <f t="shared" si="116"/>
        <v>19.05</v>
      </c>
      <c r="Q1530" s="10" t="s">
        <v>8335</v>
      </c>
      <c r="R1530" t="s">
        <v>8336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5638</v>
      </c>
      <c r="D1531" s="15">
        <v>19000</v>
      </c>
      <c r="E1531" s="6">
        <v>3046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8">
        <f t="shared" si="115"/>
        <v>16</v>
      </c>
      <c r="P1531" s="8">
        <f t="shared" si="116"/>
        <v>21.6</v>
      </c>
      <c r="Q1531" s="10" t="s">
        <v>8335</v>
      </c>
      <c r="R1531" t="s">
        <v>8336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5639</v>
      </c>
      <c r="D1532" s="15">
        <v>35000</v>
      </c>
      <c r="E1532" s="6">
        <v>3045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8">
        <f t="shared" si="115"/>
        <v>9</v>
      </c>
      <c r="P1532" s="8">
        <f t="shared" si="116"/>
        <v>3.48</v>
      </c>
      <c r="Q1532" s="10" t="s">
        <v>8335</v>
      </c>
      <c r="R1532" t="s">
        <v>8336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5640</v>
      </c>
      <c r="D1533" s="15">
        <v>2350</v>
      </c>
      <c r="E1533" s="6">
        <v>3045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8">
        <f t="shared" si="115"/>
        <v>130</v>
      </c>
      <c r="P1533" s="8">
        <f t="shared" si="116"/>
        <v>41.71</v>
      </c>
      <c r="Q1533" s="10" t="s">
        <v>8335</v>
      </c>
      <c r="R1533" t="s">
        <v>8336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5641</v>
      </c>
      <c r="D1534" s="15">
        <v>5000</v>
      </c>
      <c r="E1534" s="6">
        <v>3045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8">
        <f t="shared" si="115"/>
        <v>61</v>
      </c>
      <c r="P1534" s="8">
        <f t="shared" si="116"/>
        <v>10.36</v>
      </c>
      <c r="Q1534" s="10" t="s">
        <v>8335</v>
      </c>
      <c r="R1534" t="s">
        <v>8336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5642</v>
      </c>
      <c r="D1535" s="15">
        <v>45000</v>
      </c>
      <c r="E1535" s="6">
        <v>3036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8">
        <f t="shared" si="115"/>
        <v>7</v>
      </c>
      <c r="P1535" s="8">
        <f t="shared" si="116"/>
        <v>4.0999999999999996</v>
      </c>
      <c r="Q1535" s="10" t="s">
        <v>8335</v>
      </c>
      <c r="R1535" t="s">
        <v>8336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5643</v>
      </c>
      <c r="D1536" s="15">
        <v>7500</v>
      </c>
      <c r="E1536" s="6">
        <v>3035.05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8">
        <f t="shared" si="115"/>
        <v>40</v>
      </c>
      <c r="P1536" s="8">
        <f t="shared" si="116"/>
        <v>8.23</v>
      </c>
      <c r="Q1536" s="10" t="s">
        <v>8335</v>
      </c>
      <c r="R1536" t="s">
        <v>8336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5644</v>
      </c>
      <c r="D1537" s="15">
        <v>4000</v>
      </c>
      <c r="E1537" s="6">
        <v>3035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8">
        <f t="shared" si="115"/>
        <v>76</v>
      </c>
      <c r="P1537" s="8">
        <f t="shared" si="116"/>
        <v>27.59</v>
      </c>
      <c r="Q1537" s="10" t="s">
        <v>8335</v>
      </c>
      <c r="R1537" t="s">
        <v>8336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5645</v>
      </c>
      <c r="D1538" s="15">
        <v>12000</v>
      </c>
      <c r="E1538" s="6">
        <v>3035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8">
        <f t="shared" si="115"/>
        <v>25</v>
      </c>
      <c r="P1538" s="8">
        <f t="shared" si="116"/>
        <v>6.67</v>
      </c>
      <c r="Q1538" s="10" t="s">
        <v>8335</v>
      </c>
      <c r="R1538" t="s">
        <v>8336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5646</v>
      </c>
      <c r="D1539" s="15">
        <v>12000</v>
      </c>
      <c r="E1539" s="6">
        <v>3035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8">
        <f t="shared" ref="O1539:O1602" si="120">ROUND(E1539/D1539*100,0)</f>
        <v>25</v>
      </c>
      <c r="P1539" s="8">
        <f t="shared" ref="P1539:P1602" si="121">IFERROR(ROUND(E1539/L1539,2), "N/A")</f>
        <v>13.55</v>
      </c>
      <c r="Q1539" s="10" t="s">
        <v>8335</v>
      </c>
      <c r="R1539" t="s">
        <v>8336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5647</v>
      </c>
      <c r="D1540" s="15">
        <v>7000</v>
      </c>
      <c r="E1540" s="6">
        <v>3034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8">
        <f t="shared" si="120"/>
        <v>43</v>
      </c>
      <c r="P1540" s="8">
        <f t="shared" si="121"/>
        <v>65.959999999999994</v>
      </c>
      <c r="Q1540" s="10" t="s">
        <v>8335</v>
      </c>
      <c r="R1540" t="s">
        <v>8336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5648</v>
      </c>
      <c r="D1541" s="15">
        <v>20000</v>
      </c>
      <c r="E1541" s="6">
        <v>3030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8">
        <f t="shared" si="120"/>
        <v>15</v>
      </c>
      <c r="P1541" s="8">
        <f t="shared" si="121"/>
        <v>10.67</v>
      </c>
      <c r="Q1541" s="10" t="s">
        <v>8335</v>
      </c>
      <c r="R1541" t="s">
        <v>8336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5649</v>
      </c>
      <c r="D1542" s="15">
        <v>15000</v>
      </c>
      <c r="E1542" s="6">
        <v>3030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8">
        <f t="shared" si="120"/>
        <v>20</v>
      </c>
      <c r="P1542" s="8">
        <f t="shared" si="121"/>
        <v>30.92</v>
      </c>
      <c r="Q1542" s="10" t="s">
        <v>8335</v>
      </c>
      <c r="R1542" t="s">
        <v>8336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5650</v>
      </c>
      <c r="D1543" s="15">
        <v>18000</v>
      </c>
      <c r="E1543" s="6">
        <v>3030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8">
        <f t="shared" si="120"/>
        <v>17</v>
      </c>
      <c r="P1543" s="8">
        <f t="shared" si="121"/>
        <v>1515</v>
      </c>
      <c r="Q1543" s="10" t="s">
        <v>8335</v>
      </c>
      <c r="R1543" t="s">
        <v>8340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5651</v>
      </c>
      <c r="D1544" s="15">
        <v>500</v>
      </c>
      <c r="E1544" s="6">
        <v>3025.66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8">
        <f t="shared" si="120"/>
        <v>605</v>
      </c>
      <c r="P1544" s="8">
        <f t="shared" si="121"/>
        <v>3025.66</v>
      </c>
      <c r="Q1544" s="10" t="s">
        <v>8335</v>
      </c>
      <c r="R1544" t="s">
        <v>8340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5652</v>
      </c>
      <c r="D1545" s="15">
        <v>2250</v>
      </c>
      <c r="E1545" s="6">
        <v>3022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8">
        <f t="shared" si="120"/>
        <v>134</v>
      </c>
      <c r="P1545" s="8">
        <f t="shared" si="121"/>
        <v>3022</v>
      </c>
      <c r="Q1545" s="10" t="s">
        <v>8335</v>
      </c>
      <c r="R1545" t="s">
        <v>8340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5653</v>
      </c>
      <c r="D1546" s="15">
        <v>1000</v>
      </c>
      <c r="E1546" s="6">
        <v>3017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8">
        <f t="shared" si="120"/>
        <v>302</v>
      </c>
      <c r="P1546" s="8" t="str">
        <f t="shared" si="121"/>
        <v>N/A</v>
      </c>
      <c r="Q1546" s="10" t="s">
        <v>8335</v>
      </c>
      <c r="R1546" t="s">
        <v>8340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5654</v>
      </c>
      <c r="D1547" s="15">
        <v>3000</v>
      </c>
      <c r="E1547" s="6">
        <v>3017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8">
        <f t="shared" si="120"/>
        <v>101</v>
      </c>
      <c r="P1547" s="8">
        <f t="shared" si="121"/>
        <v>3017</v>
      </c>
      <c r="Q1547" s="10" t="s">
        <v>8335</v>
      </c>
      <c r="R1547" t="s">
        <v>8340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5655</v>
      </c>
      <c r="D1548" s="15">
        <v>1000</v>
      </c>
      <c r="E1548" s="6">
        <v>3015.73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8">
        <f t="shared" si="120"/>
        <v>302</v>
      </c>
      <c r="P1548" s="8">
        <f t="shared" si="121"/>
        <v>274.16000000000003</v>
      </c>
      <c r="Q1548" s="10" t="s">
        <v>8335</v>
      </c>
      <c r="R1548" t="s">
        <v>8340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5656</v>
      </c>
      <c r="D1549" s="15">
        <v>20</v>
      </c>
      <c r="E1549" s="6">
        <v>3015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8">
        <f t="shared" si="120"/>
        <v>15075</v>
      </c>
      <c r="P1549" s="8" t="str">
        <f t="shared" si="121"/>
        <v>N/A</v>
      </c>
      <c r="Q1549" s="10" t="s">
        <v>8335</v>
      </c>
      <c r="R1549" t="s">
        <v>8340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5657</v>
      </c>
      <c r="D1550" s="15">
        <v>700</v>
      </c>
      <c r="E1550" s="6">
        <v>3015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8">
        <f t="shared" si="120"/>
        <v>431</v>
      </c>
      <c r="P1550" s="8">
        <f t="shared" si="121"/>
        <v>3015</v>
      </c>
      <c r="Q1550" s="10" t="s">
        <v>8335</v>
      </c>
      <c r="R1550" t="s">
        <v>8340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5658</v>
      </c>
      <c r="D1551" s="15">
        <v>500</v>
      </c>
      <c r="E1551" s="6">
        <v>3014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8">
        <f t="shared" si="120"/>
        <v>603</v>
      </c>
      <c r="P1551" s="8">
        <f t="shared" si="121"/>
        <v>502.33</v>
      </c>
      <c r="Q1551" s="10" t="s">
        <v>8335</v>
      </c>
      <c r="R1551" t="s">
        <v>8340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5659</v>
      </c>
      <c r="D1552" s="15">
        <v>750</v>
      </c>
      <c r="E1552" s="6">
        <v>3012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8">
        <f t="shared" si="120"/>
        <v>402</v>
      </c>
      <c r="P1552" s="8">
        <f t="shared" si="121"/>
        <v>430.29</v>
      </c>
      <c r="Q1552" s="10" t="s">
        <v>8335</v>
      </c>
      <c r="R1552" t="s">
        <v>8340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5660</v>
      </c>
      <c r="D1553" s="15">
        <v>3500</v>
      </c>
      <c r="E1553" s="6">
        <v>3010.01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8">
        <f t="shared" si="120"/>
        <v>86</v>
      </c>
      <c r="P1553" s="8" t="str">
        <f t="shared" si="121"/>
        <v>N/A</v>
      </c>
      <c r="Q1553" s="10" t="s">
        <v>8335</v>
      </c>
      <c r="R1553" t="s">
        <v>8340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5661</v>
      </c>
      <c r="D1554" s="15">
        <v>4300</v>
      </c>
      <c r="E1554" s="6">
        <v>3005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8">
        <f t="shared" si="120"/>
        <v>70</v>
      </c>
      <c r="P1554" s="8">
        <f t="shared" si="121"/>
        <v>187.81</v>
      </c>
      <c r="Q1554" s="10" t="s">
        <v>8335</v>
      </c>
      <c r="R1554" t="s">
        <v>8340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5662</v>
      </c>
      <c r="D1555" s="15">
        <v>6000</v>
      </c>
      <c r="E1555" s="6">
        <v>3003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8">
        <f t="shared" si="120"/>
        <v>50</v>
      </c>
      <c r="P1555" s="8" t="str">
        <f t="shared" si="121"/>
        <v>N/A</v>
      </c>
      <c r="Q1555" s="10" t="s">
        <v>8335</v>
      </c>
      <c r="R1555" t="s">
        <v>8340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5663</v>
      </c>
      <c r="D1556" s="15">
        <v>20000</v>
      </c>
      <c r="E1556" s="6">
        <v>3002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8">
        <f t="shared" si="120"/>
        <v>15</v>
      </c>
      <c r="P1556" s="8" t="str">
        <f t="shared" si="121"/>
        <v>N/A</v>
      </c>
      <c r="Q1556" s="10" t="s">
        <v>8335</v>
      </c>
      <c r="R1556" t="s">
        <v>8340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5664</v>
      </c>
      <c r="D1557" s="15">
        <v>750</v>
      </c>
      <c r="E1557" s="6">
        <v>3001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8">
        <f t="shared" si="120"/>
        <v>400</v>
      </c>
      <c r="P1557" s="8" t="str">
        <f t="shared" si="121"/>
        <v>N/A</v>
      </c>
      <c r="Q1557" s="10" t="s">
        <v>8335</v>
      </c>
      <c r="R1557" t="s">
        <v>8340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5665</v>
      </c>
      <c r="D1558" s="15">
        <v>1500</v>
      </c>
      <c r="E1558" s="6">
        <v>3000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8">
        <f t="shared" si="120"/>
        <v>200</v>
      </c>
      <c r="P1558" s="8">
        <f t="shared" si="121"/>
        <v>250</v>
      </c>
      <c r="Q1558" s="10" t="s">
        <v>8335</v>
      </c>
      <c r="R1558" t="s">
        <v>8340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5666</v>
      </c>
      <c r="D1559" s="15">
        <v>2500</v>
      </c>
      <c r="E1559" s="6">
        <v>3000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8">
        <f t="shared" si="120"/>
        <v>120</v>
      </c>
      <c r="P1559" s="8">
        <f t="shared" si="121"/>
        <v>3000</v>
      </c>
      <c r="Q1559" s="10" t="s">
        <v>8335</v>
      </c>
      <c r="R1559" t="s">
        <v>8340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5667</v>
      </c>
      <c r="D1560" s="15">
        <v>750</v>
      </c>
      <c r="E1560" s="6">
        <v>3000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8">
        <f t="shared" si="120"/>
        <v>400</v>
      </c>
      <c r="P1560" s="8">
        <f t="shared" si="121"/>
        <v>1000</v>
      </c>
      <c r="Q1560" s="10" t="s">
        <v>8335</v>
      </c>
      <c r="R1560" t="s">
        <v>8340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5668</v>
      </c>
      <c r="D1561" s="15">
        <v>15000</v>
      </c>
      <c r="E1561" s="6">
        <v>3000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8">
        <f t="shared" si="120"/>
        <v>20</v>
      </c>
      <c r="P1561" s="8">
        <f t="shared" si="121"/>
        <v>3000</v>
      </c>
      <c r="Q1561" s="10" t="s">
        <v>8335</v>
      </c>
      <c r="R1561" t="s">
        <v>8340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5669</v>
      </c>
      <c r="D1562" s="15">
        <v>2500</v>
      </c>
      <c r="E1562" s="6">
        <v>3000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8">
        <f t="shared" si="120"/>
        <v>120</v>
      </c>
      <c r="P1562" s="8">
        <f t="shared" si="121"/>
        <v>750</v>
      </c>
      <c r="Q1562" s="10" t="s">
        <v>8335</v>
      </c>
      <c r="R1562" t="s">
        <v>8340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5670</v>
      </c>
      <c r="D1563" s="15">
        <v>10000</v>
      </c>
      <c r="E1563" s="6">
        <v>3000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8">
        <f t="shared" si="120"/>
        <v>30</v>
      </c>
      <c r="P1563" s="8">
        <f t="shared" si="121"/>
        <v>3000</v>
      </c>
      <c r="Q1563" s="10" t="s">
        <v>8319</v>
      </c>
      <c r="R1563" t="s">
        <v>8341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5671</v>
      </c>
      <c r="D1564" s="15">
        <v>4000</v>
      </c>
      <c r="E1564" s="6">
        <v>3000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8">
        <f t="shared" si="120"/>
        <v>75</v>
      </c>
      <c r="P1564" s="8" t="str">
        <f t="shared" si="121"/>
        <v>N/A</v>
      </c>
      <c r="Q1564" s="10" t="s">
        <v>8319</v>
      </c>
      <c r="R1564" t="s">
        <v>8341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5672</v>
      </c>
      <c r="D1565" s="15">
        <v>6000</v>
      </c>
      <c r="E1565" s="6">
        <v>3000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8">
        <f t="shared" si="120"/>
        <v>50</v>
      </c>
      <c r="P1565" s="8">
        <f t="shared" si="121"/>
        <v>1500</v>
      </c>
      <c r="Q1565" s="10" t="s">
        <v>8319</v>
      </c>
      <c r="R1565" t="s">
        <v>8341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5673</v>
      </c>
      <c r="D1566" s="15">
        <v>10000</v>
      </c>
      <c r="E1566" s="6">
        <v>3000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8">
        <f t="shared" si="120"/>
        <v>30</v>
      </c>
      <c r="P1566" s="8">
        <f t="shared" si="121"/>
        <v>3000</v>
      </c>
      <c r="Q1566" s="10" t="s">
        <v>8319</v>
      </c>
      <c r="R1566" t="s">
        <v>8341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5674</v>
      </c>
      <c r="D1567" s="15">
        <v>4000</v>
      </c>
      <c r="E1567" s="6">
        <v>2994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8">
        <f t="shared" si="120"/>
        <v>75</v>
      </c>
      <c r="P1567" s="8">
        <f t="shared" si="121"/>
        <v>2994</v>
      </c>
      <c r="Q1567" s="10" t="s">
        <v>8319</v>
      </c>
      <c r="R1567" t="s">
        <v>8341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5675</v>
      </c>
      <c r="D1568" s="15">
        <v>30000</v>
      </c>
      <c r="E1568" s="6">
        <v>2993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8">
        <f t="shared" si="120"/>
        <v>10</v>
      </c>
      <c r="P1568" s="8">
        <f t="shared" si="121"/>
        <v>50.73</v>
      </c>
      <c r="Q1568" s="10" t="s">
        <v>8319</v>
      </c>
      <c r="R1568" t="s">
        <v>8341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5676</v>
      </c>
      <c r="D1569" s="15">
        <v>8500</v>
      </c>
      <c r="E1569" s="6">
        <v>2990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8">
        <f t="shared" si="120"/>
        <v>35</v>
      </c>
      <c r="P1569" s="8">
        <f t="shared" si="121"/>
        <v>230</v>
      </c>
      <c r="Q1569" s="10" t="s">
        <v>8319</v>
      </c>
      <c r="R1569" t="s">
        <v>8341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5677</v>
      </c>
      <c r="D1570" s="15">
        <v>25000</v>
      </c>
      <c r="E1570" s="6">
        <v>2971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8">
        <f t="shared" si="120"/>
        <v>12</v>
      </c>
      <c r="P1570" s="8">
        <f t="shared" si="121"/>
        <v>135.05000000000001</v>
      </c>
      <c r="Q1570" s="10" t="s">
        <v>8319</v>
      </c>
      <c r="R1570" t="s">
        <v>8341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5678</v>
      </c>
      <c r="D1571" s="15">
        <v>30000</v>
      </c>
      <c r="E1571" s="6">
        <v>2965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8">
        <f t="shared" si="120"/>
        <v>10</v>
      </c>
      <c r="P1571" s="8" t="str">
        <f t="shared" si="121"/>
        <v>N/A</v>
      </c>
      <c r="Q1571" s="10" t="s">
        <v>8319</v>
      </c>
      <c r="R1571" t="s">
        <v>8341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5679</v>
      </c>
      <c r="D1572" s="15">
        <v>6000</v>
      </c>
      <c r="E1572" s="6">
        <v>2960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8">
        <f t="shared" si="120"/>
        <v>49</v>
      </c>
      <c r="P1572" s="8">
        <f t="shared" si="121"/>
        <v>56.92</v>
      </c>
      <c r="Q1572" s="10" t="s">
        <v>8319</v>
      </c>
      <c r="R1572" t="s">
        <v>8341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5680</v>
      </c>
      <c r="D1573" s="15">
        <v>12100</v>
      </c>
      <c r="E1573" s="6">
        <v>2954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8">
        <f t="shared" si="120"/>
        <v>24</v>
      </c>
      <c r="P1573" s="8">
        <f t="shared" si="121"/>
        <v>738.5</v>
      </c>
      <c r="Q1573" s="10" t="s">
        <v>8319</v>
      </c>
      <c r="R1573" t="s">
        <v>8341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5681</v>
      </c>
      <c r="D1574" s="15">
        <v>2500</v>
      </c>
      <c r="E1574" s="6">
        <v>2946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8">
        <f t="shared" si="120"/>
        <v>118</v>
      </c>
      <c r="P1574" s="8">
        <f t="shared" si="121"/>
        <v>982</v>
      </c>
      <c r="Q1574" s="10" t="s">
        <v>8319</v>
      </c>
      <c r="R1574" t="s">
        <v>8341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5682</v>
      </c>
      <c r="D1575" s="15">
        <v>9000</v>
      </c>
      <c r="E1575" s="6">
        <v>2945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8">
        <f t="shared" si="120"/>
        <v>33</v>
      </c>
      <c r="P1575" s="8">
        <f t="shared" si="121"/>
        <v>981.67</v>
      </c>
      <c r="Q1575" s="10" t="s">
        <v>8319</v>
      </c>
      <c r="R1575" t="s">
        <v>8341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5683</v>
      </c>
      <c r="D1576" s="15">
        <v>10000</v>
      </c>
      <c r="E1576" s="6">
        <v>2935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8">
        <f t="shared" si="120"/>
        <v>29</v>
      </c>
      <c r="P1576" s="8">
        <f t="shared" si="121"/>
        <v>489.17</v>
      </c>
      <c r="Q1576" s="10" t="s">
        <v>8319</v>
      </c>
      <c r="R1576" t="s">
        <v>8341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5684</v>
      </c>
      <c r="D1577" s="15">
        <v>10000</v>
      </c>
      <c r="E1577" s="6">
        <v>2932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8">
        <f t="shared" si="120"/>
        <v>29</v>
      </c>
      <c r="P1577" s="8">
        <f t="shared" si="121"/>
        <v>83.77</v>
      </c>
      <c r="Q1577" s="10" t="s">
        <v>8319</v>
      </c>
      <c r="R1577" t="s">
        <v>8341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5685</v>
      </c>
      <c r="D1578" s="15">
        <v>5000</v>
      </c>
      <c r="E1578" s="6">
        <v>2930.69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8">
        <f t="shared" si="120"/>
        <v>59</v>
      </c>
      <c r="P1578" s="8">
        <f t="shared" si="121"/>
        <v>293.07</v>
      </c>
      <c r="Q1578" s="10" t="s">
        <v>8319</v>
      </c>
      <c r="R1578" t="s">
        <v>8341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5686</v>
      </c>
      <c r="D1579" s="15">
        <v>10000</v>
      </c>
      <c r="E1579" s="6">
        <v>2930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8">
        <f t="shared" si="120"/>
        <v>29</v>
      </c>
      <c r="P1579" s="8">
        <f t="shared" si="121"/>
        <v>1465</v>
      </c>
      <c r="Q1579" s="10" t="s">
        <v>8319</v>
      </c>
      <c r="R1579" t="s">
        <v>8341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5687</v>
      </c>
      <c r="D1580" s="15">
        <v>1897</v>
      </c>
      <c r="E1580" s="6">
        <v>2929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8">
        <f t="shared" si="120"/>
        <v>154</v>
      </c>
      <c r="P1580" s="8">
        <f t="shared" si="121"/>
        <v>732.25</v>
      </c>
      <c r="Q1580" s="10" t="s">
        <v>8319</v>
      </c>
      <c r="R1580" t="s">
        <v>8341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5688</v>
      </c>
      <c r="D1581" s="15">
        <v>3333</v>
      </c>
      <c r="E1581" s="6">
        <v>2925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8">
        <f t="shared" si="120"/>
        <v>88</v>
      </c>
      <c r="P1581" s="8">
        <f t="shared" si="121"/>
        <v>1462.5</v>
      </c>
      <c r="Q1581" s="10" t="s">
        <v>8319</v>
      </c>
      <c r="R1581" t="s">
        <v>8341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5689</v>
      </c>
      <c r="D1582" s="15">
        <v>1750</v>
      </c>
      <c r="E1582" s="6">
        <v>2923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8">
        <f t="shared" si="120"/>
        <v>167</v>
      </c>
      <c r="P1582" s="8" t="str">
        <f t="shared" si="121"/>
        <v>N/A</v>
      </c>
      <c r="Q1582" s="10" t="s">
        <v>8319</v>
      </c>
      <c r="R1582" t="s">
        <v>8341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5690</v>
      </c>
      <c r="D1583" s="15">
        <v>1000</v>
      </c>
      <c r="E1583" s="6">
        <v>2908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8">
        <f t="shared" si="120"/>
        <v>291</v>
      </c>
      <c r="P1583" s="8">
        <f t="shared" si="121"/>
        <v>2908</v>
      </c>
      <c r="Q1583" s="10" t="s">
        <v>8335</v>
      </c>
      <c r="R1583" t="s">
        <v>8342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5691</v>
      </c>
      <c r="D1584" s="15">
        <v>1000</v>
      </c>
      <c r="E1584" s="6">
        <v>2889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8">
        <f t="shared" si="120"/>
        <v>289</v>
      </c>
      <c r="P1584" s="8">
        <f t="shared" si="121"/>
        <v>963</v>
      </c>
      <c r="Q1584" s="10" t="s">
        <v>8335</v>
      </c>
      <c r="R1584" t="s">
        <v>8342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5692</v>
      </c>
      <c r="D1585" s="15">
        <v>20000</v>
      </c>
      <c r="E1585" s="6">
        <v>2885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8">
        <f t="shared" si="120"/>
        <v>14</v>
      </c>
      <c r="P1585" s="8">
        <f t="shared" si="121"/>
        <v>2885</v>
      </c>
      <c r="Q1585" s="10" t="s">
        <v>8335</v>
      </c>
      <c r="R1585" t="s">
        <v>8342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5693</v>
      </c>
      <c r="D1586" s="15">
        <v>1200</v>
      </c>
      <c r="E1586" s="6">
        <v>2881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8">
        <f t="shared" si="120"/>
        <v>240</v>
      </c>
      <c r="P1586" s="8" t="str">
        <f t="shared" si="121"/>
        <v>N/A</v>
      </c>
      <c r="Q1586" s="10" t="s">
        <v>8335</v>
      </c>
      <c r="R1586" t="s">
        <v>8342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5694</v>
      </c>
      <c r="D1587" s="15">
        <v>2000</v>
      </c>
      <c r="E1587" s="6">
        <v>2879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8">
        <f t="shared" si="120"/>
        <v>144</v>
      </c>
      <c r="P1587" s="8">
        <f t="shared" si="121"/>
        <v>239.92</v>
      </c>
      <c r="Q1587" s="10" t="s">
        <v>8335</v>
      </c>
      <c r="R1587" t="s">
        <v>8342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5695</v>
      </c>
      <c r="D1588" s="15">
        <v>1500</v>
      </c>
      <c r="E1588" s="6">
        <v>2876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8">
        <f t="shared" si="120"/>
        <v>192</v>
      </c>
      <c r="P1588" s="8" t="str">
        <f t="shared" si="121"/>
        <v>N/A</v>
      </c>
      <c r="Q1588" s="10" t="s">
        <v>8335</v>
      </c>
      <c r="R1588" t="s">
        <v>8342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5696</v>
      </c>
      <c r="D1589" s="15">
        <v>7500</v>
      </c>
      <c r="E1589" s="6">
        <v>2871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8">
        <f t="shared" si="120"/>
        <v>38</v>
      </c>
      <c r="P1589" s="8">
        <f t="shared" si="121"/>
        <v>2871</v>
      </c>
      <c r="Q1589" s="10" t="s">
        <v>8335</v>
      </c>
      <c r="R1589" t="s">
        <v>8342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5697</v>
      </c>
      <c r="D1590" s="15">
        <v>516</v>
      </c>
      <c r="E1590" s="6">
        <v>2870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8">
        <f t="shared" si="120"/>
        <v>556</v>
      </c>
      <c r="P1590" s="8" t="str">
        <f t="shared" si="121"/>
        <v>N/A</v>
      </c>
      <c r="Q1590" s="10" t="s">
        <v>8335</v>
      </c>
      <c r="R1590" t="s">
        <v>8342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5698</v>
      </c>
      <c r="D1591" s="15">
        <v>1200</v>
      </c>
      <c r="E1591" s="6">
        <v>2867.99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8">
        <f t="shared" si="120"/>
        <v>239</v>
      </c>
      <c r="P1591" s="8" t="str">
        <f t="shared" si="121"/>
        <v>N/A</v>
      </c>
      <c r="Q1591" s="10" t="s">
        <v>8335</v>
      </c>
      <c r="R1591" t="s">
        <v>8342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5699</v>
      </c>
      <c r="D1592" s="15">
        <v>60000</v>
      </c>
      <c r="E1592" s="6">
        <v>2864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8">
        <f t="shared" si="120"/>
        <v>5</v>
      </c>
      <c r="P1592" s="8">
        <f t="shared" si="121"/>
        <v>1432</v>
      </c>
      <c r="Q1592" s="10" t="s">
        <v>8335</v>
      </c>
      <c r="R1592" t="s">
        <v>8342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5700</v>
      </c>
      <c r="D1593" s="15">
        <v>14000</v>
      </c>
      <c r="E1593" s="6">
        <v>2857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8">
        <f t="shared" si="120"/>
        <v>20</v>
      </c>
      <c r="P1593" s="8">
        <f t="shared" si="121"/>
        <v>31.05</v>
      </c>
      <c r="Q1593" s="10" t="s">
        <v>8335</v>
      </c>
      <c r="R1593" t="s">
        <v>8342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5701</v>
      </c>
      <c r="D1594" s="15">
        <v>25</v>
      </c>
      <c r="E1594" s="6">
        <v>2856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8">
        <f t="shared" si="120"/>
        <v>11424</v>
      </c>
      <c r="P1594" s="8" t="str">
        <f t="shared" si="121"/>
        <v>N/A</v>
      </c>
      <c r="Q1594" s="10" t="s">
        <v>8335</v>
      </c>
      <c r="R1594" t="s">
        <v>8342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5702</v>
      </c>
      <c r="D1595" s="15">
        <v>22000</v>
      </c>
      <c r="E1595" s="6">
        <v>2842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8">
        <f t="shared" si="120"/>
        <v>13</v>
      </c>
      <c r="P1595" s="8">
        <f t="shared" si="121"/>
        <v>947.33</v>
      </c>
      <c r="Q1595" s="10" t="s">
        <v>8335</v>
      </c>
      <c r="R1595" t="s">
        <v>8342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5703</v>
      </c>
      <c r="D1596" s="15">
        <v>1000</v>
      </c>
      <c r="E1596" s="6">
        <v>2842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8">
        <f t="shared" si="120"/>
        <v>284</v>
      </c>
      <c r="P1596" s="8">
        <f t="shared" si="121"/>
        <v>284.2</v>
      </c>
      <c r="Q1596" s="10" t="s">
        <v>8335</v>
      </c>
      <c r="R1596" t="s">
        <v>8342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5704</v>
      </c>
      <c r="D1597" s="15">
        <v>100000</v>
      </c>
      <c r="E1597" s="6">
        <v>2841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8">
        <f t="shared" si="120"/>
        <v>3</v>
      </c>
      <c r="P1597" s="8">
        <f t="shared" si="121"/>
        <v>405.86</v>
      </c>
      <c r="Q1597" s="10" t="s">
        <v>8335</v>
      </c>
      <c r="R1597" t="s">
        <v>8342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5705</v>
      </c>
      <c r="D1598" s="15">
        <v>3250</v>
      </c>
      <c r="E1598" s="6">
        <v>2836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8">
        <f t="shared" si="120"/>
        <v>87</v>
      </c>
      <c r="P1598" s="8">
        <f t="shared" si="121"/>
        <v>945.33</v>
      </c>
      <c r="Q1598" s="10" t="s">
        <v>8335</v>
      </c>
      <c r="R1598" t="s">
        <v>8342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5706</v>
      </c>
      <c r="D1599" s="15">
        <v>15000</v>
      </c>
      <c r="E1599" s="6">
        <v>2835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8">
        <f t="shared" si="120"/>
        <v>19</v>
      </c>
      <c r="P1599" s="8" t="str">
        <f t="shared" si="121"/>
        <v>N/A</v>
      </c>
      <c r="Q1599" s="10" t="s">
        <v>8335</v>
      </c>
      <c r="R1599" t="s">
        <v>8342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5707</v>
      </c>
      <c r="D1600" s="15">
        <v>800</v>
      </c>
      <c r="E1600" s="6">
        <v>2833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8">
        <f t="shared" si="120"/>
        <v>354</v>
      </c>
      <c r="P1600" s="8">
        <f t="shared" si="121"/>
        <v>2833</v>
      </c>
      <c r="Q1600" s="10" t="s">
        <v>8335</v>
      </c>
      <c r="R1600" t="s">
        <v>8342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5708</v>
      </c>
      <c r="D1601" s="15">
        <v>500</v>
      </c>
      <c r="E1601" s="6">
        <v>2831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8">
        <f t="shared" si="120"/>
        <v>566</v>
      </c>
      <c r="P1601" s="8" t="str">
        <f t="shared" si="121"/>
        <v>N/A</v>
      </c>
      <c r="Q1601" s="10" t="s">
        <v>8335</v>
      </c>
      <c r="R1601" t="s">
        <v>8342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5709</v>
      </c>
      <c r="D1602" s="15">
        <v>5000</v>
      </c>
      <c r="E1602" s="6">
        <v>2826.43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8">
        <f t="shared" si="120"/>
        <v>57</v>
      </c>
      <c r="P1602" s="8">
        <f t="shared" si="121"/>
        <v>314.05</v>
      </c>
      <c r="Q1602" s="10" t="s">
        <v>8335</v>
      </c>
      <c r="R1602" t="s">
        <v>8342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5710</v>
      </c>
      <c r="D1603" s="15">
        <v>2500</v>
      </c>
      <c r="E1603" s="6">
        <v>2823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8">
        <f t="shared" ref="O1603:O1666" si="125">ROUND(E1603/D1603*100,0)</f>
        <v>113</v>
      </c>
      <c r="P1603" s="8">
        <f t="shared" ref="P1603:P1666" si="126">IFERROR(ROUND(E1603/L1603,2), "N/A")</f>
        <v>50.41</v>
      </c>
      <c r="Q1603" s="10" t="s">
        <v>8322</v>
      </c>
      <c r="R1603" t="s">
        <v>8323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5711</v>
      </c>
      <c r="D1604" s="15">
        <v>1500</v>
      </c>
      <c r="E1604" s="6">
        <v>2804.16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8">
        <f t="shared" si="125"/>
        <v>187</v>
      </c>
      <c r="P1604" s="8">
        <f t="shared" si="126"/>
        <v>87.63</v>
      </c>
      <c r="Q1604" s="10" t="s">
        <v>8322</v>
      </c>
      <c r="R1604" t="s">
        <v>8323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5712</v>
      </c>
      <c r="D1605" s="15">
        <v>2000</v>
      </c>
      <c r="E1605" s="6">
        <v>2804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8">
        <f t="shared" si="125"/>
        <v>140</v>
      </c>
      <c r="P1605" s="8">
        <f t="shared" si="126"/>
        <v>93.47</v>
      </c>
      <c r="Q1605" s="10" t="s">
        <v>8322</v>
      </c>
      <c r="R1605" t="s">
        <v>8323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5713</v>
      </c>
      <c r="D1606" s="15">
        <v>2800</v>
      </c>
      <c r="E1606" s="6">
        <v>2800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8">
        <f t="shared" si="125"/>
        <v>100</v>
      </c>
      <c r="P1606" s="8">
        <f t="shared" si="126"/>
        <v>40</v>
      </c>
      <c r="Q1606" s="10" t="s">
        <v>8322</v>
      </c>
      <c r="R1606" t="s">
        <v>8323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5714</v>
      </c>
      <c r="D1607" s="15">
        <v>6000</v>
      </c>
      <c r="E1607" s="6">
        <v>2800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8">
        <f t="shared" si="125"/>
        <v>47</v>
      </c>
      <c r="P1607" s="8">
        <f t="shared" si="126"/>
        <v>63.64</v>
      </c>
      <c r="Q1607" s="10" t="s">
        <v>8322</v>
      </c>
      <c r="R1607" t="s">
        <v>8323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5715</v>
      </c>
      <c r="D1608" s="15">
        <v>8000</v>
      </c>
      <c r="E1608" s="6">
        <v>2795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8">
        <f t="shared" si="125"/>
        <v>35</v>
      </c>
      <c r="P1608" s="8">
        <f t="shared" si="126"/>
        <v>30.38</v>
      </c>
      <c r="Q1608" s="10" t="s">
        <v>8322</v>
      </c>
      <c r="R1608" t="s">
        <v>8323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5716</v>
      </c>
      <c r="D1609" s="15">
        <v>10000</v>
      </c>
      <c r="E1609" s="6">
        <v>2788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8">
        <f t="shared" si="125"/>
        <v>28</v>
      </c>
      <c r="P1609" s="8">
        <f t="shared" si="126"/>
        <v>13.6</v>
      </c>
      <c r="Q1609" s="10" t="s">
        <v>8322</v>
      </c>
      <c r="R1609" t="s">
        <v>8323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5717</v>
      </c>
      <c r="D1610" s="15">
        <v>1200</v>
      </c>
      <c r="E1610" s="6">
        <v>2755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8">
        <f t="shared" si="125"/>
        <v>230</v>
      </c>
      <c r="P1610" s="8">
        <f t="shared" si="126"/>
        <v>119.78</v>
      </c>
      <c r="Q1610" s="10" t="s">
        <v>8322</v>
      </c>
      <c r="R1610" t="s">
        <v>8323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5718</v>
      </c>
      <c r="D1611" s="15">
        <v>1500</v>
      </c>
      <c r="E1611" s="6">
        <v>2751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8">
        <f t="shared" si="125"/>
        <v>183</v>
      </c>
      <c r="P1611" s="8">
        <f t="shared" si="126"/>
        <v>687.75</v>
      </c>
      <c r="Q1611" s="10" t="s">
        <v>8322</v>
      </c>
      <c r="R1611" t="s">
        <v>8323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5719</v>
      </c>
      <c r="D1612" s="15">
        <v>2000</v>
      </c>
      <c r="E1612" s="6">
        <v>2750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8">
        <f t="shared" si="125"/>
        <v>138</v>
      </c>
      <c r="P1612" s="8">
        <f t="shared" si="126"/>
        <v>24.55</v>
      </c>
      <c r="Q1612" s="10" t="s">
        <v>8322</v>
      </c>
      <c r="R1612" t="s">
        <v>8323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5720</v>
      </c>
      <c r="D1613" s="15">
        <v>800</v>
      </c>
      <c r="E1613" s="6">
        <v>2746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8">
        <f t="shared" si="125"/>
        <v>343</v>
      </c>
      <c r="P1613" s="8">
        <f t="shared" si="126"/>
        <v>101.7</v>
      </c>
      <c r="Q1613" s="10" t="s">
        <v>8322</v>
      </c>
      <c r="R1613" t="s">
        <v>8323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5721</v>
      </c>
      <c r="D1614" s="15">
        <v>500</v>
      </c>
      <c r="E1614" s="6">
        <v>2746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8">
        <f t="shared" si="125"/>
        <v>549</v>
      </c>
      <c r="P1614" s="8">
        <f t="shared" si="126"/>
        <v>249.64</v>
      </c>
      <c r="Q1614" s="10" t="s">
        <v>8322</v>
      </c>
      <c r="R1614" t="s">
        <v>8323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5722</v>
      </c>
      <c r="D1615" s="15">
        <v>1000</v>
      </c>
      <c r="E1615" s="6">
        <v>2735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8">
        <f t="shared" si="125"/>
        <v>274</v>
      </c>
      <c r="P1615" s="8">
        <f t="shared" si="126"/>
        <v>105.19</v>
      </c>
      <c r="Q1615" s="10" t="s">
        <v>8322</v>
      </c>
      <c r="R1615" t="s">
        <v>8323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5723</v>
      </c>
      <c r="D1616" s="15">
        <v>5000</v>
      </c>
      <c r="E1616" s="6">
        <v>2734.11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8">
        <f t="shared" si="125"/>
        <v>55</v>
      </c>
      <c r="P1616" s="8">
        <f t="shared" si="126"/>
        <v>35.51</v>
      </c>
      <c r="Q1616" s="10" t="s">
        <v>8322</v>
      </c>
      <c r="R1616" t="s">
        <v>8323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5724</v>
      </c>
      <c r="D1617" s="15">
        <v>8000</v>
      </c>
      <c r="E1617" s="6">
        <v>2729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8">
        <f t="shared" si="125"/>
        <v>34</v>
      </c>
      <c r="P1617" s="8">
        <f t="shared" si="126"/>
        <v>20.07</v>
      </c>
      <c r="Q1617" s="10" t="s">
        <v>8322</v>
      </c>
      <c r="R1617" t="s">
        <v>8323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5725</v>
      </c>
      <c r="D1618" s="15">
        <v>10000</v>
      </c>
      <c r="E1618" s="6">
        <v>2726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8">
        <f t="shared" si="125"/>
        <v>27</v>
      </c>
      <c r="P1618" s="8">
        <f t="shared" si="126"/>
        <v>17.36</v>
      </c>
      <c r="Q1618" s="10" t="s">
        <v>8322</v>
      </c>
      <c r="R1618" t="s">
        <v>8323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5726</v>
      </c>
      <c r="D1619" s="15">
        <v>7000</v>
      </c>
      <c r="E1619" s="6">
        <v>2725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8">
        <f t="shared" si="125"/>
        <v>39</v>
      </c>
      <c r="P1619" s="8">
        <f t="shared" si="126"/>
        <v>17.25</v>
      </c>
      <c r="Q1619" s="10" t="s">
        <v>8322</v>
      </c>
      <c r="R1619" t="s">
        <v>8323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5727</v>
      </c>
      <c r="D1620" s="15">
        <v>1500</v>
      </c>
      <c r="E1620" s="6">
        <v>2725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8">
        <f t="shared" si="125"/>
        <v>182</v>
      </c>
      <c r="P1620" s="8">
        <f t="shared" si="126"/>
        <v>100.93</v>
      </c>
      <c r="Q1620" s="10" t="s">
        <v>8322</v>
      </c>
      <c r="R1620" t="s">
        <v>8323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5728</v>
      </c>
      <c r="D1621" s="15">
        <v>1500</v>
      </c>
      <c r="E1621" s="6">
        <v>2716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8">
        <f t="shared" si="125"/>
        <v>181</v>
      </c>
      <c r="P1621" s="8">
        <f t="shared" si="126"/>
        <v>118.09</v>
      </c>
      <c r="Q1621" s="10" t="s">
        <v>8322</v>
      </c>
      <c r="R1621" t="s">
        <v>8323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5729</v>
      </c>
      <c r="D1622" s="15">
        <v>1000</v>
      </c>
      <c r="E1622" s="6">
        <v>2713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8">
        <f t="shared" si="125"/>
        <v>271</v>
      </c>
      <c r="P1622" s="8">
        <f t="shared" si="126"/>
        <v>159.59</v>
      </c>
      <c r="Q1622" s="10" t="s">
        <v>8322</v>
      </c>
      <c r="R1622" t="s">
        <v>8323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5730</v>
      </c>
      <c r="D1623" s="15">
        <v>5000</v>
      </c>
      <c r="E1623" s="6">
        <v>2710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8">
        <f t="shared" si="125"/>
        <v>54</v>
      </c>
      <c r="P1623" s="8">
        <f t="shared" si="126"/>
        <v>73.239999999999995</v>
      </c>
      <c r="Q1623" s="10" t="s">
        <v>8322</v>
      </c>
      <c r="R1623" t="s">
        <v>8323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5731</v>
      </c>
      <c r="D1624" s="15">
        <v>6900</v>
      </c>
      <c r="E1624" s="6">
        <v>2706.23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8">
        <f t="shared" si="125"/>
        <v>39</v>
      </c>
      <c r="P1624" s="8">
        <f t="shared" si="126"/>
        <v>41.63</v>
      </c>
      <c r="Q1624" s="10" t="s">
        <v>8322</v>
      </c>
      <c r="R1624" t="s">
        <v>8323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5732</v>
      </c>
      <c r="D1625" s="15">
        <v>750</v>
      </c>
      <c r="E1625" s="6">
        <v>2705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8">
        <f t="shared" si="125"/>
        <v>361</v>
      </c>
      <c r="P1625" s="8">
        <f t="shared" si="126"/>
        <v>150.28</v>
      </c>
      <c r="Q1625" s="10" t="s">
        <v>8322</v>
      </c>
      <c r="R1625" t="s">
        <v>8323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5733</v>
      </c>
      <c r="D1626" s="15">
        <v>1000</v>
      </c>
      <c r="E1626" s="6">
        <v>2700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8">
        <f t="shared" si="125"/>
        <v>270</v>
      </c>
      <c r="P1626" s="8">
        <f t="shared" si="126"/>
        <v>108</v>
      </c>
      <c r="Q1626" s="10" t="s">
        <v>8322</v>
      </c>
      <c r="R1626" t="s">
        <v>8323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5734</v>
      </c>
      <c r="D1627" s="15">
        <v>7500</v>
      </c>
      <c r="E1627" s="6">
        <v>2700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8">
        <f t="shared" si="125"/>
        <v>36</v>
      </c>
      <c r="P1627" s="8">
        <f t="shared" si="126"/>
        <v>25.96</v>
      </c>
      <c r="Q1627" s="10" t="s">
        <v>8322</v>
      </c>
      <c r="R1627" t="s">
        <v>8323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5735</v>
      </c>
      <c r="D1628" s="15">
        <v>8000</v>
      </c>
      <c r="E1628" s="6">
        <v>2700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8">
        <f t="shared" si="125"/>
        <v>34</v>
      </c>
      <c r="P1628" s="8">
        <f t="shared" si="126"/>
        <v>25</v>
      </c>
      <c r="Q1628" s="10" t="s">
        <v>8322</v>
      </c>
      <c r="R1628" t="s">
        <v>8323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5736</v>
      </c>
      <c r="D1629" s="15">
        <v>2000</v>
      </c>
      <c r="E1629" s="6">
        <v>2693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8">
        <f t="shared" si="125"/>
        <v>135</v>
      </c>
      <c r="P1629" s="8">
        <f t="shared" si="126"/>
        <v>70.87</v>
      </c>
      <c r="Q1629" s="10" t="s">
        <v>8322</v>
      </c>
      <c r="R1629" t="s">
        <v>8323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5737</v>
      </c>
      <c r="D1630" s="15">
        <v>4000</v>
      </c>
      <c r="E1630" s="6">
        <v>2690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8">
        <f t="shared" si="125"/>
        <v>67</v>
      </c>
      <c r="P1630" s="8">
        <f t="shared" si="126"/>
        <v>30.57</v>
      </c>
      <c r="Q1630" s="10" t="s">
        <v>8322</v>
      </c>
      <c r="R1630" t="s">
        <v>8323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5738</v>
      </c>
      <c r="D1631" s="15">
        <v>6000</v>
      </c>
      <c r="E1631" s="6">
        <v>2689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8">
        <f t="shared" si="125"/>
        <v>45</v>
      </c>
      <c r="P1631" s="8">
        <f t="shared" si="126"/>
        <v>32.79</v>
      </c>
      <c r="Q1631" s="10" t="s">
        <v>8322</v>
      </c>
      <c r="R1631" t="s">
        <v>8323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5739</v>
      </c>
      <c r="D1632" s="15">
        <v>4000</v>
      </c>
      <c r="E1632" s="6">
        <v>2681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8">
        <f t="shared" si="125"/>
        <v>67</v>
      </c>
      <c r="P1632" s="8">
        <f t="shared" si="126"/>
        <v>21.28</v>
      </c>
      <c r="Q1632" s="10" t="s">
        <v>8322</v>
      </c>
      <c r="R1632" t="s">
        <v>8323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5740</v>
      </c>
      <c r="D1633" s="15">
        <v>10000</v>
      </c>
      <c r="E1633" s="6">
        <v>2681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8">
        <f t="shared" si="125"/>
        <v>27</v>
      </c>
      <c r="P1633" s="8">
        <f t="shared" si="126"/>
        <v>20.16</v>
      </c>
      <c r="Q1633" s="10" t="s">
        <v>8322</v>
      </c>
      <c r="R1633" t="s">
        <v>8323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5741</v>
      </c>
      <c r="D1634" s="15">
        <v>4000</v>
      </c>
      <c r="E1634" s="6">
        <v>2670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8">
        <f t="shared" si="125"/>
        <v>67</v>
      </c>
      <c r="P1634" s="8">
        <f t="shared" si="126"/>
        <v>56.81</v>
      </c>
      <c r="Q1634" s="10" t="s">
        <v>8322</v>
      </c>
      <c r="R1634" t="s">
        <v>8323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5742</v>
      </c>
      <c r="D1635" s="15">
        <v>10000</v>
      </c>
      <c r="E1635" s="6">
        <v>2670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8">
        <f t="shared" si="125"/>
        <v>27</v>
      </c>
      <c r="P1635" s="8">
        <f t="shared" si="126"/>
        <v>46.03</v>
      </c>
      <c r="Q1635" s="10" t="s">
        <v>8322</v>
      </c>
      <c r="R1635" t="s">
        <v>8323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5743</v>
      </c>
      <c r="D1636" s="15">
        <v>2000</v>
      </c>
      <c r="E1636" s="6">
        <v>2669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8">
        <f t="shared" si="125"/>
        <v>133</v>
      </c>
      <c r="P1636" s="8">
        <f t="shared" si="126"/>
        <v>83.41</v>
      </c>
      <c r="Q1636" s="10" t="s">
        <v>8322</v>
      </c>
      <c r="R1636" t="s">
        <v>8323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5744</v>
      </c>
      <c r="D1637" s="15">
        <v>2000</v>
      </c>
      <c r="E1637" s="6">
        <v>2663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8">
        <f t="shared" si="125"/>
        <v>133</v>
      </c>
      <c r="P1637" s="8">
        <f t="shared" si="126"/>
        <v>71.97</v>
      </c>
      <c r="Q1637" s="10" t="s">
        <v>8322</v>
      </c>
      <c r="R1637" t="s">
        <v>8323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5745</v>
      </c>
      <c r="D1638" s="15">
        <v>4500</v>
      </c>
      <c r="E1638" s="6">
        <v>2650.5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8">
        <f t="shared" si="125"/>
        <v>59</v>
      </c>
      <c r="P1638" s="8">
        <f t="shared" si="126"/>
        <v>30.47</v>
      </c>
      <c r="Q1638" s="10" t="s">
        <v>8322</v>
      </c>
      <c r="R1638" t="s">
        <v>8323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5746</v>
      </c>
      <c r="D1639" s="15">
        <v>500</v>
      </c>
      <c r="E1639" s="6">
        <v>2650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8">
        <f t="shared" si="125"/>
        <v>530</v>
      </c>
      <c r="P1639" s="8">
        <f t="shared" si="126"/>
        <v>176.67</v>
      </c>
      <c r="Q1639" s="10" t="s">
        <v>8322</v>
      </c>
      <c r="R1639" t="s">
        <v>8323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5747</v>
      </c>
      <c r="D1640" s="15">
        <v>1000</v>
      </c>
      <c r="E1640" s="6">
        <v>2646.5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8">
        <f t="shared" si="125"/>
        <v>265</v>
      </c>
      <c r="P1640" s="8">
        <f t="shared" si="126"/>
        <v>98.02</v>
      </c>
      <c r="Q1640" s="10" t="s">
        <v>8322</v>
      </c>
      <c r="R1640" t="s">
        <v>8323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5748</v>
      </c>
      <c r="D1641" s="15">
        <v>1800</v>
      </c>
      <c r="E1641" s="6">
        <v>2636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8">
        <f t="shared" si="125"/>
        <v>146</v>
      </c>
      <c r="P1641" s="8">
        <f t="shared" si="126"/>
        <v>138.74</v>
      </c>
      <c r="Q1641" s="10" t="s">
        <v>8322</v>
      </c>
      <c r="R1641" t="s">
        <v>8323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5749</v>
      </c>
      <c r="D1642" s="15">
        <v>400</v>
      </c>
      <c r="E1642" s="6">
        <v>2635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8">
        <f t="shared" si="125"/>
        <v>659</v>
      </c>
      <c r="P1642" s="8">
        <f t="shared" si="126"/>
        <v>155</v>
      </c>
      <c r="Q1642" s="10" t="s">
        <v>8322</v>
      </c>
      <c r="R1642" t="s">
        <v>8323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5750</v>
      </c>
      <c r="D1643" s="15">
        <v>2500</v>
      </c>
      <c r="E1643" s="6">
        <v>2630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8">
        <f t="shared" si="125"/>
        <v>105</v>
      </c>
      <c r="P1643" s="8">
        <f t="shared" si="126"/>
        <v>101.15</v>
      </c>
      <c r="Q1643" s="10" t="s">
        <v>8322</v>
      </c>
      <c r="R1643" t="s">
        <v>8343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5751</v>
      </c>
      <c r="D1644" s="15">
        <v>1200</v>
      </c>
      <c r="E1644" s="6">
        <v>2630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8">
        <f t="shared" si="125"/>
        <v>219</v>
      </c>
      <c r="P1644" s="8">
        <f t="shared" si="126"/>
        <v>93.93</v>
      </c>
      <c r="Q1644" s="10" t="s">
        <v>8322</v>
      </c>
      <c r="R1644" t="s">
        <v>8343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5752</v>
      </c>
      <c r="D1645" s="15">
        <v>5000</v>
      </c>
      <c r="E1645" s="6">
        <v>2630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8">
        <f t="shared" si="125"/>
        <v>53</v>
      </c>
      <c r="P1645" s="8">
        <f t="shared" si="126"/>
        <v>71.08</v>
      </c>
      <c r="Q1645" s="10" t="s">
        <v>8322</v>
      </c>
      <c r="R1645" t="s">
        <v>8343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5753</v>
      </c>
      <c r="D1646" s="15">
        <v>10000</v>
      </c>
      <c r="E1646" s="6">
        <v>2620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8">
        <f t="shared" si="125"/>
        <v>26</v>
      </c>
      <c r="P1646" s="8">
        <f t="shared" si="126"/>
        <v>20.47</v>
      </c>
      <c r="Q1646" s="10" t="s">
        <v>8322</v>
      </c>
      <c r="R1646" t="s">
        <v>8343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5754</v>
      </c>
      <c r="D1647" s="15">
        <v>5000</v>
      </c>
      <c r="E1647" s="6">
        <v>2618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8">
        <f t="shared" si="125"/>
        <v>52</v>
      </c>
      <c r="P1647" s="8">
        <f t="shared" si="126"/>
        <v>261.8</v>
      </c>
      <c r="Q1647" s="10" t="s">
        <v>8322</v>
      </c>
      <c r="R1647" t="s">
        <v>8343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5755</v>
      </c>
      <c r="D1648" s="15">
        <v>2000</v>
      </c>
      <c r="E1648" s="6">
        <v>2616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8">
        <f t="shared" si="125"/>
        <v>131</v>
      </c>
      <c r="P1648" s="8">
        <f t="shared" si="126"/>
        <v>31.52</v>
      </c>
      <c r="Q1648" s="10" t="s">
        <v>8322</v>
      </c>
      <c r="R1648" t="s">
        <v>8343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5756</v>
      </c>
      <c r="D1649" s="15">
        <v>5000</v>
      </c>
      <c r="E1649" s="6">
        <v>2615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8">
        <f t="shared" si="125"/>
        <v>52</v>
      </c>
      <c r="P1649" s="8">
        <f t="shared" si="126"/>
        <v>56.85</v>
      </c>
      <c r="Q1649" s="10" t="s">
        <v>8322</v>
      </c>
      <c r="R1649" t="s">
        <v>8343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5757</v>
      </c>
      <c r="D1650" s="15">
        <v>2300</v>
      </c>
      <c r="E1650" s="6">
        <v>2609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8">
        <f t="shared" si="125"/>
        <v>113</v>
      </c>
      <c r="P1650" s="8">
        <f t="shared" si="126"/>
        <v>28.99</v>
      </c>
      <c r="Q1650" s="10" t="s">
        <v>8322</v>
      </c>
      <c r="R1650" t="s">
        <v>8343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5758</v>
      </c>
      <c r="D1651" s="15">
        <v>3800</v>
      </c>
      <c r="E1651" s="6">
        <v>2608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8">
        <f t="shared" si="125"/>
        <v>69</v>
      </c>
      <c r="P1651" s="8">
        <f t="shared" si="126"/>
        <v>32.200000000000003</v>
      </c>
      <c r="Q1651" s="10" t="s">
        <v>8322</v>
      </c>
      <c r="R1651" t="s">
        <v>8343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5759</v>
      </c>
      <c r="D1652" s="15">
        <v>2000</v>
      </c>
      <c r="E1652" s="6">
        <v>2608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8">
        <f t="shared" si="125"/>
        <v>130</v>
      </c>
      <c r="P1652" s="8">
        <f t="shared" si="126"/>
        <v>81.5</v>
      </c>
      <c r="Q1652" s="10" t="s">
        <v>8322</v>
      </c>
      <c r="R1652" t="s">
        <v>8343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5760</v>
      </c>
      <c r="D1653" s="15">
        <v>2000</v>
      </c>
      <c r="E1653" s="6">
        <v>2607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8">
        <f t="shared" si="125"/>
        <v>130</v>
      </c>
      <c r="P1653" s="8">
        <f t="shared" si="126"/>
        <v>130.35</v>
      </c>
      <c r="Q1653" s="10" t="s">
        <v>8322</v>
      </c>
      <c r="R1653" t="s">
        <v>8343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5761</v>
      </c>
      <c r="D1654" s="15">
        <v>4500</v>
      </c>
      <c r="E1654" s="6">
        <v>2606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8">
        <f t="shared" si="125"/>
        <v>58</v>
      </c>
      <c r="P1654" s="8">
        <f t="shared" si="126"/>
        <v>37.229999999999997</v>
      </c>
      <c r="Q1654" s="10" t="s">
        <v>8322</v>
      </c>
      <c r="R1654" t="s">
        <v>8343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5762</v>
      </c>
      <c r="D1655" s="15">
        <v>5000</v>
      </c>
      <c r="E1655" s="6">
        <v>2605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8">
        <f t="shared" si="125"/>
        <v>52</v>
      </c>
      <c r="P1655" s="8">
        <f t="shared" si="126"/>
        <v>15.51</v>
      </c>
      <c r="Q1655" s="10" t="s">
        <v>8322</v>
      </c>
      <c r="R1655" t="s">
        <v>8343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5763</v>
      </c>
      <c r="D1656" s="15">
        <v>1100</v>
      </c>
      <c r="E1656" s="6">
        <v>2600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8">
        <f t="shared" si="125"/>
        <v>236</v>
      </c>
      <c r="P1656" s="8">
        <f t="shared" si="126"/>
        <v>76.47</v>
      </c>
      <c r="Q1656" s="10" t="s">
        <v>8322</v>
      </c>
      <c r="R1656" t="s">
        <v>8343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5764</v>
      </c>
      <c r="D1657" s="15">
        <v>1500</v>
      </c>
      <c r="E1657" s="6">
        <v>2600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8">
        <f t="shared" si="125"/>
        <v>173</v>
      </c>
      <c r="P1657" s="8">
        <f t="shared" si="126"/>
        <v>54.17</v>
      </c>
      <c r="Q1657" s="10" t="s">
        <v>8322</v>
      </c>
      <c r="R1657" t="s">
        <v>8343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5765</v>
      </c>
      <c r="D1658" s="15">
        <v>7500</v>
      </c>
      <c r="E1658" s="6">
        <v>2600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8">
        <f t="shared" si="125"/>
        <v>35</v>
      </c>
      <c r="P1658" s="8">
        <f t="shared" si="126"/>
        <v>54.17</v>
      </c>
      <c r="Q1658" s="10" t="s">
        <v>8322</v>
      </c>
      <c r="R1658" t="s">
        <v>8343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5766</v>
      </c>
      <c r="D1659" s="15">
        <v>25000</v>
      </c>
      <c r="E1659" s="6">
        <v>2598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8">
        <f t="shared" si="125"/>
        <v>10</v>
      </c>
      <c r="P1659" s="8">
        <f t="shared" si="126"/>
        <v>11.76</v>
      </c>
      <c r="Q1659" s="10" t="s">
        <v>8322</v>
      </c>
      <c r="R1659" t="s">
        <v>8343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5767</v>
      </c>
      <c r="D1660" s="15">
        <v>6000</v>
      </c>
      <c r="E1660" s="6">
        <v>2596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8">
        <f t="shared" si="125"/>
        <v>43</v>
      </c>
      <c r="P1660" s="8">
        <f t="shared" si="126"/>
        <v>24.26</v>
      </c>
      <c r="Q1660" s="10" t="s">
        <v>8322</v>
      </c>
      <c r="R1660" t="s">
        <v>8343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5768</v>
      </c>
      <c r="D1661" s="15">
        <v>500</v>
      </c>
      <c r="E1661" s="6">
        <v>2594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8">
        <f t="shared" si="125"/>
        <v>519</v>
      </c>
      <c r="P1661" s="8">
        <f t="shared" si="126"/>
        <v>57.64</v>
      </c>
      <c r="Q1661" s="10" t="s">
        <v>8322</v>
      </c>
      <c r="R1661" t="s">
        <v>8343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5769</v>
      </c>
      <c r="D1662" s="15">
        <v>80</v>
      </c>
      <c r="E1662" s="6">
        <v>2585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8">
        <f t="shared" si="125"/>
        <v>3231</v>
      </c>
      <c r="P1662" s="8">
        <f t="shared" si="126"/>
        <v>71.81</v>
      </c>
      <c r="Q1662" s="10" t="s">
        <v>8322</v>
      </c>
      <c r="R1662" t="s">
        <v>8343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5770</v>
      </c>
      <c r="D1663" s="15">
        <v>7900</v>
      </c>
      <c r="E1663" s="6">
        <v>2585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8">
        <f t="shared" si="125"/>
        <v>33</v>
      </c>
      <c r="P1663" s="8">
        <f t="shared" si="126"/>
        <v>25.59</v>
      </c>
      <c r="Q1663" s="10" t="s">
        <v>8322</v>
      </c>
      <c r="R1663" t="s">
        <v>8343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5771</v>
      </c>
      <c r="D1664" s="15">
        <v>8000</v>
      </c>
      <c r="E1664" s="6">
        <v>2580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8">
        <f t="shared" si="125"/>
        <v>32</v>
      </c>
      <c r="P1664" s="8">
        <f t="shared" si="126"/>
        <v>41.61</v>
      </c>
      <c r="Q1664" s="10" t="s">
        <v>8322</v>
      </c>
      <c r="R1664" t="s">
        <v>8343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5772</v>
      </c>
      <c r="D1665" s="15">
        <v>1000</v>
      </c>
      <c r="E1665" s="6">
        <v>2576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8">
        <f t="shared" si="125"/>
        <v>258</v>
      </c>
      <c r="P1665" s="8">
        <f t="shared" si="126"/>
        <v>80.5</v>
      </c>
      <c r="Q1665" s="10" t="s">
        <v>8322</v>
      </c>
      <c r="R1665" t="s">
        <v>8343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5773</v>
      </c>
      <c r="D1666" s="15">
        <v>2500</v>
      </c>
      <c r="E1666" s="6">
        <v>2575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8">
        <f t="shared" si="125"/>
        <v>103</v>
      </c>
      <c r="P1666" s="8">
        <f t="shared" si="126"/>
        <v>28.93</v>
      </c>
      <c r="Q1666" s="10" t="s">
        <v>8322</v>
      </c>
      <c r="R1666" t="s">
        <v>8343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5774</v>
      </c>
      <c r="D1667" s="15">
        <v>3500</v>
      </c>
      <c r="E1667" s="6">
        <v>2569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8">
        <f t="shared" ref="O1667:O1730" si="130">ROUND(E1667/D1667*100,0)</f>
        <v>73</v>
      </c>
      <c r="P1667" s="8">
        <f t="shared" ref="P1667:P1730" si="131">IFERROR(ROUND(E1667/L1667,2), "N/A")</f>
        <v>27.62</v>
      </c>
      <c r="Q1667" s="10" t="s">
        <v>8322</v>
      </c>
      <c r="R1667" t="s">
        <v>8343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5775</v>
      </c>
      <c r="D1668" s="15">
        <v>2500</v>
      </c>
      <c r="E1668" s="6">
        <v>2569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8">
        <f t="shared" si="130"/>
        <v>103</v>
      </c>
      <c r="P1668" s="8">
        <f t="shared" si="131"/>
        <v>26.21</v>
      </c>
      <c r="Q1668" s="10" t="s">
        <v>8322</v>
      </c>
      <c r="R1668" t="s">
        <v>8343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5776</v>
      </c>
      <c r="D1669" s="15">
        <v>3400</v>
      </c>
      <c r="E1669" s="6">
        <v>2565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8">
        <f t="shared" si="130"/>
        <v>75</v>
      </c>
      <c r="P1669" s="8">
        <f t="shared" si="131"/>
        <v>31.28</v>
      </c>
      <c r="Q1669" s="10" t="s">
        <v>8322</v>
      </c>
      <c r="R1669" t="s">
        <v>8343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5777</v>
      </c>
      <c r="D1670" s="15">
        <v>8000</v>
      </c>
      <c r="E1670" s="6">
        <v>2565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8">
        <f t="shared" si="130"/>
        <v>32</v>
      </c>
      <c r="P1670" s="8">
        <f t="shared" si="131"/>
        <v>22.11</v>
      </c>
      <c r="Q1670" s="10" t="s">
        <v>8322</v>
      </c>
      <c r="R1670" t="s">
        <v>8343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5778</v>
      </c>
      <c r="D1671" s="15">
        <v>2000</v>
      </c>
      <c r="E1671" s="6">
        <v>2565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8">
        <f t="shared" si="130"/>
        <v>128</v>
      </c>
      <c r="P1671" s="8">
        <f t="shared" si="131"/>
        <v>49.33</v>
      </c>
      <c r="Q1671" s="10" t="s">
        <v>8322</v>
      </c>
      <c r="R1671" t="s">
        <v>8343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5779</v>
      </c>
      <c r="D1672" s="15">
        <v>1000</v>
      </c>
      <c r="E1672" s="6">
        <v>2560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8">
        <f t="shared" si="130"/>
        <v>256</v>
      </c>
      <c r="P1672" s="8">
        <f t="shared" si="131"/>
        <v>111.3</v>
      </c>
      <c r="Q1672" s="10" t="s">
        <v>8322</v>
      </c>
      <c r="R1672" t="s">
        <v>8343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5780</v>
      </c>
      <c r="D1673" s="15">
        <v>2000</v>
      </c>
      <c r="E1673" s="6">
        <v>2560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8">
        <f t="shared" si="130"/>
        <v>128</v>
      </c>
      <c r="P1673" s="8">
        <f t="shared" si="131"/>
        <v>33.25</v>
      </c>
      <c r="Q1673" s="10" t="s">
        <v>8322</v>
      </c>
      <c r="R1673" t="s">
        <v>8343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5781</v>
      </c>
      <c r="D1674" s="15">
        <v>1700</v>
      </c>
      <c r="E1674" s="6">
        <v>2560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8">
        <f t="shared" si="130"/>
        <v>151</v>
      </c>
      <c r="P1674" s="8">
        <f t="shared" si="131"/>
        <v>52.24</v>
      </c>
      <c r="Q1674" s="10" t="s">
        <v>8322</v>
      </c>
      <c r="R1674" t="s">
        <v>8343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5782</v>
      </c>
      <c r="D1675" s="15">
        <v>2100</v>
      </c>
      <c r="E1675" s="6">
        <v>2560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8">
        <f t="shared" si="130"/>
        <v>122</v>
      </c>
      <c r="P1675" s="8">
        <f t="shared" si="131"/>
        <v>43.39</v>
      </c>
      <c r="Q1675" s="10" t="s">
        <v>8322</v>
      </c>
      <c r="R1675" t="s">
        <v>8343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5783</v>
      </c>
      <c r="D1676" s="15">
        <v>5000</v>
      </c>
      <c r="E1676" s="6">
        <v>2555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8">
        <f t="shared" si="130"/>
        <v>51</v>
      </c>
      <c r="P1676" s="8">
        <f t="shared" si="131"/>
        <v>22.61</v>
      </c>
      <c r="Q1676" s="10" t="s">
        <v>8322</v>
      </c>
      <c r="R1676" t="s">
        <v>8343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5784</v>
      </c>
      <c r="D1677" s="15">
        <v>1000</v>
      </c>
      <c r="E1677" s="6">
        <v>2555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8">
        <f t="shared" si="130"/>
        <v>256</v>
      </c>
      <c r="P1677" s="8">
        <f t="shared" si="131"/>
        <v>75.150000000000006</v>
      </c>
      <c r="Q1677" s="10" t="s">
        <v>8322</v>
      </c>
      <c r="R1677" t="s">
        <v>8343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5785</v>
      </c>
      <c r="D1678" s="15">
        <v>3000</v>
      </c>
      <c r="E1678" s="6">
        <v>2550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8">
        <f t="shared" si="130"/>
        <v>85</v>
      </c>
      <c r="P1678" s="8">
        <f t="shared" si="131"/>
        <v>60.71</v>
      </c>
      <c r="Q1678" s="10" t="s">
        <v>8322</v>
      </c>
      <c r="R1678" t="s">
        <v>8343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5786</v>
      </c>
      <c r="D1679" s="15">
        <v>6000</v>
      </c>
      <c r="E1679" s="6">
        <v>2550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8">
        <f t="shared" si="130"/>
        <v>43</v>
      </c>
      <c r="P1679" s="8">
        <f t="shared" si="131"/>
        <v>60.71</v>
      </c>
      <c r="Q1679" s="10" t="s">
        <v>8322</v>
      </c>
      <c r="R1679" t="s">
        <v>8343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5787</v>
      </c>
      <c r="D1680" s="15">
        <v>1500</v>
      </c>
      <c r="E1680" s="6">
        <v>2550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8">
        <f t="shared" si="130"/>
        <v>170</v>
      </c>
      <c r="P1680" s="8">
        <f t="shared" si="131"/>
        <v>52.04</v>
      </c>
      <c r="Q1680" s="10" t="s">
        <v>8322</v>
      </c>
      <c r="R1680" t="s">
        <v>8343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5788</v>
      </c>
      <c r="D1681" s="15">
        <v>2000</v>
      </c>
      <c r="E1681" s="6">
        <v>2549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8">
        <f t="shared" si="130"/>
        <v>127</v>
      </c>
      <c r="P1681" s="8">
        <f t="shared" si="131"/>
        <v>45.52</v>
      </c>
      <c r="Q1681" s="10" t="s">
        <v>8322</v>
      </c>
      <c r="R1681" t="s">
        <v>8343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5789</v>
      </c>
      <c r="D1682" s="15">
        <v>1000</v>
      </c>
      <c r="E1682" s="6">
        <v>2547.69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8">
        <f t="shared" si="130"/>
        <v>255</v>
      </c>
      <c r="P1682" s="8">
        <f t="shared" si="131"/>
        <v>101.91</v>
      </c>
      <c r="Q1682" s="10" t="s">
        <v>8322</v>
      </c>
      <c r="R1682" t="s">
        <v>8343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5790</v>
      </c>
      <c r="D1683" s="15">
        <v>65000</v>
      </c>
      <c r="E1683" s="6">
        <v>2545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8">
        <f t="shared" si="130"/>
        <v>4</v>
      </c>
      <c r="P1683" s="8">
        <f t="shared" si="131"/>
        <v>2.88</v>
      </c>
      <c r="Q1683" s="10" t="s">
        <v>8322</v>
      </c>
      <c r="R1683" t="s">
        <v>8344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5791</v>
      </c>
      <c r="D1684" s="15">
        <v>6000</v>
      </c>
      <c r="E1684" s="6">
        <v>2540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8">
        <f t="shared" si="130"/>
        <v>42</v>
      </c>
      <c r="P1684" s="8" t="str">
        <f t="shared" si="131"/>
        <v>N/A</v>
      </c>
      <c r="Q1684" s="10" t="s">
        <v>8322</v>
      </c>
      <c r="R1684" t="s">
        <v>8344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5792</v>
      </c>
      <c r="D1685" s="15">
        <v>3500</v>
      </c>
      <c r="E1685" s="6">
        <v>2537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8">
        <f t="shared" si="130"/>
        <v>72</v>
      </c>
      <c r="P1685" s="8">
        <f t="shared" si="131"/>
        <v>253.7</v>
      </c>
      <c r="Q1685" s="10" t="s">
        <v>8322</v>
      </c>
      <c r="R1685" t="s">
        <v>8344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5793</v>
      </c>
      <c r="D1686" s="15">
        <v>8000</v>
      </c>
      <c r="E1686" s="6">
        <v>2535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8">
        <f t="shared" si="130"/>
        <v>32</v>
      </c>
      <c r="P1686" s="8">
        <f t="shared" si="131"/>
        <v>25.1</v>
      </c>
      <c r="Q1686" s="10" t="s">
        <v>8322</v>
      </c>
      <c r="R1686" t="s">
        <v>8344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5794</v>
      </c>
      <c r="D1687" s="15">
        <v>350</v>
      </c>
      <c r="E1687" s="6">
        <v>2535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8">
        <f t="shared" si="130"/>
        <v>724</v>
      </c>
      <c r="P1687" s="8">
        <f t="shared" si="131"/>
        <v>169</v>
      </c>
      <c r="Q1687" s="10" t="s">
        <v>8322</v>
      </c>
      <c r="R1687" t="s">
        <v>8344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5795</v>
      </c>
      <c r="D1688" s="15">
        <v>5000</v>
      </c>
      <c r="E1688" s="6">
        <v>2532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8">
        <f t="shared" si="130"/>
        <v>51</v>
      </c>
      <c r="P1688" s="8">
        <f t="shared" si="131"/>
        <v>2532</v>
      </c>
      <c r="Q1688" s="10" t="s">
        <v>8322</v>
      </c>
      <c r="R1688" t="s">
        <v>8344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5796</v>
      </c>
      <c r="D1689" s="15">
        <v>10000</v>
      </c>
      <c r="E1689" s="6">
        <v>2526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8">
        <f t="shared" si="130"/>
        <v>25</v>
      </c>
      <c r="P1689" s="8">
        <f t="shared" si="131"/>
        <v>64.77</v>
      </c>
      <c r="Q1689" s="10" t="s">
        <v>8322</v>
      </c>
      <c r="R1689" t="s">
        <v>8344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5797</v>
      </c>
      <c r="D1690" s="15">
        <v>4000</v>
      </c>
      <c r="E1690" s="6">
        <v>2525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8">
        <f t="shared" si="130"/>
        <v>63</v>
      </c>
      <c r="P1690" s="8">
        <f t="shared" si="131"/>
        <v>360.71</v>
      </c>
      <c r="Q1690" s="10" t="s">
        <v>8322</v>
      </c>
      <c r="R1690" t="s">
        <v>8344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5798</v>
      </c>
      <c r="D1691" s="15">
        <v>2400</v>
      </c>
      <c r="E1691" s="6">
        <v>2524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8">
        <f t="shared" si="130"/>
        <v>105</v>
      </c>
      <c r="P1691" s="8">
        <f t="shared" si="131"/>
        <v>180.29</v>
      </c>
      <c r="Q1691" s="10" t="s">
        <v>8322</v>
      </c>
      <c r="R1691" t="s">
        <v>8344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5799</v>
      </c>
      <c r="D1692" s="15">
        <v>2500</v>
      </c>
      <c r="E1692" s="6">
        <v>2521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8">
        <f t="shared" si="130"/>
        <v>101</v>
      </c>
      <c r="P1692" s="8">
        <f t="shared" si="131"/>
        <v>229.18</v>
      </c>
      <c r="Q1692" s="10" t="s">
        <v>8322</v>
      </c>
      <c r="R1692" t="s">
        <v>8344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5800</v>
      </c>
      <c r="D1693" s="15">
        <v>30000</v>
      </c>
      <c r="E1693" s="6">
        <v>2521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8">
        <f t="shared" si="130"/>
        <v>8</v>
      </c>
      <c r="P1693" s="8">
        <f t="shared" si="131"/>
        <v>66.34</v>
      </c>
      <c r="Q1693" s="10" t="s">
        <v>8322</v>
      </c>
      <c r="R1693" t="s">
        <v>8344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5801</v>
      </c>
      <c r="D1694" s="15">
        <v>5000</v>
      </c>
      <c r="E1694" s="6">
        <v>2520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8">
        <f t="shared" si="130"/>
        <v>50</v>
      </c>
      <c r="P1694" s="8">
        <f t="shared" si="131"/>
        <v>168</v>
      </c>
      <c r="Q1694" s="10" t="s">
        <v>8322</v>
      </c>
      <c r="R1694" t="s">
        <v>8344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5802</v>
      </c>
      <c r="D1695" s="15">
        <v>3000</v>
      </c>
      <c r="E1695" s="6">
        <v>2520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8">
        <f t="shared" si="130"/>
        <v>84</v>
      </c>
      <c r="P1695" s="8">
        <f t="shared" si="131"/>
        <v>315</v>
      </c>
      <c r="Q1695" s="10" t="s">
        <v>8322</v>
      </c>
      <c r="R1695" t="s">
        <v>8344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5803</v>
      </c>
      <c r="D1696" s="15">
        <v>10000</v>
      </c>
      <c r="E1696" s="6">
        <v>2512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8">
        <f t="shared" si="130"/>
        <v>25</v>
      </c>
      <c r="P1696" s="8">
        <f t="shared" si="131"/>
        <v>2512</v>
      </c>
      <c r="Q1696" s="10" t="s">
        <v>8322</v>
      </c>
      <c r="R1696" t="s">
        <v>8344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5804</v>
      </c>
      <c r="D1697" s="15">
        <v>12000</v>
      </c>
      <c r="E1697" s="6">
        <v>2511.11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8">
        <f t="shared" si="130"/>
        <v>21</v>
      </c>
      <c r="P1697" s="8">
        <f t="shared" si="131"/>
        <v>109.18</v>
      </c>
      <c r="Q1697" s="10" t="s">
        <v>8322</v>
      </c>
      <c r="R1697" t="s">
        <v>8344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5805</v>
      </c>
      <c r="D1698" s="15">
        <v>300000</v>
      </c>
      <c r="E1698" s="6">
        <v>2506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8">
        <f t="shared" si="130"/>
        <v>1</v>
      </c>
      <c r="P1698" s="8" t="str">
        <f t="shared" si="131"/>
        <v>N/A</v>
      </c>
      <c r="Q1698" s="10" t="s">
        <v>8322</v>
      </c>
      <c r="R1698" t="s">
        <v>8344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5806</v>
      </c>
      <c r="D1699" s="15">
        <v>12500</v>
      </c>
      <c r="E1699" s="6">
        <v>2506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8">
        <f t="shared" si="130"/>
        <v>20</v>
      </c>
      <c r="P1699" s="8">
        <f t="shared" si="131"/>
        <v>113.91</v>
      </c>
      <c r="Q1699" s="10" t="s">
        <v>8322</v>
      </c>
      <c r="R1699" t="s">
        <v>8344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5807</v>
      </c>
      <c r="D1700" s="15">
        <v>125000</v>
      </c>
      <c r="E1700" s="6">
        <v>2505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8">
        <f t="shared" si="130"/>
        <v>2</v>
      </c>
      <c r="P1700" s="8" t="str">
        <f t="shared" si="131"/>
        <v>N/A</v>
      </c>
      <c r="Q1700" s="10" t="s">
        <v>8322</v>
      </c>
      <c r="R1700" t="s">
        <v>8344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5808</v>
      </c>
      <c r="D1701" s="15">
        <v>5105</v>
      </c>
      <c r="E1701" s="6">
        <v>2503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8">
        <f t="shared" si="130"/>
        <v>49</v>
      </c>
      <c r="P1701" s="8">
        <f t="shared" si="131"/>
        <v>625.75</v>
      </c>
      <c r="Q1701" s="10" t="s">
        <v>8322</v>
      </c>
      <c r="R1701" t="s">
        <v>8344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5809</v>
      </c>
      <c r="D1702" s="15">
        <v>20000</v>
      </c>
      <c r="E1702" s="6">
        <v>2503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8">
        <f t="shared" si="130"/>
        <v>13</v>
      </c>
      <c r="P1702" s="8">
        <f t="shared" si="131"/>
        <v>31.68</v>
      </c>
      <c r="Q1702" s="10" t="s">
        <v>8322</v>
      </c>
      <c r="R1702" t="s">
        <v>8344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5810</v>
      </c>
      <c r="D1703" s="15">
        <v>5050</v>
      </c>
      <c r="E1703" s="6">
        <v>2501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8">
        <f t="shared" si="130"/>
        <v>50</v>
      </c>
      <c r="P1703" s="8">
        <f t="shared" si="131"/>
        <v>1250.5</v>
      </c>
      <c r="Q1703" s="10" t="s">
        <v>8322</v>
      </c>
      <c r="R1703" t="s">
        <v>8344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5811</v>
      </c>
      <c r="D1704" s="15">
        <v>16500</v>
      </c>
      <c r="E1704" s="6">
        <v>2501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8">
        <f t="shared" si="130"/>
        <v>15</v>
      </c>
      <c r="P1704" s="8">
        <f t="shared" si="131"/>
        <v>2501</v>
      </c>
      <c r="Q1704" s="10" t="s">
        <v>8322</v>
      </c>
      <c r="R1704" t="s">
        <v>8344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5812</v>
      </c>
      <c r="D1705" s="15">
        <v>5000</v>
      </c>
      <c r="E1705" s="6">
        <v>2500.25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8">
        <f t="shared" si="130"/>
        <v>50</v>
      </c>
      <c r="P1705" s="8">
        <f t="shared" si="131"/>
        <v>1250.1300000000001</v>
      </c>
      <c r="Q1705" s="10" t="s">
        <v>8322</v>
      </c>
      <c r="R1705" t="s">
        <v>8344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5813</v>
      </c>
      <c r="D1706" s="15">
        <v>2000</v>
      </c>
      <c r="E1706" s="6">
        <v>2500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8">
        <f t="shared" si="130"/>
        <v>125</v>
      </c>
      <c r="P1706" s="8">
        <f t="shared" si="131"/>
        <v>227.27</v>
      </c>
      <c r="Q1706" s="10" t="s">
        <v>8322</v>
      </c>
      <c r="R1706" t="s">
        <v>8344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5814</v>
      </c>
      <c r="D1707" s="15">
        <v>2000</v>
      </c>
      <c r="E1707" s="6">
        <v>2500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8">
        <f t="shared" si="130"/>
        <v>125</v>
      </c>
      <c r="P1707" s="8" t="str">
        <f t="shared" si="131"/>
        <v>N/A</v>
      </c>
      <c r="Q1707" s="10" t="s">
        <v>8322</v>
      </c>
      <c r="R1707" t="s">
        <v>8344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5815</v>
      </c>
      <c r="D1708" s="15">
        <v>5500</v>
      </c>
      <c r="E1708" s="6">
        <v>2500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8">
        <f t="shared" si="130"/>
        <v>45</v>
      </c>
      <c r="P1708" s="8" t="str">
        <f t="shared" si="131"/>
        <v>N/A</v>
      </c>
      <c r="Q1708" s="10" t="s">
        <v>8322</v>
      </c>
      <c r="R1708" t="s">
        <v>8344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5816</v>
      </c>
      <c r="D1709" s="15">
        <v>5000</v>
      </c>
      <c r="E1709" s="6">
        <v>2500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8">
        <f t="shared" si="130"/>
        <v>50</v>
      </c>
      <c r="P1709" s="8">
        <f t="shared" si="131"/>
        <v>277.77999999999997</v>
      </c>
      <c r="Q1709" s="10" t="s">
        <v>8322</v>
      </c>
      <c r="R1709" t="s">
        <v>8344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5817</v>
      </c>
      <c r="D1710" s="15">
        <v>7000</v>
      </c>
      <c r="E1710" s="6">
        <v>2500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8">
        <f t="shared" si="130"/>
        <v>36</v>
      </c>
      <c r="P1710" s="8" t="str">
        <f t="shared" si="131"/>
        <v>N/A</v>
      </c>
      <c r="Q1710" s="10" t="s">
        <v>8322</v>
      </c>
      <c r="R1710" t="s">
        <v>8344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5818</v>
      </c>
      <c r="D1711" s="15">
        <v>1750</v>
      </c>
      <c r="E1711" s="6">
        <v>2500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8">
        <f t="shared" si="130"/>
        <v>143</v>
      </c>
      <c r="P1711" s="8">
        <f t="shared" si="131"/>
        <v>625</v>
      </c>
      <c r="Q1711" s="10" t="s">
        <v>8322</v>
      </c>
      <c r="R1711" t="s">
        <v>8344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5819</v>
      </c>
      <c r="D1712" s="15">
        <v>5000</v>
      </c>
      <c r="E1712" s="6">
        <v>2500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8">
        <f t="shared" si="130"/>
        <v>50</v>
      </c>
      <c r="P1712" s="8">
        <f t="shared" si="131"/>
        <v>2500</v>
      </c>
      <c r="Q1712" s="10" t="s">
        <v>8322</v>
      </c>
      <c r="R1712" t="s">
        <v>8344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5820</v>
      </c>
      <c r="D1713" s="15">
        <v>10000</v>
      </c>
      <c r="E1713" s="6">
        <v>2500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8">
        <f t="shared" si="130"/>
        <v>25</v>
      </c>
      <c r="P1713" s="8">
        <f t="shared" si="131"/>
        <v>1250</v>
      </c>
      <c r="Q1713" s="10" t="s">
        <v>8322</v>
      </c>
      <c r="R1713" t="s">
        <v>8344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5821</v>
      </c>
      <c r="D1714" s="15">
        <v>5000</v>
      </c>
      <c r="E1714" s="6">
        <v>2495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8">
        <f t="shared" si="130"/>
        <v>50</v>
      </c>
      <c r="P1714" s="8" t="str">
        <f t="shared" si="131"/>
        <v>N/A</v>
      </c>
      <c r="Q1714" s="10" t="s">
        <v>8322</v>
      </c>
      <c r="R1714" t="s">
        <v>8344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5822</v>
      </c>
      <c r="D1715" s="15">
        <v>3000</v>
      </c>
      <c r="E1715" s="6">
        <v>2485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8">
        <f t="shared" si="130"/>
        <v>83</v>
      </c>
      <c r="P1715" s="8">
        <f t="shared" si="131"/>
        <v>2485</v>
      </c>
      <c r="Q1715" s="10" t="s">
        <v>8322</v>
      </c>
      <c r="R1715" t="s">
        <v>8344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5823</v>
      </c>
      <c r="D1716" s="15">
        <v>25000</v>
      </c>
      <c r="E1716" s="6">
        <v>2484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8">
        <f t="shared" si="130"/>
        <v>10</v>
      </c>
      <c r="P1716" s="8">
        <f t="shared" si="131"/>
        <v>146.12</v>
      </c>
      <c r="Q1716" s="10" t="s">
        <v>8322</v>
      </c>
      <c r="R1716" t="s">
        <v>8344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5824</v>
      </c>
      <c r="D1717" s="15">
        <v>5000</v>
      </c>
      <c r="E1717" s="6">
        <v>2484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8">
        <f t="shared" si="130"/>
        <v>50</v>
      </c>
      <c r="P1717" s="8">
        <f t="shared" si="131"/>
        <v>1242</v>
      </c>
      <c r="Q1717" s="10" t="s">
        <v>8322</v>
      </c>
      <c r="R1717" t="s">
        <v>8344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5825</v>
      </c>
      <c r="D1718" s="15">
        <v>2000</v>
      </c>
      <c r="E1718" s="6">
        <v>2476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8">
        <f t="shared" si="130"/>
        <v>124</v>
      </c>
      <c r="P1718" s="8">
        <f t="shared" si="131"/>
        <v>825.33</v>
      </c>
      <c r="Q1718" s="10" t="s">
        <v>8322</v>
      </c>
      <c r="R1718" t="s">
        <v>8344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5826</v>
      </c>
      <c r="D1719" s="15">
        <v>3265</v>
      </c>
      <c r="E1719" s="6">
        <v>2468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8">
        <f t="shared" si="130"/>
        <v>76</v>
      </c>
      <c r="P1719" s="8">
        <f t="shared" si="131"/>
        <v>60.2</v>
      </c>
      <c r="Q1719" s="10" t="s">
        <v>8322</v>
      </c>
      <c r="R1719" t="s">
        <v>8344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5827</v>
      </c>
      <c r="D1720" s="15">
        <v>35000</v>
      </c>
      <c r="E1720" s="6">
        <v>2456.66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8">
        <f t="shared" si="130"/>
        <v>7</v>
      </c>
      <c r="P1720" s="8">
        <f t="shared" si="131"/>
        <v>1228.33</v>
      </c>
      <c r="Q1720" s="10" t="s">
        <v>8322</v>
      </c>
      <c r="R1720" t="s">
        <v>8344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5828</v>
      </c>
      <c r="D1721" s="15">
        <v>4000</v>
      </c>
      <c r="E1721" s="6">
        <v>2451.0100000000002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8">
        <f t="shared" si="130"/>
        <v>61</v>
      </c>
      <c r="P1721" s="8">
        <f t="shared" si="131"/>
        <v>817</v>
      </c>
      <c r="Q1721" s="10" t="s">
        <v>8322</v>
      </c>
      <c r="R1721" t="s">
        <v>8344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5829</v>
      </c>
      <c r="D1722" s="15">
        <v>4000</v>
      </c>
      <c r="E1722" s="6">
        <v>2445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8">
        <f t="shared" si="130"/>
        <v>61</v>
      </c>
      <c r="P1722" s="8">
        <f t="shared" si="131"/>
        <v>305.63</v>
      </c>
      <c r="Q1722" s="10" t="s">
        <v>8322</v>
      </c>
      <c r="R1722" t="s">
        <v>8344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5830</v>
      </c>
      <c r="D1723" s="15">
        <v>5000</v>
      </c>
      <c r="E1723" s="6">
        <v>2424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8">
        <f t="shared" si="130"/>
        <v>48</v>
      </c>
      <c r="P1723" s="8" t="str">
        <f t="shared" si="131"/>
        <v>N/A</v>
      </c>
      <c r="Q1723" s="10" t="s">
        <v>8322</v>
      </c>
      <c r="R1723" t="s">
        <v>8344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5831</v>
      </c>
      <c r="D1724" s="15">
        <v>2880</v>
      </c>
      <c r="E1724" s="6">
        <v>2412.02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8">
        <f t="shared" si="130"/>
        <v>84</v>
      </c>
      <c r="P1724" s="8">
        <f t="shared" si="131"/>
        <v>2412.02</v>
      </c>
      <c r="Q1724" s="10" t="s">
        <v>8322</v>
      </c>
      <c r="R1724" t="s">
        <v>8344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5832</v>
      </c>
      <c r="D1725" s="15">
        <v>10000</v>
      </c>
      <c r="E1725" s="6">
        <v>2410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8">
        <f t="shared" si="130"/>
        <v>24</v>
      </c>
      <c r="P1725" s="8">
        <f t="shared" si="131"/>
        <v>803.33</v>
      </c>
      <c r="Q1725" s="10" t="s">
        <v>8322</v>
      </c>
      <c r="R1725" t="s">
        <v>8344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5833</v>
      </c>
      <c r="D1726" s="15">
        <v>6000</v>
      </c>
      <c r="E1726" s="6">
        <v>2405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8">
        <f t="shared" si="130"/>
        <v>40</v>
      </c>
      <c r="P1726" s="8">
        <f t="shared" si="131"/>
        <v>601.25</v>
      </c>
      <c r="Q1726" s="10" t="s">
        <v>8322</v>
      </c>
      <c r="R1726" t="s">
        <v>8344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5834</v>
      </c>
      <c r="D1727" s="15">
        <v>5500</v>
      </c>
      <c r="E1727" s="6">
        <v>2405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8">
        <f t="shared" si="130"/>
        <v>44</v>
      </c>
      <c r="P1727" s="8">
        <f t="shared" si="131"/>
        <v>267.22000000000003</v>
      </c>
      <c r="Q1727" s="10" t="s">
        <v>8322</v>
      </c>
      <c r="R1727" t="s">
        <v>8344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5835</v>
      </c>
      <c r="D1728" s="15">
        <v>6500</v>
      </c>
      <c r="E1728" s="6">
        <v>2405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8">
        <f t="shared" si="130"/>
        <v>37</v>
      </c>
      <c r="P1728" s="8">
        <f t="shared" si="131"/>
        <v>150.31</v>
      </c>
      <c r="Q1728" s="10" t="s">
        <v>8322</v>
      </c>
      <c r="R1728" t="s">
        <v>8344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5836</v>
      </c>
      <c r="D1729" s="15">
        <v>3000</v>
      </c>
      <c r="E1729" s="6">
        <v>2400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8">
        <f t="shared" si="130"/>
        <v>80</v>
      </c>
      <c r="P1729" s="8">
        <f t="shared" si="131"/>
        <v>2400</v>
      </c>
      <c r="Q1729" s="10" t="s">
        <v>8322</v>
      </c>
      <c r="R1729" t="s">
        <v>8344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5837</v>
      </c>
      <c r="D1730" s="15">
        <v>1250</v>
      </c>
      <c r="E1730" s="6">
        <v>2400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8">
        <f t="shared" si="130"/>
        <v>192</v>
      </c>
      <c r="P1730" s="8">
        <f t="shared" si="131"/>
        <v>342.86</v>
      </c>
      <c r="Q1730" s="10" t="s">
        <v>8322</v>
      </c>
      <c r="R1730" t="s">
        <v>8344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5838</v>
      </c>
      <c r="D1731" s="15">
        <v>10000</v>
      </c>
      <c r="E1731" s="6">
        <v>2399.94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8">
        <f t="shared" ref="O1731:O1794" si="135">ROUND(E1731/D1731*100,0)</f>
        <v>24</v>
      </c>
      <c r="P1731" s="8" t="str">
        <f t="shared" ref="P1731:P1794" si="136">IFERROR(ROUND(E1731/L1731,2), "N/A")</f>
        <v>N/A</v>
      </c>
      <c r="Q1731" s="10" t="s">
        <v>8322</v>
      </c>
      <c r="R1731" t="s">
        <v>8344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5839</v>
      </c>
      <c r="D1732" s="15">
        <v>3000</v>
      </c>
      <c r="E1732" s="6">
        <v>2390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8">
        <f t="shared" si="135"/>
        <v>80</v>
      </c>
      <c r="P1732" s="8" t="str">
        <f t="shared" si="136"/>
        <v>N/A</v>
      </c>
      <c r="Q1732" s="10" t="s">
        <v>8322</v>
      </c>
      <c r="R1732" t="s">
        <v>8344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5840</v>
      </c>
      <c r="D1733" s="15">
        <v>1000</v>
      </c>
      <c r="E1733" s="6">
        <v>2389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8">
        <f t="shared" si="135"/>
        <v>239</v>
      </c>
      <c r="P1733" s="8" t="str">
        <f t="shared" si="136"/>
        <v>N/A</v>
      </c>
      <c r="Q1733" s="10" t="s">
        <v>8322</v>
      </c>
      <c r="R1733" t="s">
        <v>8344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5841</v>
      </c>
      <c r="D1734" s="15">
        <v>4000</v>
      </c>
      <c r="E1734" s="6">
        <v>2385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8">
        <f t="shared" si="135"/>
        <v>60</v>
      </c>
      <c r="P1734" s="8" t="str">
        <f t="shared" si="136"/>
        <v>N/A</v>
      </c>
      <c r="Q1734" s="10" t="s">
        <v>8322</v>
      </c>
      <c r="R1734" t="s">
        <v>8344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5842</v>
      </c>
      <c r="D1735" s="15">
        <v>10000</v>
      </c>
      <c r="E1735" s="6">
        <v>2372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8">
        <f t="shared" si="135"/>
        <v>24</v>
      </c>
      <c r="P1735" s="8" t="str">
        <f t="shared" si="136"/>
        <v>N/A</v>
      </c>
      <c r="Q1735" s="10" t="s">
        <v>8322</v>
      </c>
      <c r="R1735" t="s">
        <v>8344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5843</v>
      </c>
      <c r="D1736" s="15">
        <v>4500</v>
      </c>
      <c r="E1736" s="6">
        <v>2370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8">
        <f t="shared" si="135"/>
        <v>53</v>
      </c>
      <c r="P1736" s="8">
        <f t="shared" si="136"/>
        <v>2370</v>
      </c>
      <c r="Q1736" s="10" t="s">
        <v>8322</v>
      </c>
      <c r="R1736" t="s">
        <v>8344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5844</v>
      </c>
      <c r="D1737" s="15">
        <v>1000</v>
      </c>
      <c r="E1737" s="6">
        <v>2370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8">
        <f t="shared" si="135"/>
        <v>237</v>
      </c>
      <c r="P1737" s="8">
        <f t="shared" si="136"/>
        <v>1185</v>
      </c>
      <c r="Q1737" s="10" t="s">
        <v>8322</v>
      </c>
      <c r="R1737" t="s">
        <v>8344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5845</v>
      </c>
      <c r="D1738" s="15">
        <v>3000</v>
      </c>
      <c r="E1738" s="6">
        <v>2366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8">
        <f t="shared" si="135"/>
        <v>79</v>
      </c>
      <c r="P1738" s="8">
        <f t="shared" si="136"/>
        <v>2366</v>
      </c>
      <c r="Q1738" s="10" t="s">
        <v>8322</v>
      </c>
      <c r="R1738" t="s">
        <v>8344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5846</v>
      </c>
      <c r="D1739" s="15">
        <v>4000</v>
      </c>
      <c r="E1739" s="6">
        <v>2363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8">
        <f t="shared" si="135"/>
        <v>59</v>
      </c>
      <c r="P1739" s="8">
        <f t="shared" si="136"/>
        <v>157.53</v>
      </c>
      <c r="Q1739" s="10" t="s">
        <v>8322</v>
      </c>
      <c r="R1739" t="s">
        <v>8344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5847</v>
      </c>
      <c r="D1740" s="15">
        <v>5000</v>
      </c>
      <c r="E1740" s="6">
        <v>2361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8">
        <f t="shared" si="135"/>
        <v>47</v>
      </c>
      <c r="P1740" s="8">
        <f t="shared" si="136"/>
        <v>2361</v>
      </c>
      <c r="Q1740" s="10" t="s">
        <v>8322</v>
      </c>
      <c r="R1740" t="s">
        <v>8344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5848</v>
      </c>
      <c r="D1741" s="15">
        <v>1000</v>
      </c>
      <c r="E1741" s="6">
        <v>2360.3200000000002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8">
        <f t="shared" si="135"/>
        <v>236</v>
      </c>
      <c r="P1741" s="8">
        <f t="shared" si="136"/>
        <v>2360.3200000000002</v>
      </c>
      <c r="Q1741" s="10" t="s">
        <v>8322</v>
      </c>
      <c r="R1741" t="s">
        <v>8344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5849</v>
      </c>
      <c r="D1742" s="15">
        <v>3000</v>
      </c>
      <c r="E1742" s="6">
        <v>2358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8">
        <f t="shared" si="135"/>
        <v>79</v>
      </c>
      <c r="P1742" s="8" t="str">
        <f t="shared" si="136"/>
        <v>N/A</v>
      </c>
      <c r="Q1742" s="10" t="s">
        <v>8322</v>
      </c>
      <c r="R1742" t="s">
        <v>8344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5850</v>
      </c>
      <c r="D1743" s="15">
        <v>1200</v>
      </c>
      <c r="E1743" s="6">
        <v>2355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8">
        <f t="shared" si="135"/>
        <v>196</v>
      </c>
      <c r="P1743" s="8">
        <f t="shared" si="136"/>
        <v>45.29</v>
      </c>
      <c r="Q1743" s="10" t="s">
        <v>8335</v>
      </c>
      <c r="R1743" t="s">
        <v>8336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5851</v>
      </c>
      <c r="D1744" s="15">
        <v>2000</v>
      </c>
      <c r="E1744" s="6">
        <v>2355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8">
        <f t="shared" si="135"/>
        <v>118</v>
      </c>
      <c r="P1744" s="8">
        <f t="shared" si="136"/>
        <v>69.260000000000005</v>
      </c>
      <c r="Q1744" s="10" t="s">
        <v>8335</v>
      </c>
      <c r="R1744" t="s">
        <v>8336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5852</v>
      </c>
      <c r="D1745" s="15">
        <v>6000</v>
      </c>
      <c r="E1745" s="6">
        <v>2355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8">
        <f t="shared" si="135"/>
        <v>39</v>
      </c>
      <c r="P1745" s="8">
        <f t="shared" si="136"/>
        <v>35.15</v>
      </c>
      <c r="Q1745" s="10" t="s">
        <v>8335</v>
      </c>
      <c r="R1745" t="s">
        <v>8336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5853</v>
      </c>
      <c r="D1746" s="15">
        <v>5500</v>
      </c>
      <c r="E1746" s="6">
        <v>2345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8">
        <f t="shared" si="135"/>
        <v>43</v>
      </c>
      <c r="P1746" s="8">
        <f t="shared" si="136"/>
        <v>33.5</v>
      </c>
      <c r="Q1746" s="10" t="s">
        <v>8335</v>
      </c>
      <c r="R1746" t="s">
        <v>8336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5854</v>
      </c>
      <c r="D1747" s="15">
        <v>7000</v>
      </c>
      <c r="E1747" s="6">
        <v>2340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8">
        <f t="shared" si="135"/>
        <v>33</v>
      </c>
      <c r="P1747" s="8">
        <f t="shared" si="136"/>
        <v>26.29</v>
      </c>
      <c r="Q1747" s="10" t="s">
        <v>8335</v>
      </c>
      <c r="R1747" t="s">
        <v>8336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5855</v>
      </c>
      <c r="D1748" s="15">
        <v>15000</v>
      </c>
      <c r="E1748" s="6">
        <v>2340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8">
        <f t="shared" si="135"/>
        <v>16</v>
      </c>
      <c r="P1748" s="8">
        <f t="shared" si="136"/>
        <v>21.87</v>
      </c>
      <c r="Q1748" s="10" t="s">
        <v>8335</v>
      </c>
      <c r="R1748" t="s">
        <v>8336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5856</v>
      </c>
      <c r="D1749" s="15">
        <v>9000</v>
      </c>
      <c r="E1749" s="6">
        <v>2336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8">
        <f t="shared" si="135"/>
        <v>26</v>
      </c>
      <c r="P1749" s="8">
        <f t="shared" si="136"/>
        <v>14.69</v>
      </c>
      <c r="Q1749" s="10" t="s">
        <v>8335</v>
      </c>
      <c r="R1749" t="s">
        <v>8336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5857</v>
      </c>
      <c r="D1750" s="15">
        <v>50000</v>
      </c>
      <c r="E1750" s="6">
        <v>2335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8">
        <f t="shared" si="135"/>
        <v>5</v>
      </c>
      <c r="P1750" s="8">
        <f t="shared" si="136"/>
        <v>12.9</v>
      </c>
      <c r="Q1750" s="10" t="s">
        <v>8335</v>
      </c>
      <c r="R1750" t="s">
        <v>8336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5858</v>
      </c>
      <c r="D1751" s="15">
        <v>10050</v>
      </c>
      <c r="E1751" s="6">
        <v>2333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8">
        <f t="shared" si="135"/>
        <v>23</v>
      </c>
      <c r="P1751" s="8">
        <f t="shared" si="136"/>
        <v>17.809999999999999</v>
      </c>
      <c r="Q1751" s="10" t="s">
        <v>8335</v>
      </c>
      <c r="R1751" t="s">
        <v>8336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5859</v>
      </c>
      <c r="D1752" s="15">
        <v>5000</v>
      </c>
      <c r="E1752" s="6">
        <v>2331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8">
        <f t="shared" si="135"/>
        <v>47</v>
      </c>
      <c r="P1752" s="8">
        <f t="shared" si="136"/>
        <v>18.649999999999999</v>
      </c>
      <c r="Q1752" s="10" t="s">
        <v>8335</v>
      </c>
      <c r="R1752" t="s">
        <v>8336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5860</v>
      </c>
      <c r="D1753" s="15">
        <v>10000</v>
      </c>
      <c r="E1753" s="6">
        <v>2325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8">
        <f t="shared" si="135"/>
        <v>23</v>
      </c>
      <c r="P1753" s="8">
        <f t="shared" si="136"/>
        <v>38.11</v>
      </c>
      <c r="Q1753" s="10" t="s">
        <v>8335</v>
      </c>
      <c r="R1753" t="s">
        <v>8336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5861</v>
      </c>
      <c r="D1754" s="15">
        <v>1200</v>
      </c>
      <c r="E1754" s="6">
        <v>2325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8">
        <f t="shared" si="135"/>
        <v>194</v>
      </c>
      <c r="P1754" s="8">
        <f t="shared" si="136"/>
        <v>25.83</v>
      </c>
      <c r="Q1754" s="10" t="s">
        <v>8335</v>
      </c>
      <c r="R1754" t="s">
        <v>8336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5862</v>
      </c>
      <c r="D1755" s="15">
        <v>15000</v>
      </c>
      <c r="E1755" s="6">
        <v>2321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8">
        <f t="shared" si="135"/>
        <v>15</v>
      </c>
      <c r="P1755" s="8">
        <f t="shared" si="136"/>
        <v>66.31</v>
      </c>
      <c r="Q1755" s="10" t="s">
        <v>8335</v>
      </c>
      <c r="R1755" t="s">
        <v>8336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5863</v>
      </c>
      <c r="D1756" s="15">
        <v>8500</v>
      </c>
      <c r="E1756" s="6">
        <v>2319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8">
        <f t="shared" si="135"/>
        <v>27</v>
      </c>
      <c r="P1756" s="8">
        <f t="shared" si="136"/>
        <v>25.77</v>
      </c>
      <c r="Q1756" s="10" t="s">
        <v>8335</v>
      </c>
      <c r="R1756" t="s">
        <v>8336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5864</v>
      </c>
      <c r="D1757" s="15">
        <v>25</v>
      </c>
      <c r="E1757" s="6">
        <v>2311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8">
        <f t="shared" si="135"/>
        <v>9244</v>
      </c>
      <c r="P1757" s="8">
        <f t="shared" si="136"/>
        <v>577.75</v>
      </c>
      <c r="Q1757" s="10" t="s">
        <v>8335</v>
      </c>
      <c r="R1757" t="s">
        <v>8336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5865</v>
      </c>
      <c r="D1758" s="15">
        <v>5500</v>
      </c>
      <c r="E1758" s="6">
        <v>2305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8">
        <f t="shared" si="135"/>
        <v>42</v>
      </c>
      <c r="P1758" s="8">
        <f t="shared" si="136"/>
        <v>19.21</v>
      </c>
      <c r="Q1758" s="10" t="s">
        <v>8335</v>
      </c>
      <c r="R1758" t="s">
        <v>8336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5866</v>
      </c>
      <c r="D1759" s="15">
        <v>5000</v>
      </c>
      <c r="E1759" s="6">
        <v>2300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8">
        <f t="shared" si="135"/>
        <v>46</v>
      </c>
      <c r="P1759" s="8">
        <f t="shared" si="136"/>
        <v>164.29</v>
      </c>
      <c r="Q1759" s="10" t="s">
        <v>8335</v>
      </c>
      <c r="R1759" t="s">
        <v>8336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5867</v>
      </c>
      <c r="D1760" s="15">
        <v>1000</v>
      </c>
      <c r="E1760" s="6">
        <v>2300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8">
        <f t="shared" si="135"/>
        <v>230</v>
      </c>
      <c r="P1760" s="8">
        <f t="shared" si="136"/>
        <v>85.19</v>
      </c>
      <c r="Q1760" s="10" t="s">
        <v>8335</v>
      </c>
      <c r="R1760" t="s">
        <v>8336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5868</v>
      </c>
      <c r="D1761" s="15">
        <v>5000</v>
      </c>
      <c r="E1761" s="6">
        <v>2299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8">
        <f t="shared" si="135"/>
        <v>46</v>
      </c>
      <c r="P1761" s="8">
        <f t="shared" si="136"/>
        <v>46.92</v>
      </c>
      <c r="Q1761" s="10" t="s">
        <v>8335</v>
      </c>
      <c r="R1761" t="s">
        <v>8336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5869</v>
      </c>
      <c r="D1762" s="15">
        <v>5000</v>
      </c>
      <c r="E1762" s="6">
        <v>2298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8">
        <f t="shared" si="135"/>
        <v>46</v>
      </c>
      <c r="P1762" s="8">
        <f t="shared" si="136"/>
        <v>22.53</v>
      </c>
      <c r="Q1762" s="10" t="s">
        <v>8335</v>
      </c>
      <c r="R1762" t="s">
        <v>8336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5870</v>
      </c>
      <c r="D1763" s="15">
        <v>100</v>
      </c>
      <c r="E1763" s="6">
        <v>2296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8">
        <f t="shared" si="135"/>
        <v>2296</v>
      </c>
      <c r="P1763" s="8">
        <f t="shared" si="136"/>
        <v>765.33</v>
      </c>
      <c r="Q1763" s="10" t="s">
        <v>8335</v>
      </c>
      <c r="R1763" t="s">
        <v>8336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5871</v>
      </c>
      <c r="D1764" s="15">
        <v>100</v>
      </c>
      <c r="E1764" s="6">
        <v>2291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8">
        <f t="shared" si="135"/>
        <v>2291</v>
      </c>
      <c r="P1764" s="8">
        <f t="shared" si="136"/>
        <v>91.64</v>
      </c>
      <c r="Q1764" s="10" t="s">
        <v>8335</v>
      </c>
      <c r="R1764" t="s">
        <v>8336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5872</v>
      </c>
      <c r="D1765" s="15">
        <v>12000</v>
      </c>
      <c r="E1765" s="6">
        <v>2290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8">
        <f t="shared" si="135"/>
        <v>19</v>
      </c>
      <c r="P1765" s="8">
        <f t="shared" si="136"/>
        <v>19.41</v>
      </c>
      <c r="Q1765" s="10" t="s">
        <v>8335</v>
      </c>
      <c r="R1765" t="s">
        <v>8336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5873</v>
      </c>
      <c r="D1766" s="15">
        <v>11000</v>
      </c>
      <c r="E1766" s="6">
        <v>2287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8">
        <f t="shared" si="135"/>
        <v>21</v>
      </c>
      <c r="P1766" s="8">
        <f t="shared" si="136"/>
        <v>58.64</v>
      </c>
      <c r="Q1766" s="10" t="s">
        <v>8335</v>
      </c>
      <c r="R1766" t="s">
        <v>8336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5874</v>
      </c>
      <c r="D1767" s="15">
        <v>12500</v>
      </c>
      <c r="E1767" s="6">
        <v>2286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8">
        <f t="shared" si="135"/>
        <v>18</v>
      </c>
      <c r="P1767" s="8">
        <f t="shared" si="136"/>
        <v>22.19</v>
      </c>
      <c r="Q1767" s="10" t="s">
        <v>8335</v>
      </c>
      <c r="R1767" t="s">
        <v>8336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5875</v>
      </c>
      <c r="D1768" s="15">
        <v>1500</v>
      </c>
      <c r="E1768" s="6">
        <v>2282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8">
        <f t="shared" si="135"/>
        <v>152</v>
      </c>
      <c r="P1768" s="8" t="str">
        <f t="shared" si="136"/>
        <v>N/A</v>
      </c>
      <c r="Q1768" s="10" t="s">
        <v>8335</v>
      </c>
      <c r="R1768" t="s">
        <v>8336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5876</v>
      </c>
      <c r="D1769" s="15">
        <v>5000</v>
      </c>
      <c r="E1769" s="6">
        <v>2280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8">
        <f t="shared" si="135"/>
        <v>46</v>
      </c>
      <c r="P1769" s="8">
        <f t="shared" si="136"/>
        <v>58.46</v>
      </c>
      <c r="Q1769" s="10" t="s">
        <v>8335</v>
      </c>
      <c r="R1769" t="s">
        <v>8336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5877</v>
      </c>
      <c r="D1770" s="15">
        <v>5000</v>
      </c>
      <c r="E1770" s="6">
        <v>2270.37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8">
        <f t="shared" si="135"/>
        <v>45</v>
      </c>
      <c r="P1770" s="8">
        <f t="shared" si="136"/>
        <v>151.36000000000001</v>
      </c>
      <c r="Q1770" s="10" t="s">
        <v>8335</v>
      </c>
      <c r="R1770" t="s">
        <v>8336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5878</v>
      </c>
      <c r="D1771" s="15">
        <v>40000</v>
      </c>
      <c r="E1771" s="6">
        <v>2265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8">
        <f t="shared" si="135"/>
        <v>6</v>
      </c>
      <c r="P1771" s="8">
        <f t="shared" si="136"/>
        <v>102.95</v>
      </c>
      <c r="Q1771" s="10" t="s">
        <v>8335</v>
      </c>
      <c r="R1771" t="s">
        <v>8336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5879</v>
      </c>
      <c r="D1772" s="15">
        <v>24500</v>
      </c>
      <c r="E1772" s="6">
        <v>2257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8">
        <f t="shared" si="135"/>
        <v>9</v>
      </c>
      <c r="P1772" s="8">
        <f t="shared" si="136"/>
        <v>24.53</v>
      </c>
      <c r="Q1772" s="10" t="s">
        <v>8335</v>
      </c>
      <c r="R1772" t="s">
        <v>8336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5880</v>
      </c>
      <c r="D1773" s="15">
        <v>4200</v>
      </c>
      <c r="E1773" s="6">
        <v>2249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8">
        <f t="shared" si="135"/>
        <v>54</v>
      </c>
      <c r="P1773" s="8">
        <f t="shared" si="136"/>
        <v>89.96</v>
      </c>
      <c r="Q1773" s="10" t="s">
        <v>8335</v>
      </c>
      <c r="R1773" t="s">
        <v>8336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5881</v>
      </c>
      <c r="D1774" s="15">
        <v>5500</v>
      </c>
      <c r="E1774" s="6">
        <v>2245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8">
        <f t="shared" si="135"/>
        <v>41</v>
      </c>
      <c r="P1774" s="8">
        <f t="shared" si="136"/>
        <v>118.16</v>
      </c>
      <c r="Q1774" s="10" t="s">
        <v>8335</v>
      </c>
      <c r="R1774" t="s">
        <v>8336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5882</v>
      </c>
      <c r="D1775" s="15">
        <v>30000</v>
      </c>
      <c r="E1775" s="6">
        <v>2231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8">
        <f t="shared" si="135"/>
        <v>7</v>
      </c>
      <c r="P1775" s="8">
        <f t="shared" si="136"/>
        <v>117.42</v>
      </c>
      <c r="Q1775" s="10" t="s">
        <v>8335</v>
      </c>
      <c r="R1775" t="s">
        <v>8336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5883</v>
      </c>
      <c r="D1776" s="15">
        <v>2500</v>
      </c>
      <c r="E1776" s="6">
        <v>2230.4299999999998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8">
        <f t="shared" si="135"/>
        <v>89</v>
      </c>
      <c r="P1776" s="8">
        <f t="shared" si="136"/>
        <v>171.57</v>
      </c>
      <c r="Q1776" s="10" t="s">
        <v>8335</v>
      </c>
      <c r="R1776" t="s">
        <v>8336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5884</v>
      </c>
      <c r="D1777" s="15">
        <v>32500</v>
      </c>
      <c r="E1777" s="6">
        <v>2230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8">
        <f t="shared" si="135"/>
        <v>7</v>
      </c>
      <c r="P1777" s="8">
        <f t="shared" si="136"/>
        <v>17.98</v>
      </c>
      <c r="Q1777" s="10" t="s">
        <v>8335</v>
      </c>
      <c r="R1777" t="s">
        <v>8336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5885</v>
      </c>
      <c r="D1778" s="15">
        <v>5000</v>
      </c>
      <c r="E1778" s="6">
        <v>2222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8">
        <f t="shared" si="135"/>
        <v>44</v>
      </c>
      <c r="P1778" s="8">
        <f t="shared" si="136"/>
        <v>555.5</v>
      </c>
      <c r="Q1778" s="10" t="s">
        <v>8335</v>
      </c>
      <c r="R1778" t="s">
        <v>8336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5886</v>
      </c>
      <c r="D1779" s="15">
        <v>4800</v>
      </c>
      <c r="E1779" s="6">
        <v>2222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8">
        <f t="shared" si="135"/>
        <v>46</v>
      </c>
      <c r="P1779" s="8">
        <f t="shared" si="136"/>
        <v>222.2</v>
      </c>
      <c r="Q1779" s="10" t="s">
        <v>8335</v>
      </c>
      <c r="R1779" t="s">
        <v>8336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5887</v>
      </c>
      <c r="D1780" s="15">
        <v>50000</v>
      </c>
      <c r="E1780" s="6">
        <v>2215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8">
        <f t="shared" si="135"/>
        <v>4</v>
      </c>
      <c r="P1780" s="8">
        <f t="shared" si="136"/>
        <v>147.66999999999999</v>
      </c>
      <c r="Q1780" s="10" t="s">
        <v>8335</v>
      </c>
      <c r="R1780" t="s">
        <v>8336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5888</v>
      </c>
      <c r="D1781" s="15">
        <v>11000</v>
      </c>
      <c r="E1781" s="6">
        <v>2210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8">
        <f t="shared" si="135"/>
        <v>20</v>
      </c>
      <c r="P1781" s="8">
        <f t="shared" si="136"/>
        <v>58.16</v>
      </c>
      <c r="Q1781" s="10" t="s">
        <v>8335</v>
      </c>
      <c r="R1781" t="s">
        <v>8336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5889</v>
      </c>
      <c r="D1782" s="15">
        <v>30000</v>
      </c>
      <c r="E1782" s="6">
        <v>2210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8">
        <f t="shared" si="135"/>
        <v>7</v>
      </c>
      <c r="P1782" s="8">
        <f t="shared" si="136"/>
        <v>14.54</v>
      </c>
      <c r="Q1782" s="10" t="s">
        <v>8335</v>
      </c>
      <c r="R1782" t="s">
        <v>8336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5890</v>
      </c>
      <c r="D1783" s="15">
        <v>5500</v>
      </c>
      <c r="E1783" s="6">
        <v>2204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8">
        <f t="shared" si="135"/>
        <v>40</v>
      </c>
      <c r="P1783" s="8">
        <f t="shared" si="136"/>
        <v>91.83</v>
      </c>
      <c r="Q1783" s="10" t="s">
        <v>8335</v>
      </c>
      <c r="R1783" t="s">
        <v>8336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5891</v>
      </c>
      <c r="D1784" s="15">
        <v>35000</v>
      </c>
      <c r="E1784" s="6">
        <v>2202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8">
        <f t="shared" si="135"/>
        <v>6</v>
      </c>
      <c r="P1784" s="8">
        <f t="shared" si="136"/>
        <v>28.97</v>
      </c>
      <c r="Q1784" s="10" t="s">
        <v>8335</v>
      </c>
      <c r="R1784" t="s">
        <v>8336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5892</v>
      </c>
      <c r="D1785" s="15">
        <v>40000</v>
      </c>
      <c r="E1785" s="6">
        <v>2200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8">
        <f t="shared" si="135"/>
        <v>6</v>
      </c>
      <c r="P1785" s="8">
        <f t="shared" si="136"/>
        <v>11.89</v>
      </c>
      <c r="Q1785" s="10" t="s">
        <v>8335</v>
      </c>
      <c r="R1785" t="s">
        <v>8336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5893</v>
      </c>
      <c r="D1786" s="15">
        <v>5000</v>
      </c>
      <c r="E1786" s="6">
        <v>2198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8">
        <f t="shared" si="135"/>
        <v>44</v>
      </c>
      <c r="P1786" s="8">
        <f t="shared" si="136"/>
        <v>66.61</v>
      </c>
      <c r="Q1786" s="10" t="s">
        <v>8335</v>
      </c>
      <c r="R1786" t="s">
        <v>8336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5894</v>
      </c>
      <c r="D1787" s="15">
        <v>24000</v>
      </c>
      <c r="E1787" s="6">
        <v>2196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8">
        <f t="shared" si="135"/>
        <v>9</v>
      </c>
      <c r="P1787" s="8">
        <f t="shared" si="136"/>
        <v>20.329999999999998</v>
      </c>
      <c r="Q1787" s="10" t="s">
        <v>8335</v>
      </c>
      <c r="R1787" t="s">
        <v>8336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5895</v>
      </c>
      <c r="D1788" s="15">
        <v>1900</v>
      </c>
      <c r="E1788" s="6">
        <v>2195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8">
        <f t="shared" si="135"/>
        <v>116</v>
      </c>
      <c r="P1788" s="8">
        <f t="shared" si="136"/>
        <v>75.69</v>
      </c>
      <c r="Q1788" s="10" t="s">
        <v>8335</v>
      </c>
      <c r="R1788" t="s">
        <v>8336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5896</v>
      </c>
      <c r="D1789" s="15">
        <v>10000</v>
      </c>
      <c r="E1789" s="6">
        <v>2193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8">
        <f t="shared" si="135"/>
        <v>22</v>
      </c>
      <c r="P1789" s="8">
        <f t="shared" si="136"/>
        <v>91.38</v>
      </c>
      <c r="Q1789" s="10" t="s">
        <v>8335</v>
      </c>
      <c r="R1789" t="s">
        <v>8336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5897</v>
      </c>
      <c r="D1790" s="15">
        <v>5500</v>
      </c>
      <c r="E1790" s="6">
        <v>2191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8">
        <f t="shared" si="135"/>
        <v>40</v>
      </c>
      <c r="P1790" s="8">
        <f t="shared" si="136"/>
        <v>547.75</v>
      </c>
      <c r="Q1790" s="10" t="s">
        <v>8335</v>
      </c>
      <c r="R1790" t="s">
        <v>8336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5898</v>
      </c>
      <c r="D1791" s="15">
        <v>8000</v>
      </c>
      <c r="E1791" s="6">
        <v>2191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8">
        <f t="shared" si="135"/>
        <v>27</v>
      </c>
      <c r="P1791" s="8">
        <f t="shared" si="136"/>
        <v>547.75</v>
      </c>
      <c r="Q1791" s="10" t="s">
        <v>8335</v>
      </c>
      <c r="R1791" t="s">
        <v>8336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5899</v>
      </c>
      <c r="D1792" s="15">
        <v>33000</v>
      </c>
      <c r="E1792" s="6">
        <v>2182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8">
        <f t="shared" si="135"/>
        <v>7</v>
      </c>
      <c r="P1792" s="8">
        <f t="shared" si="136"/>
        <v>145.47</v>
      </c>
      <c r="Q1792" s="10" t="s">
        <v>8335</v>
      </c>
      <c r="R1792" t="s">
        <v>8336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5900</v>
      </c>
      <c r="D1793" s="15">
        <v>3000</v>
      </c>
      <c r="E1793" s="6">
        <v>2182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8">
        <f t="shared" si="135"/>
        <v>73</v>
      </c>
      <c r="P1793" s="8">
        <f t="shared" si="136"/>
        <v>545.5</v>
      </c>
      <c r="Q1793" s="10" t="s">
        <v>8335</v>
      </c>
      <c r="R1793" t="s">
        <v>8336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5901</v>
      </c>
      <c r="D1794" s="15">
        <v>25000</v>
      </c>
      <c r="E1794" s="6">
        <v>2180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8">
        <f t="shared" si="135"/>
        <v>9</v>
      </c>
      <c r="P1794" s="8">
        <f t="shared" si="136"/>
        <v>15.68</v>
      </c>
      <c r="Q1794" s="10" t="s">
        <v>8335</v>
      </c>
      <c r="R1794" t="s">
        <v>8336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5902</v>
      </c>
      <c r="D1795" s="15">
        <v>3000</v>
      </c>
      <c r="E1795" s="6">
        <v>2175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8">
        <f t="shared" ref="O1795:O1858" si="140">ROUND(E1795/D1795*100,0)</f>
        <v>73</v>
      </c>
      <c r="P1795" s="8">
        <f t="shared" ref="P1795:P1858" si="141">IFERROR(ROUND(E1795/L1795,2), "N/A")</f>
        <v>1087.5</v>
      </c>
      <c r="Q1795" s="10" t="s">
        <v>8335</v>
      </c>
      <c r="R1795" t="s">
        <v>8336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5903</v>
      </c>
      <c r="D1796" s="15">
        <v>9000</v>
      </c>
      <c r="E1796" s="6">
        <v>2170.9899999999998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8">
        <f t="shared" si="140"/>
        <v>24</v>
      </c>
      <c r="P1796" s="8">
        <f t="shared" si="141"/>
        <v>120.61</v>
      </c>
      <c r="Q1796" s="10" t="s">
        <v>8335</v>
      </c>
      <c r="R1796" t="s">
        <v>8336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5904</v>
      </c>
      <c r="D1797" s="15">
        <v>28000</v>
      </c>
      <c r="E1797" s="6">
        <v>2161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8">
        <f t="shared" si="140"/>
        <v>8</v>
      </c>
      <c r="P1797" s="8">
        <f t="shared" si="141"/>
        <v>26.68</v>
      </c>
      <c r="Q1797" s="10" t="s">
        <v>8335</v>
      </c>
      <c r="R1797" t="s">
        <v>8336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5905</v>
      </c>
      <c r="D1798" s="15">
        <v>19000</v>
      </c>
      <c r="E1798" s="6">
        <v>2160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8">
        <f t="shared" si="140"/>
        <v>11</v>
      </c>
      <c r="P1798" s="8">
        <f t="shared" si="141"/>
        <v>25.12</v>
      </c>
      <c r="Q1798" s="10" t="s">
        <v>8335</v>
      </c>
      <c r="R1798" t="s">
        <v>8336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5906</v>
      </c>
      <c r="D1799" s="15">
        <v>10000</v>
      </c>
      <c r="E1799" s="6">
        <v>2159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8">
        <f t="shared" si="140"/>
        <v>22</v>
      </c>
      <c r="P1799" s="8">
        <f t="shared" si="141"/>
        <v>15.42</v>
      </c>
      <c r="Q1799" s="10" t="s">
        <v>8335</v>
      </c>
      <c r="R1799" t="s">
        <v>8336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5907</v>
      </c>
      <c r="D1800" s="15">
        <v>16000</v>
      </c>
      <c r="E1800" s="6">
        <v>2156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8">
        <f t="shared" si="140"/>
        <v>13</v>
      </c>
      <c r="P1800" s="8">
        <f t="shared" si="141"/>
        <v>58.27</v>
      </c>
      <c r="Q1800" s="10" t="s">
        <v>8335</v>
      </c>
      <c r="R1800" t="s">
        <v>8336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5908</v>
      </c>
      <c r="D1801" s="15">
        <v>4000</v>
      </c>
      <c r="E1801" s="6">
        <v>2155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8">
        <f t="shared" si="140"/>
        <v>54</v>
      </c>
      <c r="P1801" s="8">
        <f t="shared" si="141"/>
        <v>359.17</v>
      </c>
      <c r="Q1801" s="10" t="s">
        <v>8335</v>
      </c>
      <c r="R1801" t="s">
        <v>8336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5909</v>
      </c>
      <c r="D1802" s="15">
        <v>46260</v>
      </c>
      <c r="E1802" s="6">
        <v>2154.66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8">
        <f t="shared" si="140"/>
        <v>5</v>
      </c>
      <c r="P1802" s="8">
        <f t="shared" si="141"/>
        <v>19.07</v>
      </c>
      <c r="Q1802" s="10" t="s">
        <v>8335</v>
      </c>
      <c r="R1802" t="s">
        <v>8336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5910</v>
      </c>
      <c r="D1803" s="15">
        <v>17000</v>
      </c>
      <c r="E1803" s="6">
        <v>2152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8">
        <f t="shared" si="140"/>
        <v>13</v>
      </c>
      <c r="P1803" s="8">
        <f t="shared" si="141"/>
        <v>58.16</v>
      </c>
      <c r="Q1803" s="10" t="s">
        <v>8335</v>
      </c>
      <c r="R1803" t="s">
        <v>8336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5911</v>
      </c>
      <c r="D1804" s="15">
        <v>3500</v>
      </c>
      <c r="E1804" s="6">
        <v>2152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8">
        <f t="shared" si="140"/>
        <v>61</v>
      </c>
      <c r="P1804" s="8">
        <f t="shared" si="141"/>
        <v>119.56</v>
      </c>
      <c r="Q1804" s="10" t="s">
        <v>8335</v>
      </c>
      <c r="R1804" t="s">
        <v>8336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5912</v>
      </c>
      <c r="D1805" s="15">
        <v>17500</v>
      </c>
      <c r="E1805" s="6">
        <v>2150.1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8">
        <f t="shared" si="140"/>
        <v>12</v>
      </c>
      <c r="P1805" s="8">
        <f t="shared" si="141"/>
        <v>28.67</v>
      </c>
      <c r="Q1805" s="10" t="s">
        <v>8335</v>
      </c>
      <c r="R1805" t="s">
        <v>8336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5913</v>
      </c>
      <c r="D1806" s="15">
        <v>15500</v>
      </c>
      <c r="E1806" s="6">
        <v>2147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8">
        <f t="shared" si="140"/>
        <v>14</v>
      </c>
      <c r="P1806" s="8">
        <f t="shared" si="141"/>
        <v>41.29</v>
      </c>
      <c r="Q1806" s="10" t="s">
        <v>8335</v>
      </c>
      <c r="R1806" t="s">
        <v>8336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5914</v>
      </c>
      <c r="D1807" s="15">
        <v>22500</v>
      </c>
      <c r="E1807" s="6">
        <v>2145.0100000000002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8">
        <f t="shared" si="140"/>
        <v>10</v>
      </c>
      <c r="P1807" s="8">
        <f t="shared" si="141"/>
        <v>17.579999999999998</v>
      </c>
      <c r="Q1807" s="10" t="s">
        <v>8335</v>
      </c>
      <c r="R1807" t="s">
        <v>8336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5915</v>
      </c>
      <c r="D1808" s="15">
        <v>20000</v>
      </c>
      <c r="E1808" s="6">
        <v>2145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8">
        <f t="shared" si="140"/>
        <v>11</v>
      </c>
      <c r="P1808" s="8">
        <f t="shared" si="141"/>
        <v>268.13</v>
      </c>
      <c r="Q1808" s="10" t="s">
        <v>8335</v>
      </c>
      <c r="R1808" t="s">
        <v>8336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5916</v>
      </c>
      <c r="D1809" s="15">
        <v>5000</v>
      </c>
      <c r="E1809" s="6">
        <v>2144.34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8">
        <f t="shared" si="140"/>
        <v>43</v>
      </c>
      <c r="P1809" s="8">
        <f t="shared" si="141"/>
        <v>268.04000000000002</v>
      </c>
      <c r="Q1809" s="10" t="s">
        <v>8335</v>
      </c>
      <c r="R1809" t="s">
        <v>8336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5917</v>
      </c>
      <c r="D1810" s="15">
        <v>28000</v>
      </c>
      <c r="E1810" s="6">
        <v>2143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8">
        <f t="shared" si="140"/>
        <v>8</v>
      </c>
      <c r="P1810" s="8">
        <f t="shared" si="141"/>
        <v>22.32</v>
      </c>
      <c r="Q1810" s="10" t="s">
        <v>8335</v>
      </c>
      <c r="R1810" t="s">
        <v>8336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5918</v>
      </c>
      <c r="D1811" s="15">
        <v>3500</v>
      </c>
      <c r="E1811" s="6">
        <v>2142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8">
        <f t="shared" si="140"/>
        <v>61</v>
      </c>
      <c r="P1811" s="8">
        <f t="shared" si="141"/>
        <v>238</v>
      </c>
      <c r="Q1811" s="10" t="s">
        <v>8335</v>
      </c>
      <c r="R1811" t="s">
        <v>8336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5919</v>
      </c>
      <c r="D1812" s="15">
        <v>450</v>
      </c>
      <c r="E1812" s="6">
        <v>2141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8">
        <f t="shared" si="140"/>
        <v>476</v>
      </c>
      <c r="P1812" s="8">
        <f t="shared" si="141"/>
        <v>1070.5</v>
      </c>
      <c r="Q1812" s="10" t="s">
        <v>8335</v>
      </c>
      <c r="R1812" t="s">
        <v>8336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5920</v>
      </c>
      <c r="D1813" s="15">
        <v>54000</v>
      </c>
      <c r="E1813" s="6">
        <v>2140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8">
        <f t="shared" si="140"/>
        <v>4</v>
      </c>
      <c r="P1813" s="8">
        <f t="shared" si="141"/>
        <v>82.31</v>
      </c>
      <c r="Q1813" s="10" t="s">
        <v>8335</v>
      </c>
      <c r="R1813" t="s">
        <v>8336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5921</v>
      </c>
      <c r="D1814" s="15">
        <v>6500</v>
      </c>
      <c r="E1814" s="6">
        <v>2140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8">
        <f t="shared" si="140"/>
        <v>33</v>
      </c>
      <c r="P1814" s="8">
        <f t="shared" si="141"/>
        <v>93.04</v>
      </c>
      <c r="Q1814" s="10" t="s">
        <v>8335</v>
      </c>
      <c r="R1814" t="s">
        <v>8336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5922</v>
      </c>
      <c r="D1815" s="15">
        <v>8750</v>
      </c>
      <c r="E1815" s="6">
        <v>2132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8">
        <f t="shared" si="140"/>
        <v>24</v>
      </c>
      <c r="P1815" s="8" t="str">
        <f t="shared" si="141"/>
        <v>N/A</v>
      </c>
      <c r="Q1815" s="10" t="s">
        <v>8335</v>
      </c>
      <c r="R1815" t="s">
        <v>8336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5923</v>
      </c>
      <c r="D1816" s="15">
        <v>12000</v>
      </c>
      <c r="E1816" s="6">
        <v>2132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8">
        <f t="shared" si="140"/>
        <v>18</v>
      </c>
      <c r="P1816" s="8">
        <f t="shared" si="141"/>
        <v>15.23</v>
      </c>
      <c r="Q1816" s="10" t="s">
        <v>8335</v>
      </c>
      <c r="R1816" t="s">
        <v>8336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5924</v>
      </c>
      <c r="D1817" s="15">
        <v>3000</v>
      </c>
      <c r="E1817" s="6">
        <v>2130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8">
        <f t="shared" si="140"/>
        <v>71</v>
      </c>
      <c r="P1817" s="8" t="str">
        <f t="shared" si="141"/>
        <v>N/A</v>
      </c>
      <c r="Q1817" s="10" t="s">
        <v>8335</v>
      </c>
      <c r="R1817" t="s">
        <v>8336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5925</v>
      </c>
      <c r="D1818" s="15">
        <v>25000</v>
      </c>
      <c r="E1818" s="6">
        <v>2130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8">
        <f t="shared" si="140"/>
        <v>9</v>
      </c>
      <c r="P1818" s="8">
        <f t="shared" si="141"/>
        <v>355</v>
      </c>
      <c r="Q1818" s="10" t="s">
        <v>8335</v>
      </c>
      <c r="R1818" t="s">
        <v>8336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5926</v>
      </c>
      <c r="D1819" s="15">
        <v>18000</v>
      </c>
      <c r="E1819" s="6">
        <v>2129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8">
        <f t="shared" si="140"/>
        <v>12</v>
      </c>
      <c r="P1819" s="8">
        <f t="shared" si="141"/>
        <v>21.29</v>
      </c>
      <c r="Q1819" s="10" t="s">
        <v>8335</v>
      </c>
      <c r="R1819" t="s">
        <v>8336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5927</v>
      </c>
      <c r="D1820" s="15">
        <v>15000</v>
      </c>
      <c r="E1820" s="6">
        <v>2125.9899999999998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8">
        <f t="shared" si="140"/>
        <v>14</v>
      </c>
      <c r="P1820" s="8" t="str">
        <f t="shared" si="141"/>
        <v>N/A</v>
      </c>
      <c r="Q1820" s="10" t="s">
        <v>8335</v>
      </c>
      <c r="R1820" t="s">
        <v>8336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5928</v>
      </c>
      <c r="D1821" s="15">
        <v>1200</v>
      </c>
      <c r="E1821" s="6">
        <v>2119.9899999999998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8">
        <f t="shared" si="140"/>
        <v>177</v>
      </c>
      <c r="P1821" s="8">
        <f t="shared" si="141"/>
        <v>530</v>
      </c>
      <c r="Q1821" s="10" t="s">
        <v>8335</v>
      </c>
      <c r="R1821" t="s">
        <v>8336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5929</v>
      </c>
      <c r="D1822" s="15">
        <v>26000</v>
      </c>
      <c r="E1822" s="6">
        <v>2115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8">
        <f t="shared" si="140"/>
        <v>8</v>
      </c>
      <c r="P1822" s="8">
        <f t="shared" si="141"/>
        <v>264.38</v>
      </c>
      <c r="Q1822" s="10" t="s">
        <v>8335</v>
      </c>
      <c r="R1822" t="s">
        <v>8336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5930</v>
      </c>
      <c r="D1823" s="15">
        <v>2500</v>
      </c>
      <c r="E1823" s="6">
        <v>2113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8">
        <f t="shared" si="140"/>
        <v>85</v>
      </c>
      <c r="P1823" s="8">
        <f t="shared" si="141"/>
        <v>37.07</v>
      </c>
      <c r="Q1823" s="10" t="s">
        <v>8322</v>
      </c>
      <c r="R1823" t="s">
        <v>8323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5931</v>
      </c>
      <c r="D1824" s="15">
        <v>300</v>
      </c>
      <c r="E1824" s="6">
        <v>2112.9899999999998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8">
        <f t="shared" si="140"/>
        <v>704</v>
      </c>
      <c r="P1824" s="8">
        <f t="shared" si="141"/>
        <v>192.09</v>
      </c>
      <c r="Q1824" s="10" t="s">
        <v>8322</v>
      </c>
      <c r="R1824" t="s">
        <v>8323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5932</v>
      </c>
      <c r="D1825" s="15">
        <v>700</v>
      </c>
      <c r="E1825" s="6">
        <v>2110.5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8">
        <f t="shared" si="140"/>
        <v>302</v>
      </c>
      <c r="P1825" s="8">
        <f t="shared" si="141"/>
        <v>63.95</v>
      </c>
      <c r="Q1825" s="10" t="s">
        <v>8322</v>
      </c>
      <c r="R1825" t="s">
        <v>8323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5933</v>
      </c>
      <c r="D1826" s="15">
        <v>3000</v>
      </c>
      <c r="E1826" s="6">
        <v>2110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8">
        <f t="shared" si="140"/>
        <v>70</v>
      </c>
      <c r="P1826" s="8">
        <f t="shared" si="141"/>
        <v>52.75</v>
      </c>
      <c r="Q1826" s="10" t="s">
        <v>8322</v>
      </c>
      <c r="R1826" t="s">
        <v>8323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5934</v>
      </c>
      <c r="D1827" s="15">
        <v>2000</v>
      </c>
      <c r="E1827" s="6">
        <v>2107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8">
        <f t="shared" si="140"/>
        <v>105</v>
      </c>
      <c r="P1827" s="8">
        <f t="shared" si="141"/>
        <v>42.14</v>
      </c>
      <c r="Q1827" s="10" t="s">
        <v>8322</v>
      </c>
      <c r="R1827" t="s">
        <v>8323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5935</v>
      </c>
      <c r="D1828" s="15">
        <v>2000</v>
      </c>
      <c r="E1828" s="6">
        <v>2103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8">
        <f t="shared" si="140"/>
        <v>105</v>
      </c>
      <c r="P1828" s="8">
        <f t="shared" si="141"/>
        <v>55.34</v>
      </c>
      <c r="Q1828" s="10" t="s">
        <v>8322</v>
      </c>
      <c r="R1828" t="s">
        <v>8323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5936</v>
      </c>
      <c r="D1829" s="15">
        <v>8000</v>
      </c>
      <c r="E1829" s="6">
        <v>2102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8">
        <f t="shared" si="140"/>
        <v>26</v>
      </c>
      <c r="P1829" s="8">
        <f t="shared" si="141"/>
        <v>21.9</v>
      </c>
      <c r="Q1829" s="10" t="s">
        <v>8322</v>
      </c>
      <c r="R1829" t="s">
        <v>8323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5937</v>
      </c>
      <c r="D1830" s="15">
        <v>20000</v>
      </c>
      <c r="E1830" s="6">
        <v>2102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8">
        <f t="shared" si="140"/>
        <v>11</v>
      </c>
      <c r="P1830" s="8">
        <f t="shared" si="141"/>
        <v>43.79</v>
      </c>
      <c r="Q1830" s="10" t="s">
        <v>8322</v>
      </c>
      <c r="R1830" t="s">
        <v>8323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5938</v>
      </c>
      <c r="D1831" s="15">
        <v>1500</v>
      </c>
      <c r="E1831" s="6">
        <v>2101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8">
        <f t="shared" si="140"/>
        <v>140</v>
      </c>
      <c r="P1831" s="8">
        <f t="shared" si="141"/>
        <v>63.67</v>
      </c>
      <c r="Q1831" s="10" t="s">
        <v>8322</v>
      </c>
      <c r="R1831" t="s">
        <v>8323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5939</v>
      </c>
      <c r="D1832" s="15">
        <v>15000</v>
      </c>
      <c r="E1832" s="6">
        <v>2100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8">
        <f t="shared" si="140"/>
        <v>14</v>
      </c>
      <c r="P1832" s="8">
        <f t="shared" si="141"/>
        <v>9.2899999999999991</v>
      </c>
      <c r="Q1832" s="10" t="s">
        <v>8322</v>
      </c>
      <c r="R1832" t="s">
        <v>8323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5940</v>
      </c>
      <c r="D1833" s="15">
        <v>1000</v>
      </c>
      <c r="E1833" s="6">
        <v>2100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8">
        <f t="shared" si="140"/>
        <v>210</v>
      </c>
      <c r="P1833" s="8">
        <f t="shared" si="141"/>
        <v>150</v>
      </c>
      <c r="Q1833" s="10" t="s">
        <v>8322</v>
      </c>
      <c r="R1833" t="s">
        <v>8323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5941</v>
      </c>
      <c r="D1834" s="15">
        <v>350</v>
      </c>
      <c r="E1834" s="6">
        <v>2100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8">
        <f t="shared" si="140"/>
        <v>600</v>
      </c>
      <c r="P1834" s="8">
        <f t="shared" si="141"/>
        <v>105</v>
      </c>
      <c r="Q1834" s="10" t="s">
        <v>8322</v>
      </c>
      <c r="R1834" t="s">
        <v>8323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5942</v>
      </c>
      <c r="D1835" s="15">
        <v>400</v>
      </c>
      <c r="E1835" s="6">
        <v>2100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8">
        <f t="shared" si="140"/>
        <v>525</v>
      </c>
      <c r="P1835" s="8">
        <f t="shared" si="141"/>
        <v>84</v>
      </c>
      <c r="Q1835" s="10" t="s">
        <v>8322</v>
      </c>
      <c r="R1835" t="s">
        <v>8323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5943</v>
      </c>
      <c r="D1836" s="15">
        <v>10000</v>
      </c>
      <c r="E1836" s="6">
        <v>2095.2600000000002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8">
        <f t="shared" si="140"/>
        <v>21</v>
      </c>
      <c r="P1836" s="8">
        <f t="shared" si="141"/>
        <v>23.28</v>
      </c>
      <c r="Q1836" s="10" t="s">
        <v>8322</v>
      </c>
      <c r="R1836" t="s">
        <v>8323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5944</v>
      </c>
      <c r="D1837" s="15">
        <v>500</v>
      </c>
      <c r="E1837" s="6">
        <v>2095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8">
        <f t="shared" si="140"/>
        <v>419</v>
      </c>
      <c r="P1837" s="8">
        <f t="shared" si="141"/>
        <v>190.45</v>
      </c>
      <c r="Q1837" s="10" t="s">
        <v>8322</v>
      </c>
      <c r="R1837" t="s">
        <v>8323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5945</v>
      </c>
      <c r="D1838" s="15">
        <v>5000</v>
      </c>
      <c r="E1838" s="6">
        <v>2093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8">
        <f t="shared" si="140"/>
        <v>42</v>
      </c>
      <c r="P1838" s="8">
        <f t="shared" si="141"/>
        <v>38.049999999999997</v>
      </c>
      <c r="Q1838" s="10" t="s">
        <v>8322</v>
      </c>
      <c r="R1838" t="s">
        <v>8323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5946</v>
      </c>
      <c r="D1839" s="15">
        <v>600</v>
      </c>
      <c r="E1839" s="6">
        <v>2087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8">
        <f t="shared" si="140"/>
        <v>348</v>
      </c>
      <c r="P1839" s="8">
        <f t="shared" si="141"/>
        <v>69.569999999999993</v>
      </c>
      <c r="Q1839" s="10" t="s">
        <v>8322</v>
      </c>
      <c r="R1839" t="s">
        <v>8323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5947</v>
      </c>
      <c r="D1840" s="15">
        <v>1000</v>
      </c>
      <c r="E1840" s="6">
        <v>2086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8">
        <f t="shared" si="140"/>
        <v>209</v>
      </c>
      <c r="P1840" s="8">
        <f t="shared" si="141"/>
        <v>74.5</v>
      </c>
      <c r="Q1840" s="10" t="s">
        <v>8322</v>
      </c>
      <c r="R1840" t="s">
        <v>8323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5948</v>
      </c>
      <c r="D1841" s="15">
        <v>1000</v>
      </c>
      <c r="E1841" s="6">
        <v>2082.25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8">
        <f t="shared" si="140"/>
        <v>208</v>
      </c>
      <c r="P1841" s="8">
        <f t="shared" si="141"/>
        <v>46.27</v>
      </c>
      <c r="Q1841" s="10" t="s">
        <v>8322</v>
      </c>
      <c r="R1841" t="s">
        <v>8323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5949</v>
      </c>
      <c r="D1842" s="15">
        <v>900</v>
      </c>
      <c r="E1842" s="6">
        <v>2080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8">
        <f t="shared" si="140"/>
        <v>231</v>
      </c>
      <c r="P1842" s="8">
        <f t="shared" si="141"/>
        <v>160</v>
      </c>
      <c r="Q1842" s="10" t="s">
        <v>8322</v>
      </c>
      <c r="R1842" t="s">
        <v>8323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5950</v>
      </c>
      <c r="D1843" s="15">
        <v>2000</v>
      </c>
      <c r="E1843" s="6">
        <v>2076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8">
        <f t="shared" si="140"/>
        <v>104</v>
      </c>
      <c r="P1843" s="8">
        <f t="shared" si="141"/>
        <v>51.9</v>
      </c>
      <c r="Q1843" s="10" t="s">
        <v>8322</v>
      </c>
      <c r="R1843" t="s">
        <v>8323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5951</v>
      </c>
      <c r="D1844" s="15">
        <v>2000</v>
      </c>
      <c r="E1844" s="6">
        <v>2076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8">
        <f t="shared" si="140"/>
        <v>104</v>
      </c>
      <c r="P1844" s="8">
        <f t="shared" si="141"/>
        <v>98.86</v>
      </c>
      <c r="Q1844" s="10" t="s">
        <v>8322</v>
      </c>
      <c r="R1844" t="s">
        <v>8323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5952</v>
      </c>
      <c r="D1845" s="15">
        <v>10000</v>
      </c>
      <c r="E1845" s="6">
        <v>2075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8">
        <f t="shared" si="140"/>
        <v>21</v>
      </c>
      <c r="P1845" s="8">
        <f t="shared" si="141"/>
        <v>15.49</v>
      </c>
      <c r="Q1845" s="10" t="s">
        <v>8322</v>
      </c>
      <c r="R1845" t="s">
        <v>8323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5953</v>
      </c>
      <c r="D1846" s="15">
        <v>1500</v>
      </c>
      <c r="E1846" s="6">
        <v>2073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8">
        <f t="shared" si="140"/>
        <v>138</v>
      </c>
      <c r="P1846" s="8">
        <f t="shared" si="141"/>
        <v>103.65</v>
      </c>
      <c r="Q1846" s="10" t="s">
        <v>8322</v>
      </c>
      <c r="R1846" t="s">
        <v>8323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5954</v>
      </c>
      <c r="D1847" s="15">
        <v>1000</v>
      </c>
      <c r="E1847" s="6">
        <v>2070.5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8">
        <f t="shared" si="140"/>
        <v>207</v>
      </c>
      <c r="P1847" s="8">
        <f t="shared" si="141"/>
        <v>108.97</v>
      </c>
      <c r="Q1847" s="10" t="s">
        <v>8322</v>
      </c>
      <c r="R1847" t="s">
        <v>8323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5955</v>
      </c>
      <c r="D1848" s="15">
        <v>15000</v>
      </c>
      <c r="E1848" s="6">
        <v>2070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8">
        <f t="shared" si="140"/>
        <v>14</v>
      </c>
      <c r="P1848" s="8">
        <f t="shared" si="141"/>
        <v>9.9</v>
      </c>
      <c r="Q1848" s="10" t="s">
        <v>8322</v>
      </c>
      <c r="R1848" t="s">
        <v>8323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5956</v>
      </c>
      <c r="D1849" s="15">
        <v>2500</v>
      </c>
      <c r="E1849" s="6">
        <v>2070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8">
        <f t="shared" si="140"/>
        <v>83</v>
      </c>
      <c r="P1849" s="8">
        <f t="shared" si="141"/>
        <v>54.47</v>
      </c>
      <c r="Q1849" s="10" t="s">
        <v>8322</v>
      </c>
      <c r="R1849" t="s">
        <v>8323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5957</v>
      </c>
      <c r="D1850" s="15">
        <v>3000</v>
      </c>
      <c r="E1850" s="6">
        <v>2065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8">
        <f t="shared" si="140"/>
        <v>69</v>
      </c>
      <c r="P1850" s="8">
        <f t="shared" si="141"/>
        <v>86.04</v>
      </c>
      <c r="Q1850" s="10" t="s">
        <v>8322</v>
      </c>
      <c r="R1850" t="s">
        <v>8323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5958</v>
      </c>
      <c r="D1851" s="15">
        <v>300</v>
      </c>
      <c r="E1851" s="6">
        <v>2065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8">
        <f t="shared" si="140"/>
        <v>688</v>
      </c>
      <c r="P1851" s="8">
        <f t="shared" si="141"/>
        <v>258.13</v>
      </c>
      <c r="Q1851" s="10" t="s">
        <v>8322</v>
      </c>
      <c r="R1851" t="s">
        <v>8323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5959</v>
      </c>
      <c r="D1852" s="15">
        <v>9000</v>
      </c>
      <c r="E1852" s="6">
        <v>2063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8">
        <f t="shared" si="140"/>
        <v>23</v>
      </c>
      <c r="P1852" s="8">
        <f t="shared" si="141"/>
        <v>11.53</v>
      </c>
      <c r="Q1852" s="10" t="s">
        <v>8322</v>
      </c>
      <c r="R1852" t="s">
        <v>8323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5960</v>
      </c>
      <c r="D1853" s="15">
        <v>1300</v>
      </c>
      <c r="E1853" s="6">
        <v>2060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8">
        <f t="shared" si="140"/>
        <v>158</v>
      </c>
      <c r="P1853" s="8">
        <f t="shared" si="141"/>
        <v>79.23</v>
      </c>
      <c r="Q1853" s="10" t="s">
        <v>8322</v>
      </c>
      <c r="R1853" t="s">
        <v>8323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5961</v>
      </c>
      <c r="D1854" s="15">
        <v>15000</v>
      </c>
      <c r="E1854" s="6">
        <v>2060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8">
        <f t="shared" si="140"/>
        <v>14</v>
      </c>
      <c r="P1854" s="8">
        <f t="shared" si="141"/>
        <v>15.73</v>
      </c>
      <c r="Q1854" s="10" t="s">
        <v>8322</v>
      </c>
      <c r="R1854" t="s">
        <v>8323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5962</v>
      </c>
      <c r="D1855" s="15">
        <v>800</v>
      </c>
      <c r="E1855" s="6">
        <v>2059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8">
        <f t="shared" si="140"/>
        <v>257</v>
      </c>
      <c r="P1855" s="8">
        <f t="shared" si="141"/>
        <v>147.07</v>
      </c>
      <c r="Q1855" s="10" t="s">
        <v>8322</v>
      </c>
      <c r="R1855" t="s">
        <v>8323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5963</v>
      </c>
      <c r="D1856" s="15">
        <v>15000</v>
      </c>
      <c r="E1856" s="6">
        <v>2056.66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8">
        <f t="shared" si="140"/>
        <v>14</v>
      </c>
      <c r="P1856" s="8">
        <f t="shared" si="141"/>
        <v>11.82</v>
      </c>
      <c r="Q1856" s="10" t="s">
        <v>8322</v>
      </c>
      <c r="R1856" t="s">
        <v>8323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5964</v>
      </c>
      <c r="D1857" s="15">
        <v>8750</v>
      </c>
      <c r="E1857" s="6">
        <v>2055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8">
        <f t="shared" si="140"/>
        <v>23</v>
      </c>
      <c r="P1857" s="8">
        <f t="shared" si="141"/>
        <v>10.76</v>
      </c>
      <c r="Q1857" s="10" t="s">
        <v>8322</v>
      </c>
      <c r="R1857" t="s">
        <v>8323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5965</v>
      </c>
      <c r="D1858" s="15">
        <v>2000</v>
      </c>
      <c r="E1858" s="6">
        <v>2055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8">
        <f t="shared" si="140"/>
        <v>103</v>
      </c>
      <c r="P1858" s="8">
        <f t="shared" si="141"/>
        <v>54.08</v>
      </c>
      <c r="Q1858" s="10" t="s">
        <v>8322</v>
      </c>
      <c r="R1858" t="s">
        <v>8323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5966</v>
      </c>
      <c r="D1859" s="15">
        <v>3000</v>
      </c>
      <c r="E1859" s="6">
        <v>2053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8">
        <f t="shared" ref="O1859:O1922" si="145">ROUND(E1859/D1859*100,0)</f>
        <v>68</v>
      </c>
      <c r="P1859" s="8">
        <f t="shared" ref="P1859:P1922" si="146">IFERROR(ROUND(E1859/L1859,2), "N/A")</f>
        <v>93.32</v>
      </c>
      <c r="Q1859" s="10" t="s">
        <v>8322</v>
      </c>
      <c r="R1859" t="s">
        <v>8323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5967</v>
      </c>
      <c r="D1860" s="15">
        <v>5555.55</v>
      </c>
      <c r="E1860" s="6">
        <v>2053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8">
        <f t="shared" si="145"/>
        <v>37</v>
      </c>
      <c r="P1860" s="8">
        <f t="shared" si="146"/>
        <v>13.78</v>
      </c>
      <c r="Q1860" s="10" t="s">
        <v>8322</v>
      </c>
      <c r="R1860" t="s">
        <v>8323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5968</v>
      </c>
      <c r="D1861" s="15">
        <v>3000</v>
      </c>
      <c r="E1861" s="6">
        <v>2052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8">
        <f t="shared" si="145"/>
        <v>68</v>
      </c>
      <c r="P1861" s="8">
        <f t="shared" si="146"/>
        <v>36.64</v>
      </c>
      <c r="Q1861" s="10" t="s">
        <v>8322</v>
      </c>
      <c r="R1861" t="s">
        <v>8323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5969</v>
      </c>
      <c r="D1862" s="15">
        <v>750</v>
      </c>
      <c r="E1862" s="6">
        <v>2050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8">
        <f t="shared" si="145"/>
        <v>273</v>
      </c>
      <c r="P1862" s="8">
        <f t="shared" si="146"/>
        <v>107.89</v>
      </c>
      <c r="Q1862" s="10" t="s">
        <v>8322</v>
      </c>
      <c r="R1862" t="s">
        <v>8323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5970</v>
      </c>
      <c r="D1863" s="15">
        <v>250000</v>
      </c>
      <c r="E1863" s="6">
        <v>2050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8">
        <f t="shared" si="145"/>
        <v>1</v>
      </c>
      <c r="P1863" s="8" t="str">
        <f t="shared" si="146"/>
        <v>N/A</v>
      </c>
      <c r="Q1863" s="10" t="s">
        <v>8330</v>
      </c>
      <c r="R1863" t="s">
        <v>8332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5971</v>
      </c>
      <c r="D1864" s="15">
        <v>18000</v>
      </c>
      <c r="E1864" s="6">
        <v>2050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8">
        <f t="shared" si="145"/>
        <v>11</v>
      </c>
      <c r="P1864" s="8">
        <f t="shared" si="146"/>
        <v>128.13</v>
      </c>
      <c r="Q1864" s="10" t="s">
        <v>8330</v>
      </c>
      <c r="R1864" t="s">
        <v>8332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5972</v>
      </c>
      <c r="D1865" s="15">
        <v>2500</v>
      </c>
      <c r="E1865" s="6">
        <v>2050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8">
        <f t="shared" si="145"/>
        <v>82</v>
      </c>
      <c r="P1865" s="8">
        <f t="shared" si="146"/>
        <v>1025</v>
      </c>
      <c r="Q1865" s="10" t="s">
        <v>8330</v>
      </c>
      <c r="R1865" t="s">
        <v>8332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5973</v>
      </c>
      <c r="D1866" s="15">
        <v>6500</v>
      </c>
      <c r="E1866" s="6">
        <v>2047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8">
        <f t="shared" si="145"/>
        <v>31</v>
      </c>
      <c r="P1866" s="8">
        <f t="shared" si="146"/>
        <v>42.65</v>
      </c>
      <c r="Q1866" s="10" t="s">
        <v>8330</v>
      </c>
      <c r="R1866" t="s">
        <v>8332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5974</v>
      </c>
      <c r="D1867" s="15">
        <v>110000</v>
      </c>
      <c r="E1867" s="6">
        <v>2042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8">
        <f t="shared" si="145"/>
        <v>2</v>
      </c>
      <c r="P1867" s="8">
        <f t="shared" si="146"/>
        <v>1021</v>
      </c>
      <c r="Q1867" s="10" t="s">
        <v>8330</v>
      </c>
      <c r="R1867" t="s">
        <v>8332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5975</v>
      </c>
      <c r="D1868" s="15">
        <v>25000</v>
      </c>
      <c r="E1868" s="6">
        <v>2041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8">
        <f t="shared" si="145"/>
        <v>8</v>
      </c>
      <c r="P1868" s="8">
        <f t="shared" si="146"/>
        <v>1020.5</v>
      </c>
      <c r="Q1868" s="10" t="s">
        <v>8330</v>
      </c>
      <c r="R1868" t="s">
        <v>8332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5976</v>
      </c>
      <c r="D1869" s="15">
        <v>20000</v>
      </c>
      <c r="E1869" s="6">
        <v>2035.05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8">
        <f t="shared" si="145"/>
        <v>10</v>
      </c>
      <c r="P1869" s="8">
        <f t="shared" si="146"/>
        <v>2035.05</v>
      </c>
      <c r="Q1869" s="10" t="s">
        <v>8330</v>
      </c>
      <c r="R1869" t="s">
        <v>8332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5977</v>
      </c>
      <c r="D1870" s="15">
        <v>25000</v>
      </c>
      <c r="E1870" s="6">
        <v>2035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8">
        <f t="shared" si="145"/>
        <v>8</v>
      </c>
      <c r="P1870" s="8">
        <f t="shared" si="146"/>
        <v>119.71</v>
      </c>
      <c r="Q1870" s="10" t="s">
        <v>8330</v>
      </c>
      <c r="R1870" t="s">
        <v>8332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5978</v>
      </c>
      <c r="D1871" s="15">
        <v>10000</v>
      </c>
      <c r="E1871" s="6">
        <v>2035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8">
        <f t="shared" si="145"/>
        <v>20</v>
      </c>
      <c r="P1871" s="8" t="str">
        <f t="shared" si="146"/>
        <v>N/A</v>
      </c>
      <c r="Q1871" s="10" t="s">
        <v>8330</v>
      </c>
      <c r="R1871" t="s">
        <v>8332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5979</v>
      </c>
      <c r="D1872" s="15">
        <v>3500</v>
      </c>
      <c r="E1872" s="6">
        <v>2033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8">
        <f t="shared" si="145"/>
        <v>58</v>
      </c>
      <c r="P1872" s="8">
        <f t="shared" si="146"/>
        <v>184.82</v>
      </c>
      <c r="Q1872" s="10" t="s">
        <v>8330</v>
      </c>
      <c r="R1872" t="s">
        <v>8332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5980</v>
      </c>
      <c r="D1873" s="15">
        <v>6500</v>
      </c>
      <c r="E1873" s="6">
        <v>2031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8">
        <f t="shared" si="145"/>
        <v>31</v>
      </c>
      <c r="P1873" s="8">
        <f t="shared" si="146"/>
        <v>21.38</v>
      </c>
      <c r="Q1873" s="10" t="s">
        <v>8330</v>
      </c>
      <c r="R1873" t="s">
        <v>8332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5981</v>
      </c>
      <c r="D1874" s="15">
        <v>20000</v>
      </c>
      <c r="E1874" s="6">
        <v>2030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8">
        <f t="shared" si="145"/>
        <v>10</v>
      </c>
      <c r="P1874" s="8">
        <f t="shared" si="146"/>
        <v>156.15</v>
      </c>
      <c r="Q1874" s="10" t="s">
        <v>8330</v>
      </c>
      <c r="R1874" t="s">
        <v>8332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5982</v>
      </c>
      <c r="D1875" s="15">
        <v>8000</v>
      </c>
      <c r="E1875" s="6">
        <v>2030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8">
        <f t="shared" si="145"/>
        <v>25</v>
      </c>
      <c r="P1875" s="8">
        <f t="shared" si="146"/>
        <v>1015</v>
      </c>
      <c r="Q1875" s="10" t="s">
        <v>8330</v>
      </c>
      <c r="R1875" t="s">
        <v>8332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5983</v>
      </c>
      <c r="D1876" s="15">
        <v>160000</v>
      </c>
      <c r="E1876" s="6">
        <v>2028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8">
        <f t="shared" si="145"/>
        <v>1</v>
      </c>
      <c r="P1876" s="8">
        <f t="shared" si="146"/>
        <v>1014</v>
      </c>
      <c r="Q1876" s="10" t="s">
        <v>8330</v>
      </c>
      <c r="R1876" t="s">
        <v>8332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5984</v>
      </c>
      <c r="D1877" s="15">
        <v>10000</v>
      </c>
      <c r="E1877" s="6">
        <v>2027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8">
        <f t="shared" si="145"/>
        <v>20</v>
      </c>
      <c r="P1877" s="8">
        <f t="shared" si="146"/>
        <v>675.67</v>
      </c>
      <c r="Q1877" s="10" t="s">
        <v>8330</v>
      </c>
      <c r="R1877" t="s">
        <v>8332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5985</v>
      </c>
      <c r="D1878" s="15">
        <v>280</v>
      </c>
      <c r="E1878" s="6">
        <v>2027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8">
        <f t="shared" si="145"/>
        <v>724</v>
      </c>
      <c r="P1878" s="8" t="str">
        <f t="shared" si="146"/>
        <v>N/A</v>
      </c>
      <c r="Q1878" s="10" t="s">
        <v>8330</v>
      </c>
      <c r="R1878" t="s">
        <v>8332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5986</v>
      </c>
      <c r="D1879" s="15">
        <v>60</v>
      </c>
      <c r="E1879" s="6">
        <v>2025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8">
        <f t="shared" si="145"/>
        <v>3375</v>
      </c>
      <c r="P1879" s="8" t="str">
        <f t="shared" si="146"/>
        <v>N/A</v>
      </c>
      <c r="Q1879" s="10" t="s">
        <v>8330</v>
      </c>
      <c r="R1879" t="s">
        <v>8332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5987</v>
      </c>
      <c r="D1880" s="15">
        <v>8000</v>
      </c>
      <c r="E1880" s="6">
        <v>2025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8">
        <f t="shared" si="145"/>
        <v>25</v>
      </c>
      <c r="P1880" s="8" t="str">
        <f t="shared" si="146"/>
        <v>N/A</v>
      </c>
      <c r="Q1880" s="10" t="s">
        <v>8330</v>
      </c>
      <c r="R1880" t="s">
        <v>8332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5988</v>
      </c>
      <c r="D1881" s="15">
        <v>5000</v>
      </c>
      <c r="E1881" s="6">
        <v>2025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8">
        <f t="shared" si="145"/>
        <v>41</v>
      </c>
      <c r="P1881" s="8">
        <f t="shared" si="146"/>
        <v>1012.5</v>
      </c>
      <c r="Q1881" s="10" t="s">
        <v>8330</v>
      </c>
      <c r="R1881" t="s">
        <v>8332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5989</v>
      </c>
      <c r="D1882" s="15">
        <v>5000</v>
      </c>
      <c r="E1882" s="6">
        <v>2025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8">
        <f t="shared" si="145"/>
        <v>41</v>
      </c>
      <c r="P1882" s="8">
        <f t="shared" si="146"/>
        <v>84.38</v>
      </c>
      <c r="Q1882" s="10" t="s">
        <v>8330</v>
      </c>
      <c r="R1882" t="s">
        <v>8332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5990</v>
      </c>
      <c r="D1883" s="15">
        <v>2000</v>
      </c>
      <c r="E1883" s="6">
        <v>2020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8">
        <f t="shared" si="145"/>
        <v>101</v>
      </c>
      <c r="P1883" s="8">
        <f t="shared" si="146"/>
        <v>28.86</v>
      </c>
      <c r="Q1883" s="10" t="s">
        <v>8322</v>
      </c>
      <c r="R1883" t="s">
        <v>8326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5991</v>
      </c>
      <c r="D1884" s="15">
        <v>3350</v>
      </c>
      <c r="E1884" s="6">
        <v>2020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8">
        <f t="shared" si="145"/>
        <v>60</v>
      </c>
      <c r="P1884" s="8">
        <f t="shared" si="146"/>
        <v>24.94</v>
      </c>
      <c r="Q1884" s="10" t="s">
        <v>8322</v>
      </c>
      <c r="R1884" t="s">
        <v>8326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5992</v>
      </c>
      <c r="D1885" s="15">
        <v>999</v>
      </c>
      <c r="E1885" s="6">
        <v>2020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8">
        <f t="shared" si="145"/>
        <v>202</v>
      </c>
      <c r="P1885" s="8">
        <f t="shared" si="146"/>
        <v>63.13</v>
      </c>
      <c r="Q1885" s="10" t="s">
        <v>8322</v>
      </c>
      <c r="R1885" t="s">
        <v>8326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5993</v>
      </c>
      <c r="D1886" s="15">
        <v>1000</v>
      </c>
      <c r="E1886" s="6">
        <v>2020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8">
        <f t="shared" si="145"/>
        <v>202</v>
      </c>
      <c r="P1886" s="8">
        <f t="shared" si="146"/>
        <v>77.69</v>
      </c>
      <c r="Q1886" s="10" t="s">
        <v>8322</v>
      </c>
      <c r="R1886" t="s">
        <v>8326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5994</v>
      </c>
      <c r="D1887" s="15">
        <v>4575</v>
      </c>
      <c r="E1887" s="6">
        <v>2020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8">
        <f t="shared" si="145"/>
        <v>44</v>
      </c>
      <c r="P1887" s="8">
        <f t="shared" si="146"/>
        <v>19.239999999999998</v>
      </c>
      <c r="Q1887" s="10" t="s">
        <v>8322</v>
      </c>
      <c r="R1887" t="s">
        <v>8326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5995</v>
      </c>
      <c r="D1888" s="15">
        <v>1200</v>
      </c>
      <c r="E1888" s="6">
        <v>2020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8">
        <f t="shared" si="145"/>
        <v>168</v>
      </c>
      <c r="P1888" s="8">
        <f t="shared" si="146"/>
        <v>69.66</v>
      </c>
      <c r="Q1888" s="10" t="s">
        <v>8322</v>
      </c>
      <c r="R1888" t="s">
        <v>8326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5996</v>
      </c>
      <c r="D1889" s="15">
        <v>3000</v>
      </c>
      <c r="E1889" s="6">
        <v>2015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8">
        <f t="shared" si="145"/>
        <v>67</v>
      </c>
      <c r="P1889" s="8">
        <f t="shared" si="146"/>
        <v>251.88</v>
      </c>
      <c r="Q1889" s="10" t="s">
        <v>8322</v>
      </c>
      <c r="R1889" t="s">
        <v>8326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5997</v>
      </c>
      <c r="D1890" s="15">
        <v>2500</v>
      </c>
      <c r="E1890" s="6">
        <v>2015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8">
        <f t="shared" si="145"/>
        <v>81</v>
      </c>
      <c r="P1890" s="8">
        <f t="shared" si="146"/>
        <v>22.64</v>
      </c>
      <c r="Q1890" s="10" t="s">
        <v>8322</v>
      </c>
      <c r="R1890" t="s">
        <v>8326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5998</v>
      </c>
      <c r="D1891" s="15">
        <v>2000</v>
      </c>
      <c r="E1891" s="6">
        <v>2015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8">
        <f t="shared" si="145"/>
        <v>101</v>
      </c>
      <c r="P1891" s="8">
        <f t="shared" si="146"/>
        <v>45.8</v>
      </c>
      <c r="Q1891" s="10" t="s">
        <v>8322</v>
      </c>
      <c r="R1891" t="s">
        <v>8326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5999</v>
      </c>
      <c r="D1892" s="15">
        <v>12000</v>
      </c>
      <c r="E1892" s="6">
        <v>2015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8">
        <f t="shared" si="145"/>
        <v>17</v>
      </c>
      <c r="P1892" s="8">
        <f t="shared" si="146"/>
        <v>8.19</v>
      </c>
      <c r="Q1892" s="10" t="s">
        <v>8322</v>
      </c>
      <c r="R1892" t="s">
        <v>8326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6000</v>
      </c>
      <c r="D1893" s="15">
        <v>10000</v>
      </c>
      <c r="E1893" s="6">
        <v>2015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8">
        <f t="shared" si="145"/>
        <v>20</v>
      </c>
      <c r="P1893" s="8">
        <f t="shared" si="146"/>
        <v>16.79</v>
      </c>
      <c r="Q1893" s="10" t="s">
        <v>8322</v>
      </c>
      <c r="R1893" t="s">
        <v>8326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6001</v>
      </c>
      <c r="D1894" s="15">
        <v>500</v>
      </c>
      <c r="E1894" s="6">
        <v>2013.47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8">
        <f t="shared" si="145"/>
        <v>403</v>
      </c>
      <c r="P1894" s="8">
        <f t="shared" si="146"/>
        <v>77.44</v>
      </c>
      <c r="Q1894" s="10" t="s">
        <v>8322</v>
      </c>
      <c r="R1894" t="s">
        <v>8326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6002</v>
      </c>
      <c r="D1895" s="15">
        <v>2500</v>
      </c>
      <c r="E1895" s="6">
        <v>2010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8">
        <f t="shared" si="145"/>
        <v>80</v>
      </c>
      <c r="P1895" s="8">
        <f t="shared" si="146"/>
        <v>44.67</v>
      </c>
      <c r="Q1895" s="10" t="s">
        <v>8322</v>
      </c>
      <c r="R1895" t="s">
        <v>8326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6003</v>
      </c>
      <c r="D1896" s="15">
        <v>1000</v>
      </c>
      <c r="E1896" s="6">
        <v>2010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8">
        <f t="shared" si="145"/>
        <v>201</v>
      </c>
      <c r="P1896" s="8">
        <f t="shared" si="146"/>
        <v>100.5</v>
      </c>
      <c r="Q1896" s="10" t="s">
        <v>8322</v>
      </c>
      <c r="R1896" t="s">
        <v>8326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6004</v>
      </c>
      <c r="D1897" s="15">
        <v>9072</v>
      </c>
      <c r="E1897" s="6">
        <v>2007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8">
        <f t="shared" si="145"/>
        <v>22</v>
      </c>
      <c r="P1897" s="8">
        <f t="shared" si="146"/>
        <v>42.7</v>
      </c>
      <c r="Q1897" s="10" t="s">
        <v>8322</v>
      </c>
      <c r="R1897" t="s">
        <v>8326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6005</v>
      </c>
      <c r="D1898" s="15">
        <v>451</v>
      </c>
      <c r="E1898" s="6">
        <v>2005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8">
        <f t="shared" si="145"/>
        <v>445</v>
      </c>
      <c r="P1898" s="8">
        <f t="shared" si="146"/>
        <v>154.22999999999999</v>
      </c>
      <c r="Q1898" s="10" t="s">
        <v>8322</v>
      </c>
      <c r="R1898" t="s">
        <v>8326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6006</v>
      </c>
      <c r="D1899" s="15">
        <v>6350</v>
      </c>
      <c r="E1899" s="6">
        <v>2005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8">
        <f t="shared" si="145"/>
        <v>32</v>
      </c>
      <c r="P1899" s="8">
        <f t="shared" si="146"/>
        <v>10.96</v>
      </c>
      <c r="Q1899" s="10" t="s">
        <v>8322</v>
      </c>
      <c r="R1899" t="s">
        <v>8326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6007</v>
      </c>
      <c r="D1900" s="15">
        <v>1000</v>
      </c>
      <c r="E1900" s="6">
        <v>2005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8">
        <f t="shared" si="145"/>
        <v>201</v>
      </c>
      <c r="P1900" s="8">
        <f t="shared" si="146"/>
        <v>95.48</v>
      </c>
      <c r="Q1900" s="10" t="s">
        <v>8322</v>
      </c>
      <c r="R1900" t="s">
        <v>8326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6008</v>
      </c>
      <c r="D1901" s="15">
        <v>900</v>
      </c>
      <c r="E1901" s="6">
        <v>2005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8">
        <f t="shared" si="145"/>
        <v>223</v>
      </c>
      <c r="P1901" s="8">
        <f t="shared" si="146"/>
        <v>47.74</v>
      </c>
      <c r="Q1901" s="10" t="s">
        <v>8322</v>
      </c>
      <c r="R1901" t="s">
        <v>8326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6009</v>
      </c>
      <c r="D1902" s="15">
        <v>2500</v>
      </c>
      <c r="E1902" s="6">
        <v>2004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8">
        <f t="shared" si="145"/>
        <v>80</v>
      </c>
      <c r="P1902" s="8">
        <f t="shared" si="146"/>
        <v>37.11</v>
      </c>
      <c r="Q1902" s="10" t="s">
        <v>8322</v>
      </c>
      <c r="R1902" t="s">
        <v>8326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6010</v>
      </c>
      <c r="D1903" s="15">
        <v>99000</v>
      </c>
      <c r="E1903" s="6">
        <v>2004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8">
        <f t="shared" si="145"/>
        <v>2</v>
      </c>
      <c r="P1903" s="8">
        <f t="shared" si="146"/>
        <v>80.16</v>
      </c>
      <c r="Q1903" s="10" t="s">
        <v>8316</v>
      </c>
      <c r="R1903" t="s">
        <v>8345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6011</v>
      </c>
      <c r="D1904" s="15">
        <v>1000</v>
      </c>
      <c r="E1904" s="6">
        <v>2002.22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8">
        <f t="shared" si="145"/>
        <v>200</v>
      </c>
      <c r="P1904" s="8">
        <f t="shared" si="146"/>
        <v>667.41</v>
      </c>
      <c r="Q1904" s="10" t="s">
        <v>8316</v>
      </c>
      <c r="R1904" t="s">
        <v>8345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6012</v>
      </c>
      <c r="D1905" s="15">
        <v>3000</v>
      </c>
      <c r="E1905" s="6">
        <v>2001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8">
        <f t="shared" si="145"/>
        <v>67</v>
      </c>
      <c r="P1905" s="8">
        <f t="shared" si="146"/>
        <v>48.8</v>
      </c>
      <c r="Q1905" s="10" t="s">
        <v>8316</v>
      </c>
      <c r="R1905" t="s">
        <v>8345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6013</v>
      </c>
      <c r="D1906" s="15">
        <v>50000</v>
      </c>
      <c r="E1906" s="6">
        <v>2001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8">
        <f t="shared" si="145"/>
        <v>4</v>
      </c>
      <c r="P1906" s="8">
        <f t="shared" si="146"/>
        <v>1000.5</v>
      </c>
      <c r="Q1906" s="10" t="s">
        <v>8316</v>
      </c>
      <c r="R1906" t="s">
        <v>8345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6014</v>
      </c>
      <c r="D1907" s="15">
        <v>25000</v>
      </c>
      <c r="E1907" s="6">
        <v>2000.66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8">
        <f t="shared" si="145"/>
        <v>8</v>
      </c>
      <c r="P1907" s="8">
        <f t="shared" si="146"/>
        <v>500.17</v>
      </c>
      <c r="Q1907" s="10" t="s">
        <v>8316</v>
      </c>
      <c r="R1907" t="s">
        <v>8345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6015</v>
      </c>
      <c r="D1908" s="15">
        <v>50000</v>
      </c>
      <c r="E1908" s="6">
        <v>2000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8">
        <f t="shared" si="145"/>
        <v>4</v>
      </c>
      <c r="P1908" s="8">
        <f t="shared" si="146"/>
        <v>20.2</v>
      </c>
      <c r="Q1908" s="10" t="s">
        <v>8316</v>
      </c>
      <c r="R1908" t="s">
        <v>8345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6016</v>
      </c>
      <c r="D1909" s="15">
        <v>30000</v>
      </c>
      <c r="E1909" s="6">
        <v>2000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8">
        <f t="shared" si="145"/>
        <v>7</v>
      </c>
      <c r="P1909" s="8">
        <f t="shared" si="146"/>
        <v>500</v>
      </c>
      <c r="Q1909" s="10" t="s">
        <v>8316</v>
      </c>
      <c r="R1909" t="s">
        <v>8345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6017</v>
      </c>
      <c r="D1910" s="15">
        <v>25000</v>
      </c>
      <c r="E1910" s="6">
        <v>2000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8">
        <f t="shared" si="145"/>
        <v>8</v>
      </c>
      <c r="P1910" s="8">
        <f t="shared" si="146"/>
        <v>500</v>
      </c>
      <c r="Q1910" s="10" t="s">
        <v>8316</v>
      </c>
      <c r="R1910" t="s">
        <v>8345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6018</v>
      </c>
      <c r="D1911" s="15">
        <v>35000</v>
      </c>
      <c r="E1911" s="6">
        <v>2000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8">
        <f t="shared" si="145"/>
        <v>6</v>
      </c>
      <c r="P1911" s="8">
        <f t="shared" si="146"/>
        <v>52.63</v>
      </c>
      <c r="Q1911" s="10" t="s">
        <v>8316</v>
      </c>
      <c r="R1911" t="s">
        <v>8345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6019</v>
      </c>
      <c r="D1912" s="15">
        <v>85000</v>
      </c>
      <c r="E1912" s="6">
        <v>2000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8">
        <f t="shared" si="145"/>
        <v>2</v>
      </c>
      <c r="P1912" s="8">
        <f t="shared" si="146"/>
        <v>7.02</v>
      </c>
      <c r="Q1912" s="10" t="s">
        <v>8316</v>
      </c>
      <c r="R1912" t="s">
        <v>8345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6020</v>
      </c>
      <c r="D1913" s="15">
        <v>42500</v>
      </c>
      <c r="E1913" s="6">
        <v>2000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8">
        <f t="shared" si="145"/>
        <v>5</v>
      </c>
      <c r="P1913" s="8">
        <f t="shared" si="146"/>
        <v>2000</v>
      </c>
      <c r="Q1913" s="10" t="s">
        <v>8316</v>
      </c>
      <c r="R1913" t="s">
        <v>8345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6021</v>
      </c>
      <c r="D1914" s="15">
        <v>5000</v>
      </c>
      <c r="E1914" s="6">
        <v>2000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8">
        <f t="shared" si="145"/>
        <v>40</v>
      </c>
      <c r="P1914" s="8">
        <f t="shared" si="146"/>
        <v>47.62</v>
      </c>
      <c r="Q1914" s="10" t="s">
        <v>8316</v>
      </c>
      <c r="R1914" t="s">
        <v>8345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6022</v>
      </c>
      <c r="D1915" s="15">
        <v>48000</v>
      </c>
      <c r="E1915" s="6">
        <v>2000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8">
        <f t="shared" si="145"/>
        <v>4</v>
      </c>
      <c r="P1915" s="8">
        <f t="shared" si="146"/>
        <v>76.92</v>
      </c>
      <c r="Q1915" s="10" t="s">
        <v>8316</v>
      </c>
      <c r="R1915" t="s">
        <v>8345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6023</v>
      </c>
      <c r="D1916" s="15">
        <v>666</v>
      </c>
      <c r="E1916" s="6">
        <v>2000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8">
        <f t="shared" si="145"/>
        <v>300</v>
      </c>
      <c r="P1916" s="8">
        <f t="shared" si="146"/>
        <v>1000</v>
      </c>
      <c r="Q1916" s="10" t="s">
        <v>8316</v>
      </c>
      <c r="R1916" t="s">
        <v>8345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6024</v>
      </c>
      <c r="D1917" s="15">
        <v>500</v>
      </c>
      <c r="E1917" s="6">
        <v>2000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8">
        <f t="shared" si="145"/>
        <v>400</v>
      </c>
      <c r="P1917" s="8">
        <f t="shared" si="146"/>
        <v>500</v>
      </c>
      <c r="Q1917" s="10" t="s">
        <v>8316</v>
      </c>
      <c r="R1917" t="s">
        <v>8345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6025</v>
      </c>
      <c r="D1918" s="15">
        <v>20000</v>
      </c>
      <c r="E1918" s="6">
        <v>2000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8">
        <f t="shared" si="145"/>
        <v>10</v>
      </c>
      <c r="P1918" s="8">
        <f t="shared" si="146"/>
        <v>333.33</v>
      </c>
      <c r="Q1918" s="10" t="s">
        <v>8316</v>
      </c>
      <c r="R1918" t="s">
        <v>8345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6026</v>
      </c>
      <c r="D1919" s="15">
        <v>390000</v>
      </c>
      <c r="E1919" s="6">
        <v>2000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8">
        <f t="shared" si="145"/>
        <v>1</v>
      </c>
      <c r="P1919" s="8">
        <f t="shared" si="146"/>
        <v>28.57</v>
      </c>
      <c r="Q1919" s="10" t="s">
        <v>8316</v>
      </c>
      <c r="R1919" t="s">
        <v>8345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6027</v>
      </c>
      <c r="D1920" s="15">
        <v>25000</v>
      </c>
      <c r="E1920" s="6">
        <v>2000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8">
        <f t="shared" si="145"/>
        <v>8</v>
      </c>
      <c r="P1920" s="8">
        <f t="shared" si="146"/>
        <v>222.22</v>
      </c>
      <c r="Q1920" s="10" t="s">
        <v>8316</v>
      </c>
      <c r="R1920" t="s">
        <v>8345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6028</v>
      </c>
      <c r="D1921" s="15">
        <v>500</v>
      </c>
      <c r="E1921" s="6">
        <v>1993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8">
        <f t="shared" si="145"/>
        <v>399</v>
      </c>
      <c r="P1921" s="8">
        <f t="shared" si="146"/>
        <v>249.13</v>
      </c>
      <c r="Q1921" s="10" t="s">
        <v>8316</v>
      </c>
      <c r="R1921" t="s">
        <v>8345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6029</v>
      </c>
      <c r="D1922" s="15">
        <v>10000</v>
      </c>
      <c r="E1922" s="6">
        <v>1988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8">
        <f t="shared" si="145"/>
        <v>20</v>
      </c>
      <c r="P1922" s="8">
        <f t="shared" si="146"/>
        <v>18.93</v>
      </c>
      <c r="Q1922" s="10" t="s">
        <v>8316</v>
      </c>
      <c r="R1922" t="s">
        <v>8345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6030</v>
      </c>
      <c r="D1923" s="15">
        <v>1500</v>
      </c>
      <c r="E1923" s="6">
        <v>1982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8">
        <f t="shared" ref="O1923:O1986" si="150">ROUND(E1923/D1923*100,0)</f>
        <v>132</v>
      </c>
      <c r="P1923" s="8">
        <f t="shared" ref="P1923:P1986" si="151">IFERROR(ROUND(E1923/L1923,2), "N/A")</f>
        <v>52.16</v>
      </c>
      <c r="Q1923" s="10" t="s">
        <v>8322</v>
      </c>
      <c r="R1923" t="s">
        <v>8326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6031</v>
      </c>
      <c r="D1924" s="15">
        <v>2000</v>
      </c>
      <c r="E1924" s="6">
        <v>1967.76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8">
        <f t="shared" si="150"/>
        <v>98</v>
      </c>
      <c r="P1924" s="8">
        <f t="shared" si="151"/>
        <v>30.75</v>
      </c>
      <c r="Q1924" s="10" t="s">
        <v>8322</v>
      </c>
      <c r="R1924" t="s">
        <v>8326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6032</v>
      </c>
      <c r="D1925" s="15">
        <v>125</v>
      </c>
      <c r="E1925" s="6">
        <v>1967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8">
        <f t="shared" si="150"/>
        <v>1574</v>
      </c>
      <c r="P1925" s="8">
        <f t="shared" si="151"/>
        <v>151.31</v>
      </c>
      <c r="Q1925" s="10" t="s">
        <v>8322</v>
      </c>
      <c r="R1925" t="s">
        <v>8326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6033</v>
      </c>
      <c r="D1926" s="15">
        <v>3000</v>
      </c>
      <c r="E1926" s="6">
        <v>1955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8">
        <f t="shared" si="150"/>
        <v>65</v>
      </c>
      <c r="P1926" s="8">
        <f t="shared" si="151"/>
        <v>59.24</v>
      </c>
      <c r="Q1926" s="10" t="s">
        <v>8322</v>
      </c>
      <c r="R1926" t="s">
        <v>8326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6034</v>
      </c>
      <c r="D1927" s="15">
        <v>1500</v>
      </c>
      <c r="E1927" s="6">
        <v>1950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8">
        <f t="shared" si="150"/>
        <v>130</v>
      </c>
      <c r="P1927" s="8">
        <f t="shared" si="151"/>
        <v>37.5</v>
      </c>
      <c r="Q1927" s="10" t="s">
        <v>8322</v>
      </c>
      <c r="R1927" t="s">
        <v>8326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6035</v>
      </c>
      <c r="D1928" s="15">
        <v>1500</v>
      </c>
      <c r="E1928" s="6">
        <v>1941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8">
        <f t="shared" si="150"/>
        <v>129</v>
      </c>
      <c r="P1928" s="8">
        <f t="shared" si="151"/>
        <v>18.14</v>
      </c>
      <c r="Q1928" s="10" t="s">
        <v>8322</v>
      </c>
      <c r="R1928" t="s">
        <v>8326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6036</v>
      </c>
      <c r="D1929" s="15">
        <v>600</v>
      </c>
      <c r="E1929" s="6">
        <v>1940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8">
        <f t="shared" si="150"/>
        <v>323</v>
      </c>
      <c r="P1929" s="8">
        <f t="shared" si="151"/>
        <v>176.36</v>
      </c>
      <c r="Q1929" s="10" t="s">
        <v>8322</v>
      </c>
      <c r="R1929" t="s">
        <v>8326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6037</v>
      </c>
      <c r="D1930" s="15">
        <v>2550</v>
      </c>
      <c r="E1930" s="6">
        <v>1937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8">
        <f t="shared" si="150"/>
        <v>76</v>
      </c>
      <c r="P1930" s="8">
        <f t="shared" si="151"/>
        <v>56.97</v>
      </c>
      <c r="Q1930" s="10" t="s">
        <v>8322</v>
      </c>
      <c r="R1930" t="s">
        <v>8326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6038</v>
      </c>
      <c r="D1931" s="15">
        <v>3200</v>
      </c>
      <c r="E1931" s="6">
        <v>1920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8">
        <f t="shared" si="150"/>
        <v>60</v>
      </c>
      <c r="P1931" s="8">
        <f t="shared" si="151"/>
        <v>25.6</v>
      </c>
      <c r="Q1931" s="10" t="s">
        <v>8322</v>
      </c>
      <c r="R1931" t="s">
        <v>8326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6039</v>
      </c>
      <c r="D1932" s="15">
        <v>1000</v>
      </c>
      <c r="E1932" s="6">
        <v>1920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8">
        <f t="shared" si="150"/>
        <v>192</v>
      </c>
      <c r="P1932" s="8">
        <f t="shared" si="151"/>
        <v>73.849999999999994</v>
      </c>
      <c r="Q1932" s="10" t="s">
        <v>8322</v>
      </c>
      <c r="R1932" t="s">
        <v>8326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6040</v>
      </c>
      <c r="D1933" s="15">
        <v>2000</v>
      </c>
      <c r="E1933" s="6">
        <v>1918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8">
        <f t="shared" si="150"/>
        <v>96</v>
      </c>
      <c r="P1933" s="8">
        <f t="shared" si="151"/>
        <v>38.36</v>
      </c>
      <c r="Q1933" s="10" t="s">
        <v>8322</v>
      </c>
      <c r="R1933" t="s">
        <v>8326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6041</v>
      </c>
      <c r="D1934" s="15">
        <v>5250</v>
      </c>
      <c r="E1934" s="6">
        <v>1913.05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8">
        <f t="shared" si="150"/>
        <v>36</v>
      </c>
      <c r="P1934" s="8">
        <f t="shared" si="151"/>
        <v>23.91</v>
      </c>
      <c r="Q1934" s="10" t="s">
        <v>8322</v>
      </c>
      <c r="R1934" t="s">
        <v>8326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6042</v>
      </c>
      <c r="D1935" s="15">
        <v>6000</v>
      </c>
      <c r="E1935" s="6">
        <v>1910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8">
        <f t="shared" si="150"/>
        <v>32</v>
      </c>
      <c r="P1935" s="8">
        <f t="shared" si="151"/>
        <v>17.36</v>
      </c>
      <c r="Q1935" s="10" t="s">
        <v>8322</v>
      </c>
      <c r="R1935" t="s">
        <v>8326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6043</v>
      </c>
      <c r="D1936" s="15">
        <v>5000</v>
      </c>
      <c r="E1936" s="6">
        <v>1908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8">
        <f t="shared" si="150"/>
        <v>38</v>
      </c>
      <c r="P1936" s="8">
        <f t="shared" si="151"/>
        <v>24.78</v>
      </c>
      <c r="Q1936" s="10" t="s">
        <v>8322</v>
      </c>
      <c r="R1936" t="s">
        <v>8326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6044</v>
      </c>
      <c r="D1937" s="15">
        <v>2500</v>
      </c>
      <c r="E1937" s="6">
        <v>1897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8">
        <f t="shared" si="150"/>
        <v>76</v>
      </c>
      <c r="P1937" s="8">
        <f t="shared" si="151"/>
        <v>37.94</v>
      </c>
      <c r="Q1937" s="10" t="s">
        <v>8322</v>
      </c>
      <c r="R1937" t="s">
        <v>8326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6045</v>
      </c>
      <c r="D1938" s="15">
        <v>7500</v>
      </c>
      <c r="E1938" s="6">
        <v>1888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8">
        <f t="shared" si="150"/>
        <v>25</v>
      </c>
      <c r="P1938" s="8">
        <f t="shared" si="151"/>
        <v>13.02</v>
      </c>
      <c r="Q1938" s="10" t="s">
        <v>8322</v>
      </c>
      <c r="R1938" t="s">
        <v>8326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6046</v>
      </c>
      <c r="D1939" s="15">
        <v>600</v>
      </c>
      <c r="E1939" s="6">
        <v>1884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8">
        <f t="shared" si="150"/>
        <v>314</v>
      </c>
      <c r="P1939" s="8">
        <f t="shared" si="151"/>
        <v>64.97</v>
      </c>
      <c r="Q1939" s="10" t="s">
        <v>8322</v>
      </c>
      <c r="R1939" t="s">
        <v>8326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6047</v>
      </c>
      <c r="D1940" s="15">
        <v>15000</v>
      </c>
      <c r="E1940" s="6">
        <v>1883.64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8">
        <f t="shared" si="150"/>
        <v>13</v>
      </c>
      <c r="P1940" s="8">
        <f t="shared" si="151"/>
        <v>16.52</v>
      </c>
      <c r="Q1940" s="10" t="s">
        <v>8322</v>
      </c>
      <c r="R1940" t="s">
        <v>8326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6048</v>
      </c>
      <c r="D1941" s="15">
        <v>10000</v>
      </c>
      <c r="E1941" s="6">
        <v>1877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8">
        <f t="shared" si="150"/>
        <v>19</v>
      </c>
      <c r="P1941" s="8">
        <f t="shared" si="151"/>
        <v>19.55</v>
      </c>
      <c r="Q1941" s="10" t="s">
        <v>8322</v>
      </c>
      <c r="R1941" t="s">
        <v>8326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6049</v>
      </c>
      <c r="D1942" s="15">
        <v>650</v>
      </c>
      <c r="E1942" s="6">
        <v>1877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8">
        <f t="shared" si="150"/>
        <v>289</v>
      </c>
      <c r="P1942" s="8">
        <f t="shared" si="151"/>
        <v>60.55</v>
      </c>
      <c r="Q1942" s="10" t="s">
        <v>8322</v>
      </c>
      <c r="R1942" t="s">
        <v>8326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6050</v>
      </c>
      <c r="D1943" s="15">
        <v>250000</v>
      </c>
      <c r="E1943" s="6">
        <v>1876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8">
        <f t="shared" si="150"/>
        <v>1</v>
      </c>
      <c r="P1943" s="8">
        <f t="shared" si="151"/>
        <v>0.38</v>
      </c>
      <c r="Q1943" s="10" t="s">
        <v>8316</v>
      </c>
      <c r="R1943" t="s">
        <v>8346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6051</v>
      </c>
      <c r="D1944" s="15">
        <v>6000</v>
      </c>
      <c r="E1944" s="6">
        <v>1876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8">
        <f t="shared" si="150"/>
        <v>31</v>
      </c>
      <c r="P1944" s="8">
        <f t="shared" si="151"/>
        <v>19.75</v>
      </c>
      <c r="Q1944" s="10" t="s">
        <v>8316</v>
      </c>
      <c r="R1944" t="s">
        <v>8346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6052</v>
      </c>
      <c r="D1945" s="15">
        <v>10000</v>
      </c>
      <c r="E1945" s="6">
        <v>1873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8">
        <f t="shared" si="150"/>
        <v>19</v>
      </c>
      <c r="P1945" s="8">
        <f t="shared" si="151"/>
        <v>0.76</v>
      </c>
      <c r="Q1945" s="10" t="s">
        <v>8316</v>
      </c>
      <c r="R1945" t="s">
        <v>8346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6053</v>
      </c>
      <c r="D1946" s="15">
        <v>40000</v>
      </c>
      <c r="E1946" s="6">
        <v>1870.99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8">
        <f t="shared" si="150"/>
        <v>5</v>
      </c>
      <c r="P1946" s="8">
        <f t="shared" si="151"/>
        <v>1.05</v>
      </c>
      <c r="Q1946" s="10" t="s">
        <v>8316</v>
      </c>
      <c r="R1946" t="s">
        <v>8346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6054</v>
      </c>
      <c r="D1947" s="15">
        <v>100000</v>
      </c>
      <c r="E1947" s="6">
        <v>1870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8">
        <f t="shared" si="150"/>
        <v>2</v>
      </c>
      <c r="P1947" s="8">
        <f t="shared" si="151"/>
        <v>2.75</v>
      </c>
      <c r="Q1947" s="10" t="s">
        <v>8316</v>
      </c>
      <c r="R1947" t="s">
        <v>8346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6055</v>
      </c>
      <c r="D1948" s="15">
        <v>7500</v>
      </c>
      <c r="E1948" s="6">
        <v>1867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8">
        <f t="shared" si="150"/>
        <v>25</v>
      </c>
      <c r="P1948" s="8">
        <f t="shared" si="151"/>
        <v>26.67</v>
      </c>
      <c r="Q1948" s="10" t="s">
        <v>8316</v>
      </c>
      <c r="R1948" t="s">
        <v>8346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6056</v>
      </c>
      <c r="D1949" s="15">
        <v>800</v>
      </c>
      <c r="E1949" s="6">
        <v>1867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8">
        <f t="shared" si="150"/>
        <v>233</v>
      </c>
      <c r="P1949" s="8">
        <f t="shared" si="151"/>
        <v>81.17</v>
      </c>
      <c r="Q1949" s="10" t="s">
        <v>8316</v>
      </c>
      <c r="R1949" t="s">
        <v>8346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6057</v>
      </c>
      <c r="D1950" s="15">
        <v>100000</v>
      </c>
      <c r="E1950" s="6">
        <v>1864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8">
        <f t="shared" si="150"/>
        <v>2</v>
      </c>
      <c r="P1950" s="8">
        <f t="shared" si="151"/>
        <v>0.44</v>
      </c>
      <c r="Q1950" s="10" t="s">
        <v>8316</v>
      </c>
      <c r="R1950" t="s">
        <v>8346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6058</v>
      </c>
      <c r="D1951" s="15">
        <v>50000</v>
      </c>
      <c r="E1951" s="6">
        <v>1862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8">
        <f t="shared" si="150"/>
        <v>4</v>
      </c>
      <c r="P1951" s="8">
        <f t="shared" si="151"/>
        <v>1.97</v>
      </c>
      <c r="Q1951" s="10" t="s">
        <v>8316</v>
      </c>
      <c r="R1951" t="s">
        <v>8346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6059</v>
      </c>
      <c r="D1952" s="15">
        <v>48000</v>
      </c>
      <c r="E1952" s="6">
        <v>1860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8">
        <f t="shared" si="150"/>
        <v>4</v>
      </c>
      <c r="P1952" s="8">
        <f t="shared" si="151"/>
        <v>0.99</v>
      </c>
      <c r="Q1952" s="10" t="s">
        <v>8316</v>
      </c>
      <c r="R1952" t="s">
        <v>8346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6060</v>
      </c>
      <c r="D1953" s="15">
        <v>50000</v>
      </c>
      <c r="E1953" s="6">
        <v>1860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8">
        <f t="shared" si="150"/>
        <v>4</v>
      </c>
      <c r="P1953" s="8">
        <f t="shared" si="151"/>
        <v>2.23</v>
      </c>
      <c r="Q1953" s="10" t="s">
        <v>8316</v>
      </c>
      <c r="R1953" t="s">
        <v>8346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6061</v>
      </c>
      <c r="D1954" s="15">
        <v>35000</v>
      </c>
      <c r="E1954" s="6">
        <v>1855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8">
        <f t="shared" si="150"/>
        <v>5</v>
      </c>
      <c r="P1954" s="8">
        <f t="shared" si="151"/>
        <v>2.72</v>
      </c>
      <c r="Q1954" s="10" t="s">
        <v>8316</v>
      </c>
      <c r="R1954" t="s">
        <v>8346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6062</v>
      </c>
      <c r="D1955" s="15">
        <v>15000</v>
      </c>
      <c r="E1955" s="6">
        <v>1841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8">
        <f t="shared" si="150"/>
        <v>12</v>
      </c>
      <c r="P1955" s="8">
        <f t="shared" si="151"/>
        <v>12.52</v>
      </c>
      <c r="Q1955" s="10" t="s">
        <v>8316</v>
      </c>
      <c r="R1955" t="s">
        <v>8346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6063</v>
      </c>
      <c r="D1956" s="15">
        <v>50000</v>
      </c>
      <c r="E1956" s="6">
        <v>1839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8">
        <f t="shared" si="150"/>
        <v>4</v>
      </c>
      <c r="P1956" s="8">
        <f t="shared" si="151"/>
        <v>4.43</v>
      </c>
      <c r="Q1956" s="10" t="s">
        <v>8316</v>
      </c>
      <c r="R1956" t="s">
        <v>8346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6064</v>
      </c>
      <c r="D1957" s="15">
        <v>42000</v>
      </c>
      <c r="E1957" s="6">
        <v>1835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8">
        <f t="shared" si="150"/>
        <v>4</v>
      </c>
      <c r="P1957" s="8">
        <f t="shared" si="151"/>
        <v>6.33</v>
      </c>
      <c r="Q1957" s="10" t="s">
        <v>8316</v>
      </c>
      <c r="R1957" t="s">
        <v>8346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6065</v>
      </c>
      <c r="D1958" s="15">
        <v>60000</v>
      </c>
      <c r="E1958" s="6">
        <v>1831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8">
        <f t="shared" si="150"/>
        <v>3</v>
      </c>
      <c r="P1958" s="8">
        <f t="shared" si="151"/>
        <v>5.0199999999999996</v>
      </c>
      <c r="Q1958" s="10" t="s">
        <v>8316</v>
      </c>
      <c r="R1958" t="s">
        <v>8346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6066</v>
      </c>
      <c r="D1959" s="15">
        <v>30000</v>
      </c>
      <c r="E1959" s="6">
        <v>1830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8">
        <f t="shared" si="150"/>
        <v>6</v>
      </c>
      <c r="P1959" s="8">
        <f t="shared" si="151"/>
        <v>2.77</v>
      </c>
      <c r="Q1959" s="10" t="s">
        <v>8316</v>
      </c>
      <c r="R1959" t="s">
        <v>8346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6067</v>
      </c>
      <c r="D1960" s="15">
        <v>7000</v>
      </c>
      <c r="E1960" s="6">
        <v>1830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8">
        <f t="shared" si="150"/>
        <v>26</v>
      </c>
      <c r="P1960" s="8">
        <f t="shared" si="151"/>
        <v>1.35</v>
      </c>
      <c r="Q1960" s="10" t="s">
        <v>8316</v>
      </c>
      <c r="R1960" t="s">
        <v>8346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6068</v>
      </c>
      <c r="D1961" s="15">
        <v>10000</v>
      </c>
      <c r="E1961" s="6">
        <v>1827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8">
        <f t="shared" si="150"/>
        <v>18</v>
      </c>
      <c r="P1961" s="8">
        <f t="shared" si="151"/>
        <v>4.3099999999999996</v>
      </c>
      <c r="Q1961" s="10" t="s">
        <v>8316</v>
      </c>
      <c r="R1961" t="s">
        <v>8346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6069</v>
      </c>
      <c r="D1962" s="15">
        <v>70000</v>
      </c>
      <c r="E1962" s="6">
        <v>1826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8">
        <f t="shared" si="150"/>
        <v>3</v>
      </c>
      <c r="P1962" s="8">
        <f t="shared" si="151"/>
        <v>55.33</v>
      </c>
      <c r="Q1962" s="10" t="s">
        <v>8316</v>
      </c>
      <c r="R1962" t="s">
        <v>8346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6070</v>
      </c>
      <c r="D1963" s="15">
        <v>10000</v>
      </c>
      <c r="E1963" s="6">
        <v>1825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8">
        <f t="shared" si="150"/>
        <v>18</v>
      </c>
      <c r="P1963" s="8">
        <f t="shared" si="151"/>
        <v>1.1200000000000001</v>
      </c>
      <c r="Q1963" s="10" t="s">
        <v>8316</v>
      </c>
      <c r="R1963" t="s">
        <v>8346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6071</v>
      </c>
      <c r="D1964" s="15">
        <v>10000</v>
      </c>
      <c r="E1964" s="6">
        <v>1821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8">
        <f t="shared" si="150"/>
        <v>18</v>
      </c>
      <c r="P1964" s="8">
        <f t="shared" si="151"/>
        <v>5.95</v>
      </c>
      <c r="Q1964" s="10" t="s">
        <v>8316</v>
      </c>
      <c r="R1964" t="s">
        <v>8346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6072</v>
      </c>
      <c r="D1965" s="15">
        <v>19000</v>
      </c>
      <c r="E1965" s="6">
        <v>1820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8">
        <f t="shared" si="150"/>
        <v>10</v>
      </c>
      <c r="P1965" s="8">
        <f t="shared" si="151"/>
        <v>8.8800000000000008</v>
      </c>
      <c r="Q1965" s="10" t="s">
        <v>8316</v>
      </c>
      <c r="R1965" t="s">
        <v>8346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6073</v>
      </c>
      <c r="D1966" s="15">
        <v>89200</v>
      </c>
      <c r="E1966" s="6">
        <v>1807.74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8">
        <f t="shared" si="150"/>
        <v>2</v>
      </c>
      <c r="P1966" s="8">
        <f t="shared" si="151"/>
        <v>1.41</v>
      </c>
      <c r="Q1966" s="10" t="s">
        <v>8316</v>
      </c>
      <c r="R1966" t="s">
        <v>8346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6074</v>
      </c>
      <c r="D1967" s="15">
        <v>5000</v>
      </c>
      <c r="E1967" s="6">
        <v>1805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8">
        <f t="shared" si="150"/>
        <v>36</v>
      </c>
      <c r="P1967" s="8">
        <f t="shared" si="151"/>
        <v>17.52</v>
      </c>
      <c r="Q1967" s="10" t="s">
        <v>8316</v>
      </c>
      <c r="R1967" t="s">
        <v>8346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6075</v>
      </c>
      <c r="D1968" s="15">
        <v>100000</v>
      </c>
      <c r="E1968" s="6">
        <v>1803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8">
        <f t="shared" si="150"/>
        <v>2</v>
      </c>
      <c r="P1968" s="8">
        <f t="shared" si="151"/>
        <v>1.19</v>
      </c>
      <c r="Q1968" s="10" t="s">
        <v>8316</v>
      </c>
      <c r="R1968" t="s">
        <v>8346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6076</v>
      </c>
      <c r="D1969" s="15">
        <v>20000</v>
      </c>
      <c r="E1969" s="6">
        <v>1800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8">
        <f t="shared" si="150"/>
        <v>9</v>
      </c>
      <c r="P1969" s="8">
        <f t="shared" si="151"/>
        <v>4.4400000000000004</v>
      </c>
      <c r="Q1969" s="10" t="s">
        <v>8316</v>
      </c>
      <c r="R1969" t="s">
        <v>8346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6077</v>
      </c>
      <c r="D1970" s="15">
        <v>50000</v>
      </c>
      <c r="E1970" s="6">
        <v>1800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8">
        <f t="shared" si="150"/>
        <v>4</v>
      </c>
      <c r="P1970" s="8">
        <f t="shared" si="151"/>
        <v>3.53</v>
      </c>
      <c r="Q1970" s="10" t="s">
        <v>8316</v>
      </c>
      <c r="R1970" t="s">
        <v>8346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6078</v>
      </c>
      <c r="D1971" s="15">
        <v>20000</v>
      </c>
      <c r="E1971" s="6">
        <v>1800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8">
        <f t="shared" si="150"/>
        <v>9</v>
      </c>
      <c r="P1971" s="8">
        <f t="shared" si="151"/>
        <v>0.95</v>
      </c>
      <c r="Q1971" s="10" t="s">
        <v>8316</v>
      </c>
      <c r="R1971" t="s">
        <v>8346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6079</v>
      </c>
      <c r="D1972" s="15">
        <v>5000</v>
      </c>
      <c r="E1972" s="6">
        <v>1788.57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8">
        <f t="shared" si="150"/>
        <v>36</v>
      </c>
      <c r="P1972" s="8">
        <f t="shared" si="151"/>
        <v>2.5499999999999998</v>
      </c>
      <c r="Q1972" s="10" t="s">
        <v>8316</v>
      </c>
      <c r="R1972" t="s">
        <v>8346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6080</v>
      </c>
      <c r="D1973" s="15">
        <v>400000</v>
      </c>
      <c r="E1973" s="6">
        <v>1788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8">
        <f t="shared" si="150"/>
        <v>0</v>
      </c>
      <c r="P1973" s="8">
        <f t="shared" si="151"/>
        <v>0.46</v>
      </c>
      <c r="Q1973" s="10" t="s">
        <v>8316</v>
      </c>
      <c r="R1973" t="s">
        <v>8346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6081</v>
      </c>
      <c r="D1974" s="15">
        <v>2500</v>
      </c>
      <c r="E1974" s="6">
        <v>1785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8">
        <f t="shared" si="150"/>
        <v>71</v>
      </c>
      <c r="P1974" s="8">
        <f t="shared" si="151"/>
        <v>7.5</v>
      </c>
      <c r="Q1974" s="10" t="s">
        <v>8316</v>
      </c>
      <c r="R1974" t="s">
        <v>8346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6082</v>
      </c>
      <c r="D1975" s="15">
        <v>198000</v>
      </c>
      <c r="E1975" s="6">
        <v>1785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8">
        <f t="shared" si="150"/>
        <v>1</v>
      </c>
      <c r="P1975" s="8">
        <f t="shared" si="151"/>
        <v>0.87</v>
      </c>
      <c r="Q1975" s="10" t="s">
        <v>8316</v>
      </c>
      <c r="R1975" t="s">
        <v>8346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6083</v>
      </c>
      <c r="D1976" s="15">
        <v>20000</v>
      </c>
      <c r="E1976" s="6">
        <v>1782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8">
        <f t="shared" si="150"/>
        <v>9</v>
      </c>
      <c r="P1976" s="8">
        <f t="shared" si="151"/>
        <v>4.43</v>
      </c>
      <c r="Q1976" s="10" t="s">
        <v>8316</v>
      </c>
      <c r="R1976" t="s">
        <v>8346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6084</v>
      </c>
      <c r="D1977" s="15">
        <v>16000</v>
      </c>
      <c r="E1977" s="6">
        <v>1776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8">
        <f t="shared" si="150"/>
        <v>11</v>
      </c>
      <c r="P1977" s="8">
        <f t="shared" si="151"/>
        <v>7.02</v>
      </c>
      <c r="Q1977" s="10" t="s">
        <v>8316</v>
      </c>
      <c r="R1977" t="s">
        <v>8346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6085</v>
      </c>
      <c r="D1978" s="15">
        <v>4000</v>
      </c>
      <c r="E1978" s="6">
        <v>1776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8">
        <f t="shared" si="150"/>
        <v>44</v>
      </c>
      <c r="P1978" s="8">
        <f t="shared" si="151"/>
        <v>3.75</v>
      </c>
      <c r="Q1978" s="10" t="s">
        <v>8316</v>
      </c>
      <c r="R1978" t="s">
        <v>8346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6086</v>
      </c>
      <c r="D1979" s="15">
        <v>50000</v>
      </c>
      <c r="E1979" s="6">
        <v>1776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8">
        <f t="shared" si="150"/>
        <v>4</v>
      </c>
      <c r="P1979" s="8">
        <f t="shared" si="151"/>
        <v>2.16</v>
      </c>
      <c r="Q1979" s="10" t="s">
        <v>8316</v>
      </c>
      <c r="R1979" t="s">
        <v>8346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6087</v>
      </c>
      <c r="D1980" s="15">
        <v>50000</v>
      </c>
      <c r="E1980" s="6">
        <v>1775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8">
        <f t="shared" si="150"/>
        <v>4</v>
      </c>
      <c r="P1980" s="8">
        <f t="shared" si="151"/>
        <v>4.57</v>
      </c>
      <c r="Q1980" s="10" t="s">
        <v>8316</v>
      </c>
      <c r="R1980" t="s">
        <v>8346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6088</v>
      </c>
      <c r="D1981" s="15">
        <v>200000</v>
      </c>
      <c r="E1981" s="6">
        <v>1773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8">
        <f t="shared" si="150"/>
        <v>1</v>
      </c>
      <c r="P1981" s="8">
        <f t="shared" si="151"/>
        <v>2.1800000000000002</v>
      </c>
      <c r="Q1981" s="10" t="s">
        <v>8316</v>
      </c>
      <c r="R1981" t="s">
        <v>8346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6089</v>
      </c>
      <c r="D1982" s="15">
        <v>50000</v>
      </c>
      <c r="E1982" s="6">
        <v>1772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8">
        <f t="shared" si="150"/>
        <v>4</v>
      </c>
      <c r="P1982" s="8">
        <f t="shared" si="151"/>
        <v>0.91</v>
      </c>
      <c r="Q1982" s="10" t="s">
        <v>8316</v>
      </c>
      <c r="R1982" t="s">
        <v>8346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6090</v>
      </c>
      <c r="D1983" s="15">
        <v>7500</v>
      </c>
      <c r="E1983" s="6">
        <v>1767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8">
        <f t="shared" si="150"/>
        <v>24</v>
      </c>
      <c r="P1983" s="8">
        <f t="shared" si="151"/>
        <v>147.25</v>
      </c>
      <c r="Q1983" s="10" t="s">
        <v>8335</v>
      </c>
      <c r="R1983" t="s">
        <v>8347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6091</v>
      </c>
      <c r="D1984" s="15">
        <v>180000</v>
      </c>
      <c r="E1984" s="6">
        <v>1766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8">
        <f t="shared" si="150"/>
        <v>1</v>
      </c>
      <c r="P1984" s="8" t="str">
        <f t="shared" si="151"/>
        <v>N/A</v>
      </c>
      <c r="Q1984" s="10" t="s">
        <v>8335</v>
      </c>
      <c r="R1984" t="s">
        <v>8347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6092</v>
      </c>
      <c r="D1985" s="15">
        <v>33000</v>
      </c>
      <c r="E1985" s="6">
        <v>1762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8">
        <f t="shared" si="150"/>
        <v>5</v>
      </c>
      <c r="P1985" s="8">
        <f t="shared" si="151"/>
        <v>110.13</v>
      </c>
      <c r="Q1985" s="10" t="s">
        <v>8335</v>
      </c>
      <c r="R1985" t="s">
        <v>8347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6093</v>
      </c>
      <c r="D1986" s="15">
        <v>15000</v>
      </c>
      <c r="E1986" s="6">
        <v>1758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8">
        <f t="shared" si="150"/>
        <v>12</v>
      </c>
      <c r="P1986" s="8">
        <f t="shared" si="151"/>
        <v>251.14</v>
      </c>
      <c r="Q1986" s="10" t="s">
        <v>8335</v>
      </c>
      <c r="R1986" t="s">
        <v>8347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6094</v>
      </c>
      <c r="D1987" s="15">
        <v>1600</v>
      </c>
      <c r="E1987" s="6">
        <v>1755.01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8">
        <f t="shared" ref="O1987:O2050" si="155">ROUND(E1987/D1987*100,0)</f>
        <v>110</v>
      </c>
      <c r="P1987" s="8">
        <f t="shared" ref="P1987:P2050" si="156">IFERROR(ROUND(E1987/L1987,2), "N/A")</f>
        <v>438.75</v>
      </c>
      <c r="Q1987" s="10" t="s">
        <v>8335</v>
      </c>
      <c r="R1987" t="s">
        <v>8347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6095</v>
      </c>
      <c r="D1988" s="15">
        <v>2000</v>
      </c>
      <c r="E1988" s="6">
        <v>1751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8">
        <f t="shared" si="155"/>
        <v>88</v>
      </c>
      <c r="P1988" s="8">
        <f t="shared" si="156"/>
        <v>1751</v>
      </c>
      <c r="Q1988" s="10" t="s">
        <v>8335</v>
      </c>
      <c r="R1988" t="s">
        <v>8347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6096</v>
      </c>
      <c r="D1989" s="15">
        <v>5500</v>
      </c>
      <c r="E1989" s="6">
        <v>1750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8">
        <f t="shared" si="155"/>
        <v>32</v>
      </c>
      <c r="P1989" s="8">
        <f t="shared" si="156"/>
        <v>62.5</v>
      </c>
      <c r="Q1989" s="10" t="s">
        <v>8335</v>
      </c>
      <c r="R1989" t="s">
        <v>8347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6097</v>
      </c>
      <c r="D1990" s="15">
        <v>6000</v>
      </c>
      <c r="E1990" s="6">
        <v>1748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8">
        <f t="shared" si="155"/>
        <v>29</v>
      </c>
      <c r="P1990" s="8">
        <f t="shared" si="156"/>
        <v>1748</v>
      </c>
      <c r="Q1990" s="10" t="s">
        <v>8335</v>
      </c>
      <c r="R1990" t="s">
        <v>8347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6098</v>
      </c>
      <c r="D1991" s="15">
        <v>5000</v>
      </c>
      <c r="E1991" s="6">
        <v>1742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8">
        <f t="shared" si="155"/>
        <v>35</v>
      </c>
      <c r="P1991" s="8">
        <f t="shared" si="156"/>
        <v>1742</v>
      </c>
      <c r="Q1991" s="10" t="s">
        <v>8335</v>
      </c>
      <c r="R1991" t="s">
        <v>8347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6099</v>
      </c>
      <c r="D1992" s="15">
        <v>3000</v>
      </c>
      <c r="E1992" s="6">
        <v>1739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8">
        <f t="shared" si="155"/>
        <v>58</v>
      </c>
      <c r="P1992" s="8">
        <f t="shared" si="156"/>
        <v>347.8</v>
      </c>
      <c r="Q1992" s="10" t="s">
        <v>8335</v>
      </c>
      <c r="R1992" t="s">
        <v>8347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6100</v>
      </c>
      <c r="D1993" s="15">
        <v>2000</v>
      </c>
      <c r="E1993" s="6">
        <v>1728.07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8">
        <f t="shared" si="155"/>
        <v>86</v>
      </c>
      <c r="P1993" s="8">
        <f t="shared" si="156"/>
        <v>576.02</v>
      </c>
      <c r="Q1993" s="10" t="s">
        <v>8335</v>
      </c>
      <c r="R1993" t="s">
        <v>8347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6101</v>
      </c>
      <c r="D1994" s="15">
        <v>1500</v>
      </c>
      <c r="E1994" s="6">
        <v>1720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8">
        <f t="shared" si="155"/>
        <v>115</v>
      </c>
      <c r="P1994" s="8">
        <f t="shared" si="156"/>
        <v>860</v>
      </c>
      <c r="Q1994" s="10" t="s">
        <v>8335</v>
      </c>
      <c r="R1994" t="s">
        <v>8347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6102</v>
      </c>
      <c r="D1995" s="15">
        <v>2000</v>
      </c>
      <c r="E1995" s="6">
        <v>1715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8">
        <f t="shared" si="155"/>
        <v>86</v>
      </c>
      <c r="P1995" s="8" t="str">
        <f t="shared" si="156"/>
        <v>N/A</v>
      </c>
      <c r="Q1995" s="10" t="s">
        <v>8335</v>
      </c>
      <c r="R1995" t="s">
        <v>8347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6103</v>
      </c>
      <c r="D1996" s="15">
        <v>3200</v>
      </c>
      <c r="E1996" s="6">
        <v>1710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8">
        <f t="shared" si="155"/>
        <v>53</v>
      </c>
      <c r="P1996" s="8" t="str">
        <f t="shared" si="156"/>
        <v>N/A</v>
      </c>
      <c r="Q1996" s="10" t="s">
        <v>8335</v>
      </c>
      <c r="R1996" t="s">
        <v>8347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6104</v>
      </c>
      <c r="D1997" s="15">
        <v>1000</v>
      </c>
      <c r="E1997" s="6">
        <v>1707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8">
        <f t="shared" si="155"/>
        <v>171</v>
      </c>
      <c r="P1997" s="8">
        <f t="shared" si="156"/>
        <v>569</v>
      </c>
      <c r="Q1997" s="10" t="s">
        <v>8335</v>
      </c>
      <c r="R1997" t="s">
        <v>8347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6105</v>
      </c>
      <c r="D1998" s="15">
        <v>133800</v>
      </c>
      <c r="E1998" s="6">
        <v>1707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8">
        <f t="shared" si="155"/>
        <v>1</v>
      </c>
      <c r="P1998" s="8" t="str">
        <f t="shared" si="156"/>
        <v>N/A</v>
      </c>
      <c r="Q1998" s="10" t="s">
        <v>8335</v>
      </c>
      <c r="R1998" t="s">
        <v>8347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6106</v>
      </c>
      <c r="D1999" s="15">
        <v>6500</v>
      </c>
      <c r="E1999" s="6">
        <v>1705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8">
        <f t="shared" si="155"/>
        <v>26</v>
      </c>
      <c r="P1999" s="8" t="str">
        <f t="shared" si="156"/>
        <v>N/A</v>
      </c>
      <c r="Q1999" s="10" t="s">
        <v>8335</v>
      </c>
      <c r="R1999" t="s">
        <v>8347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6107</v>
      </c>
      <c r="D2000" s="15">
        <v>2500</v>
      </c>
      <c r="E2000" s="6">
        <v>1700.01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8">
        <f t="shared" si="155"/>
        <v>68</v>
      </c>
      <c r="P2000" s="8">
        <f t="shared" si="156"/>
        <v>566.66999999999996</v>
      </c>
      <c r="Q2000" s="10" t="s">
        <v>8335</v>
      </c>
      <c r="R2000" t="s">
        <v>8347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6108</v>
      </c>
      <c r="D2001" s="15">
        <v>31000</v>
      </c>
      <c r="E2001" s="6">
        <v>1700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8">
        <f t="shared" si="155"/>
        <v>5</v>
      </c>
      <c r="P2001" s="8">
        <f t="shared" si="156"/>
        <v>242.86</v>
      </c>
      <c r="Q2001" s="10" t="s">
        <v>8335</v>
      </c>
      <c r="R2001" t="s">
        <v>8347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6109</v>
      </c>
      <c r="D2002" s="15">
        <v>5000</v>
      </c>
      <c r="E2002" s="6">
        <v>1698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8">
        <f t="shared" si="155"/>
        <v>34</v>
      </c>
      <c r="P2002" s="8">
        <f t="shared" si="156"/>
        <v>67.92</v>
      </c>
      <c r="Q2002" s="10" t="s">
        <v>8335</v>
      </c>
      <c r="R2002" t="s">
        <v>8347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6110</v>
      </c>
      <c r="D2003" s="15">
        <v>55000</v>
      </c>
      <c r="E2003" s="6">
        <v>1697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8">
        <f t="shared" si="155"/>
        <v>3</v>
      </c>
      <c r="P2003" s="8">
        <f t="shared" si="156"/>
        <v>1.04</v>
      </c>
      <c r="Q2003" s="10" t="s">
        <v>8316</v>
      </c>
      <c r="R2003" t="s">
        <v>8346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6111</v>
      </c>
      <c r="D2004" s="15">
        <v>50000</v>
      </c>
      <c r="E2004" s="6">
        <v>1697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8">
        <f t="shared" si="155"/>
        <v>3</v>
      </c>
      <c r="P2004" s="8">
        <f t="shared" si="156"/>
        <v>1.23</v>
      </c>
      <c r="Q2004" s="10" t="s">
        <v>8316</v>
      </c>
      <c r="R2004" t="s">
        <v>8346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6112</v>
      </c>
      <c r="D2005" s="15">
        <v>500</v>
      </c>
      <c r="E2005" s="6">
        <v>1691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8">
        <f t="shared" si="155"/>
        <v>338</v>
      </c>
      <c r="P2005" s="8">
        <f t="shared" si="156"/>
        <v>99.47</v>
      </c>
      <c r="Q2005" s="10" t="s">
        <v>8316</v>
      </c>
      <c r="R2005" t="s">
        <v>8346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6113</v>
      </c>
      <c r="D2006" s="15">
        <v>50000</v>
      </c>
      <c r="E2006" s="6">
        <v>1690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8">
        <f t="shared" si="155"/>
        <v>3</v>
      </c>
      <c r="P2006" s="8">
        <f t="shared" si="156"/>
        <v>4.7699999999999996</v>
      </c>
      <c r="Q2006" s="10" t="s">
        <v>8316</v>
      </c>
      <c r="R2006" t="s">
        <v>8346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6114</v>
      </c>
      <c r="D2007" s="15">
        <v>30000</v>
      </c>
      <c r="E2007" s="6">
        <v>1686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8">
        <f t="shared" si="155"/>
        <v>6</v>
      </c>
      <c r="P2007" s="8">
        <f t="shared" si="156"/>
        <v>8.83</v>
      </c>
      <c r="Q2007" s="10" t="s">
        <v>8316</v>
      </c>
      <c r="R2007" t="s">
        <v>8346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6115</v>
      </c>
      <c r="D2008" s="15">
        <v>50000</v>
      </c>
      <c r="E2008" s="6">
        <v>1686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8">
        <f t="shared" si="155"/>
        <v>3</v>
      </c>
      <c r="P2008" s="8">
        <f t="shared" si="156"/>
        <v>5.56</v>
      </c>
      <c r="Q2008" s="10" t="s">
        <v>8316</v>
      </c>
      <c r="R2008" t="s">
        <v>8346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6116</v>
      </c>
      <c r="D2009" s="15">
        <v>10000</v>
      </c>
      <c r="E2009" s="6">
        <v>1686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8">
        <f t="shared" si="155"/>
        <v>17</v>
      </c>
      <c r="P2009" s="8">
        <f t="shared" si="156"/>
        <v>12.31</v>
      </c>
      <c r="Q2009" s="10" t="s">
        <v>8316</v>
      </c>
      <c r="R2009" t="s">
        <v>8346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6117</v>
      </c>
      <c r="D2010" s="15">
        <v>1570.79</v>
      </c>
      <c r="E2010" s="6">
        <v>1677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8">
        <f t="shared" si="155"/>
        <v>107</v>
      </c>
      <c r="P2010" s="8">
        <f t="shared" si="156"/>
        <v>40.9</v>
      </c>
      <c r="Q2010" s="10" t="s">
        <v>8316</v>
      </c>
      <c r="R2010" t="s">
        <v>8346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6118</v>
      </c>
      <c r="D2011" s="15">
        <v>50000</v>
      </c>
      <c r="E2011" s="6">
        <v>1671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8">
        <f t="shared" si="155"/>
        <v>3</v>
      </c>
      <c r="P2011" s="8">
        <f t="shared" si="156"/>
        <v>4.2</v>
      </c>
      <c r="Q2011" s="10" t="s">
        <v>8316</v>
      </c>
      <c r="R2011" t="s">
        <v>8346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6119</v>
      </c>
      <c r="D2012" s="15">
        <v>30000</v>
      </c>
      <c r="E2012" s="6">
        <v>1669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8">
        <f t="shared" si="155"/>
        <v>6</v>
      </c>
      <c r="P2012" s="8">
        <f t="shared" si="156"/>
        <v>0.96</v>
      </c>
      <c r="Q2012" s="10" t="s">
        <v>8316</v>
      </c>
      <c r="R2012" t="s">
        <v>8346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6120</v>
      </c>
      <c r="D2013" s="15">
        <v>50000</v>
      </c>
      <c r="E2013" s="6">
        <v>1668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8">
        <f t="shared" si="155"/>
        <v>3</v>
      </c>
      <c r="P2013" s="8">
        <f t="shared" si="156"/>
        <v>1.72</v>
      </c>
      <c r="Q2013" s="10" t="s">
        <v>8316</v>
      </c>
      <c r="R2013" t="s">
        <v>8346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6121</v>
      </c>
      <c r="D2014" s="15">
        <v>5000</v>
      </c>
      <c r="E2014" s="6">
        <v>1665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8">
        <f t="shared" si="155"/>
        <v>33</v>
      </c>
      <c r="P2014" s="8">
        <f t="shared" si="156"/>
        <v>9.1</v>
      </c>
      <c r="Q2014" s="10" t="s">
        <v>8316</v>
      </c>
      <c r="R2014" t="s">
        <v>8346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6122</v>
      </c>
      <c r="D2015" s="15">
        <v>160000</v>
      </c>
      <c r="E2015" s="6">
        <v>1661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8">
        <f t="shared" si="155"/>
        <v>1</v>
      </c>
      <c r="P2015" s="8">
        <f t="shared" si="156"/>
        <v>0.36</v>
      </c>
      <c r="Q2015" s="10" t="s">
        <v>8316</v>
      </c>
      <c r="R2015" t="s">
        <v>8346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6123</v>
      </c>
      <c r="D2016" s="15">
        <v>30000</v>
      </c>
      <c r="E2016" s="6">
        <v>1661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8">
        <f t="shared" si="155"/>
        <v>6</v>
      </c>
      <c r="P2016" s="8">
        <f t="shared" si="156"/>
        <v>0.06</v>
      </c>
      <c r="Q2016" s="10" t="s">
        <v>8316</v>
      </c>
      <c r="R2016" t="s">
        <v>8346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6124</v>
      </c>
      <c r="D2017" s="15">
        <v>7200</v>
      </c>
      <c r="E2017" s="6">
        <v>1660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8">
        <f t="shared" si="155"/>
        <v>23</v>
      </c>
      <c r="P2017" s="8">
        <f t="shared" si="156"/>
        <v>10.25</v>
      </c>
      <c r="Q2017" s="10" t="s">
        <v>8316</v>
      </c>
      <c r="R2017" t="s">
        <v>8346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6125</v>
      </c>
      <c r="D2018" s="15">
        <v>10000</v>
      </c>
      <c r="E2018" s="6">
        <v>1660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8">
        <f t="shared" si="155"/>
        <v>17</v>
      </c>
      <c r="P2018" s="8">
        <f t="shared" si="156"/>
        <v>3.47</v>
      </c>
      <c r="Q2018" s="10" t="s">
        <v>8316</v>
      </c>
      <c r="R2018" t="s">
        <v>8346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6126</v>
      </c>
      <c r="D2019" s="15">
        <v>25000</v>
      </c>
      <c r="E2019" s="6">
        <v>1656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8">
        <f t="shared" si="155"/>
        <v>7</v>
      </c>
      <c r="P2019" s="8">
        <f t="shared" si="156"/>
        <v>3.89</v>
      </c>
      <c r="Q2019" s="10" t="s">
        <v>8316</v>
      </c>
      <c r="R2019" t="s">
        <v>8346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6127</v>
      </c>
      <c r="D2020" s="15">
        <v>65000</v>
      </c>
      <c r="E2020" s="6">
        <v>1655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8">
        <f t="shared" si="155"/>
        <v>3</v>
      </c>
      <c r="P2020" s="8">
        <f t="shared" si="156"/>
        <v>3.68</v>
      </c>
      <c r="Q2020" s="10" t="s">
        <v>8316</v>
      </c>
      <c r="R2020" t="s">
        <v>8346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6128</v>
      </c>
      <c r="D2021" s="15">
        <v>40000</v>
      </c>
      <c r="E2021" s="6">
        <v>1655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8">
        <f t="shared" si="155"/>
        <v>4</v>
      </c>
      <c r="P2021" s="8">
        <f t="shared" si="156"/>
        <v>0.93</v>
      </c>
      <c r="Q2021" s="10" t="s">
        <v>8316</v>
      </c>
      <c r="R2021" t="s">
        <v>8346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6129</v>
      </c>
      <c r="D2022" s="15">
        <v>1500</v>
      </c>
      <c r="E2022" s="6">
        <v>1651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8">
        <f t="shared" si="155"/>
        <v>110</v>
      </c>
      <c r="P2022" s="8">
        <f t="shared" si="156"/>
        <v>13.53</v>
      </c>
      <c r="Q2022" s="10" t="s">
        <v>8316</v>
      </c>
      <c r="R2022" t="s">
        <v>8346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6130</v>
      </c>
      <c r="D2023" s="15">
        <v>5000</v>
      </c>
      <c r="E2023" s="6">
        <v>1650.69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8">
        <f t="shared" si="155"/>
        <v>33</v>
      </c>
      <c r="P2023" s="8">
        <f t="shared" si="156"/>
        <v>17.38</v>
      </c>
      <c r="Q2023" s="10" t="s">
        <v>8316</v>
      </c>
      <c r="R2023" t="s">
        <v>8346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6131</v>
      </c>
      <c r="D2024" s="15">
        <v>100000</v>
      </c>
      <c r="E2024" s="6">
        <v>1650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8">
        <f t="shared" si="155"/>
        <v>2</v>
      </c>
      <c r="P2024" s="8">
        <f t="shared" si="156"/>
        <v>5.08</v>
      </c>
      <c r="Q2024" s="10" t="s">
        <v>8316</v>
      </c>
      <c r="R2024" t="s">
        <v>8346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6132</v>
      </c>
      <c r="D2025" s="15">
        <v>100000</v>
      </c>
      <c r="E2025" s="6">
        <v>1647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8">
        <f t="shared" si="155"/>
        <v>2</v>
      </c>
      <c r="P2025" s="8">
        <f t="shared" si="156"/>
        <v>4.67</v>
      </c>
      <c r="Q2025" s="10" t="s">
        <v>8316</v>
      </c>
      <c r="R2025" t="s">
        <v>8346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6133</v>
      </c>
      <c r="D2026" s="15">
        <v>4000</v>
      </c>
      <c r="E2026" s="6">
        <v>1636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8">
        <f t="shared" si="155"/>
        <v>41</v>
      </c>
      <c r="P2026" s="8">
        <f t="shared" si="156"/>
        <v>15.58</v>
      </c>
      <c r="Q2026" s="10" t="s">
        <v>8316</v>
      </c>
      <c r="R2026" t="s">
        <v>8346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6134</v>
      </c>
      <c r="D2027" s="15">
        <v>80000</v>
      </c>
      <c r="E2027" s="6">
        <v>1635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8">
        <f t="shared" si="155"/>
        <v>2</v>
      </c>
      <c r="P2027" s="8">
        <f t="shared" si="156"/>
        <v>2.2400000000000002</v>
      </c>
      <c r="Q2027" s="10" t="s">
        <v>8316</v>
      </c>
      <c r="R2027" t="s">
        <v>8346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6135</v>
      </c>
      <c r="D2028" s="15">
        <v>25000</v>
      </c>
      <c r="E2028" s="6">
        <v>1626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8">
        <f t="shared" si="155"/>
        <v>7</v>
      </c>
      <c r="P2028" s="8">
        <f t="shared" si="156"/>
        <v>3.58</v>
      </c>
      <c r="Q2028" s="10" t="s">
        <v>8316</v>
      </c>
      <c r="R2028" t="s">
        <v>8346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6136</v>
      </c>
      <c r="D2029" s="15">
        <v>100000</v>
      </c>
      <c r="E2029" s="6">
        <v>1625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8">
        <f t="shared" si="155"/>
        <v>2</v>
      </c>
      <c r="P2029" s="8">
        <f t="shared" si="156"/>
        <v>3.01</v>
      </c>
      <c r="Q2029" s="10" t="s">
        <v>8316</v>
      </c>
      <c r="R2029" t="s">
        <v>8346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6137</v>
      </c>
      <c r="D2030" s="15">
        <v>3000</v>
      </c>
      <c r="E2030" s="6">
        <v>1625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8">
        <f t="shared" si="155"/>
        <v>54</v>
      </c>
      <c r="P2030" s="8">
        <f t="shared" si="156"/>
        <v>20.57</v>
      </c>
      <c r="Q2030" s="10" t="s">
        <v>8316</v>
      </c>
      <c r="R2030" t="s">
        <v>8346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6138</v>
      </c>
      <c r="D2031" s="15">
        <v>2500</v>
      </c>
      <c r="E2031" s="6">
        <v>1623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8">
        <f t="shared" si="155"/>
        <v>65</v>
      </c>
      <c r="P2031" s="8">
        <f t="shared" si="156"/>
        <v>17.27</v>
      </c>
      <c r="Q2031" s="10" t="s">
        <v>8316</v>
      </c>
      <c r="R2031" t="s">
        <v>8346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6139</v>
      </c>
      <c r="D2032" s="15">
        <v>32768</v>
      </c>
      <c r="E2032" s="6">
        <v>1616.14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8">
        <f t="shared" si="155"/>
        <v>5</v>
      </c>
      <c r="P2032" s="8">
        <f t="shared" si="156"/>
        <v>2.59</v>
      </c>
      <c r="Q2032" s="10" t="s">
        <v>8316</v>
      </c>
      <c r="R2032" t="s">
        <v>8346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6140</v>
      </c>
      <c r="D2033" s="15">
        <v>50000</v>
      </c>
      <c r="E2033" s="6">
        <v>1616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8">
        <f t="shared" si="155"/>
        <v>3</v>
      </c>
      <c r="P2033" s="8">
        <f t="shared" si="156"/>
        <v>3.18</v>
      </c>
      <c r="Q2033" s="10" t="s">
        <v>8316</v>
      </c>
      <c r="R2033" t="s">
        <v>8346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6141</v>
      </c>
      <c r="D2034" s="15">
        <v>25000</v>
      </c>
      <c r="E2034" s="6">
        <v>1614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8">
        <f t="shared" si="155"/>
        <v>6</v>
      </c>
      <c r="P2034" s="8">
        <f t="shared" si="156"/>
        <v>3.04</v>
      </c>
      <c r="Q2034" s="10" t="s">
        <v>8316</v>
      </c>
      <c r="R2034" t="s">
        <v>8346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6142</v>
      </c>
      <c r="D2035" s="15">
        <v>25000</v>
      </c>
      <c r="E2035" s="6">
        <v>1614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8">
        <f t="shared" si="155"/>
        <v>6</v>
      </c>
      <c r="P2035" s="8">
        <f t="shared" si="156"/>
        <v>10.220000000000001</v>
      </c>
      <c r="Q2035" s="10" t="s">
        <v>8316</v>
      </c>
      <c r="R2035" t="s">
        <v>8346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6143</v>
      </c>
      <c r="D2036" s="15">
        <v>78000</v>
      </c>
      <c r="E2036" s="6">
        <v>1611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8">
        <f t="shared" si="155"/>
        <v>2</v>
      </c>
      <c r="P2036" s="8">
        <f t="shared" si="156"/>
        <v>3.17</v>
      </c>
      <c r="Q2036" s="10" t="s">
        <v>8316</v>
      </c>
      <c r="R2036" t="s">
        <v>8346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6144</v>
      </c>
      <c r="D2037" s="15">
        <v>80000</v>
      </c>
      <c r="E2037" s="6">
        <v>1610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8">
        <f t="shared" si="155"/>
        <v>2</v>
      </c>
      <c r="P2037" s="8">
        <f t="shared" si="156"/>
        <v>2.5</v>
      </c>
      <c r="Q2037" s="10" t="s">
        <v>8316</v>
      </c>
      <c r="R2037" t="s">
        <v>8346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6145</v>
      </c>
      <c r="D2038" s="15">
        <v>30000</v>
      </c>
      <c r="E2038" s="6">
        <v>1605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8">
        <f t="shared" si="155"/>
        <v>5</v>
      </c>
      <c r="P2038" s="8">
        <f t="shared" si="156"/>
        <v>1.89</v>
      </c>
      <c r="Q2038" s="10" t="s">
        <v>8316</v>
      </c>
      <c r="R2038" t="s">
        <v>8346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6146</v>
      </c>
      <c r="D2039" s="15">
        <v>10000</v>
      </c>
      <c r="E2039" s="6">
        <v>1605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8">
        <f t="shared" si="155"/>
        <v>16</v>
      </c>
      <c r="P2039" s="8">
        <f t="shared" si="156"/>
        <v>3.74</v>
      </c>
      <c r="Q2039" s="10" t="s">
        <v>8316</v>
      </c>
      <c r="R2039" t="s">
        <v>8346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6147</v>
      </c>
      <c r="D2040" s="15">
        <v>8000</v>
      </c>
      <c r="E2040" s="6">
        <v>1601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8">
        <f t="shared" si="155"/>
        <v>20</v>
      </c>
      <c r="P2040" s="8">
        <f t="shared" si="156"/>
        <v>7.85</v>
      </c>
      <c r="Q2040" s="10" t="s">
        <v>8316</v>
      </c>
      <c r="R2040" t="s">
        <v>8346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6148</v>
      </c>
      <c r="D2041" s="15">
        <v>125000</v>
      </c>
      <c r="E2041" s="6">
        <v>1594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8">
        <f t="shared" si="155"/>
        <v>1</v>
      </c>
      <c r="P2041" s="8">
        <f t="shared" si="156"/>
        <v>4.21</v>
      </c>
      <c r="Q2041" s="10" t="s">
        <v>8316</v>
      </c>
      <c r="R2041" t="s">
        <v>8346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6149</v>
      </c>
      <c r="D2042" s="15">
        <v>3000</v>
      </c>
      <c r="E2042" s="6">
        <v>1590.29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8">
        <f t="shared" si="155"/>
        <v>53</v>
      </c>
      <c r="P2042" s="8">
        <f t="shared" si="156"/>
        <v>5.87</v>
      </c>
      <c r="Q2042" s="10" t="s">
        <v>8316</v>
      </c>
      <c r="R2042" t="s">
        <v>8346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6150</v>
      </c>
      <c r="D2043" s="15">
        <v>9500</v>
      </c>
      <c r="E2043" s="6">
        <v>1587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8">
        <f t="shared" si="155"/>
        <v>17</v>
      </c>
      <c r="P2043" s="8">
        <f t="shared" si="156"/>
        <v>13.23</v>
      </c>
      <c r="Q2043" s="10" t="s">
        <v>8316</v>
      </c>
      <c r="R2043" t="s">
        <v>8346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6151</v>
      </c>
      <c r="D2044" s="15">
        <v>10000</v>
      </c>
      <c r="E2044" s="6">
        <v>1580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8">
        <f t="shared" si="155"/>
        <v>16</v>
      </c>
      <c r="P2044" s="8">
        <f t="shared" si="156"/>
        <v>11.29</v>
      </c>
      <c r="Q2044" s="10" t="s">
        <v>8316</v>
      </c>
      <c r="R2044" t="s">
        <v>8346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6152</v>
      </c>
      <c r="D2045" s="15">
        <v>1385</v>
      </c>
      <c r="E2045" s="6">
        <v>1577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8">
        <f t="shared" si="155"/>
        <v>114</v>
      </c>
      <c r="P2045" s="8">
        <f t="shared" si="156"/>
        <v>8.17</v>
      </c>
      <c r="Q2045" s="10" t="s">
        <v>8316</v>
      </c>
      <c r="R2045" t="s">
        <v>8346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6153</v>
      </c>
      <c r="D2046" s="15">
        <v>15000</v>
      </c>
      <c r="E2046" s="6">
        <v>1576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8">
        <f t="shared" si="155"/>
        <v>11</v>
      </c>
      <c r="P2046" s="8">
        <f t="shared" si="156"/>
        <v>8.76</v>
      </c>
      <c r="Q2046" s="10" t="s">
        <v>8316</v>
      </c>
      <c r="R2046" t="s">
        <v>8346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6154</v>
      </c>
      <c r="D2047" s="15">
        <v>4900</v>
      </c>
      <c r="E2047" s="6">
        <v>1575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8">
        <f t="shared" si="155"/>
        <v>32</v>
      </c>
      <c r="P2047" s="8">
        <f t="shared" si="156"/>
        <v>5.99</v>
      </c>
      <c r="Q2047" s="10" t="s">
        <v>8316</v>
      </c>
      <c r="R2047" t="s">
        <v>8346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6155</v>
      </c>
      <c r="D2048" s="15">
        <v>10000</v>
      </c>
      <c r="E2048" s="6">
        <v>1575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8">
        <f t="shared" si="155"/>
        <v>16</v>
      </c>
      <c r="P2048" s="8">
        <f t="shared" si="156"/>
        <v>7.26</v>
      </c>
      <c r="Q2048" s="10" t="s">
        <v>8316</v>
      </c>
      <c r="R2048" t="s">
        <v>8346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6156</v>
      </c>
      <c r="D2049" s="15">
        <v>98000</v>
      </c>
      <c r="E2049" s="6">
        <v>1575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8">
        <f t="shared" si="155"/>
        <v>2</v>
      </c>
      <c r="P2049" s="8">
        <f t="shared" si="156"/>
        <v>3.56</v>
      </c>
      <c r="Q2049" s="10" t="s">
        <v>8316</v>
      </c>
      <c r="R2049" t="s">
        <v>8346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6157</v>
      </c>
      <c r="D2050" s="15">
        <v>85000</v>
      </c>
      <c r="E2050" s="6">
        <v>1575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8">
        <f t="shared" si="155"/>
        <v>2</v>
      </c>
      <c r="P2050" s="8">
        <f t="shared" si="156"/>
        <v>1.1499999999999999</v>
      </c>
      <c r="Q2050" s="10" t="s">
        <v>8316</v>
      </c>
      <c r="R2050" t="s">
        <v>8346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6158</v>
      </c>
      <c r="D2051" s="15">
        <v>50000</v>
      </c>
      <c r="E2051" s="6">
        <v>1571.55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8">
        <f t="shared" ref="O2051:O2114" si="160">ROUND(E2051/D2051*100,0)</f>
        <v>3</v>
      </c>
      <c r="P2051" s="8">
        <f t="shared" ref="P2051:P2114" si="161">IFERROR(ROUND(E2051/L2051,2), "N/A")</f>
        <v>2.12</v>
      </c>
      <c r="Q2051" s="10" t="s">
        <v>8316</v>
      </c>
      <c r="R2051" t="s">
        <v>8346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6159</v>
      </c>
      <c r="D2052" s="15">
        <v>10000</v>
      </c>
      <c r="E2052" s="6">
        <v>1571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8">
        <f t="shared" si="160"/>
        <v>16</v>
      </c>
      <c r="P2052" s="8">
        <f t="shared" si="161"/>
        <v>9.24</v>
      </c>
      <c r="Q2052" s="10" t="s">
        <v>8316</v>
      </c>
      <c r="R2052" t="s">
        <v>8346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6160</v>
      </c>
      <c r="D2053" s="15">
        <v>8000</v>
      </c>
      <c r="E2053" s="6">
        <v>1570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8">
        <f t="shared" si="160"/>
        <v>20</v>
      </c>
      <c r="P2053" s="8">
        <f t="shared" si="161"/>
        <v>6.49</v>
      </c>
      <c r="Q2053" s="10" t="s">
        <v>8316</v>
      </c>
      <c r="R2053" t="s">
        <v>8346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6161</v>
      </c>
      <c r="D2054" s="15">
        <v>50000</v>
      </c>
      <c r="E2054" s="6">
        <v>1570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8">
        <f t="shared" si="160"/>
        <v>3</v>
      </c>
      <c r="P2054" s="8">
        <f t="shared" si="161"/>
        <v>2.9</v>
      </c>
      <c r="Q2054" s="10" t="s">
        <v>8316</v>
      </c>
      <c r="R2054" t="s">
        <v>8346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6162</v>
      </c>
      <c r="D2055" s="15">
        <v>5000</v>
      </c>
      <c r="E2055" s="6">
        <v>1570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8">
        <f t="shared" si="160"/>
        <v>31</v>
      </c>
      <c r="P2055" s="8">
        <f t="shared" si="161"/>
        <v>12.98</v>
      </c>
      <c r="Q2055" s="10" t="s">
        <v>8316</v>
      </c>
      <c r="R2055" t="s">
        <v>8346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6163</v>
      </c>
      <c r="D2056" s="15">
        <v>35000</v>
      </c>
      <c r="E2056" s="6">
        <v>1565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8">
        <f t="shared" si="160"/>
        <v>4</v>
      </c>
      <c r="P2056" s="8">
        <f t="shared" si="161"/>
        <v>2.52</v>
      </c>
      <c r="Q2056" s="10" t="s">
        <v>8316</v>
      </c>
      <c r="R2056" t="s">
        <v>8346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6164</v>
      </c>
      <c r="D2057" s="15">
        <v>6000</v>
      </c>
      <c r="E2057" s="6">
        <v>1565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8">
        <f t="shared" si="160"/>
        <v>26</v>
      </c>
      <c r="P2057" s="8">
        <f t="shared" si="161"/>
        <v>15.5</v>
      </c>
      <c r="Q2057" s="10" t="s">
        <v>8316</v>
      </c>
      <c r="R2057" t="s">
        <v>8346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6165</v>
      </c>
      <c r="D2058" s="15">
        <v>50000</v>
      </c>
      <c r="E2058" s="6">
        <v>1563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8">
        <f t="shared" si="160"/>
        <v>3</v>
      </c>
      <c r="P2058" s="8">
        <f t="shared" si="161"/>
        <v>2.82</v>
      </c>
      <c r="Q2058" s="10" t="s">
        <v>8316</v>
      </c>
      <c r="R2058" t="s">
        <v>8346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6166</v>
      </c>
      <c r="D2059" s="15">
        <v>15000</v>
      </c>
      <c r="E2059" s="6">
        <v>1561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8">
        <f t="shared" si="160"/>
        <v>10</v>
      </c>
      <c r="P2059" s="8">
        <f t="shared" si="161"/>
        <v>2.34</v>
      </c>
      <c r="Q2059" s="10" t="s">
        <v>8316</v>
      </c>
      <c r="R2059" t="s">
        <v>8346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6167</v>
      </c>
      <c r="D2060" s="15">
        <v>2560</v>
      </c>
      <c r="E2060" s="6">
        <v>1560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8">
        <f t="shared" si="160"/>
        <v>61</v>
      </c>
      <c r="P2060" s="8">
        <f t="shared" si="161"/>
        <v>3.8</v>
      </c>
      <c r="Q2060" s="10" t="s">
        <v>8316</v>
      </c>
      <c r="R2060" t="s">
        <v>8346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6168</v>
      </c>
      <c r="D2061" s="15">
        <v>30000</v>
      </c>
      <c r="E2061" s="6">
        <v>1557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8">
        <f t="shared" si="160"/>
        <v>5</v>
      </c>
      <c r="P2061" s="8">
        <f t="shared" si="161"/>
        <v>4.1500000000000004</v>
      </c>
      <c r="Q2061" s="10" t="s">
        <v>8316</v>
      </c>
      <c r="R2061" t="s">
        <v>8346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6169</v>
      </c>
      <c r="D2062" s="15">
        <v>25000</v>
      </c>
      <c r="E2062" s="6">
        <v>1555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8">
        <f t="shared" si="160"/>
        <v>6</v>
      </c>
      <c r="P2062" s="8">
        <f t="shared" si="161"/>
        <v>1.1399999999999999</v>
      </c>
      <c r="Q2062" s="10" t="s">
        <v>8316</v>
      </c>
      <c r="R2062" t="s">
        <v>8346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6170</v>
      </c>
      <c r="D2063" s="15">
        <v>5000</v>
      </c>
      <c r="E2063" s="6">
        <v>1555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8">
        <f t="shared" si="160"/>
        <v>31</v>
      </c>
      <c r="P2063" s="8">
        <f t="shared" si="161"/>
        <v>44.43</v>
      </c>
      <c r="Q2063" s="10" t="s">
        <v>8316</v>
      </c>
      <c r="R2063" t="s">
        <v>8346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6171</v>
      </c>
      <c r="D2064" s="15">
        <v>100000</v>
      </c>
      <c r="E2064" s="6">
        <v>1553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8">
        <f t="shared" si="160"/>
        <v>2</v>
      </c>
      <c r="P2064" s="8">
        <f t="shared" si="161"/>
        <v>7.65</v>
      </c>
      <c r="Q2064" s="10" t="s">
        <v>8316</v>
      </c>
      <c r="R2064" t="s">
        <v>8346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6172</v>
      </c>
      <c r="D2065" s="15">
        <v>4000</v>
      </c>
      <c r="E2065" s="6">
        <v>1550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8">
        <f t="shared" si="160"/>
        <v>39</v>
      </c>
      <c r="P2065" s="8">
        <f t="shared" si="161"/>
        <v>31.63</v>
      </c>
      <c r="Q2065" s="10" t="s">
        <v>8316</v>
      </c>
      <c r="R2065" t="s">
        <v>8346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6173</v>
      </c>
      <c r="D2066" s="15">
        <v>261962</v>
      </c>
      <c r="E2066" s="6">
        <v>1550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8">
        <f t="shared" si="160"/>
        <v>1</v>
      </c>
      <c r="P2066" s="8">
        <f t="shared" si="161"/>
        <v>0.27</v>
      </c>
      <c r="Q2066" s="10" t="s">
        <v>8316</v>
      </c>
      <c r="R2066" t="s">
        <v>8346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6174</v>
      </c>
      <c r="D2067" s="15">
        <v>40000</v>
      </c>
      <c r="E2067" s="6">
        <v>1547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8">
        <f t="shared" si="160"/>
        <v>4</v>
      </c>
      <c r="P2067" s="8">
        <f t="shared" si="161"/>
        <v>0.99</v>
      </c>
      <c r="Q2067" s="10" t="s">
        <v>8316</v>
      </c>
      <c r="R2067" t="s">
        <v>8346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6175</v>
      </c>
      <c r="D2068" s="15">
        <v>2000</v>
      </c>
      <c r="E2068" s="6">
        <v>1544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8">
        <f t="shared" si="160"/>
        <v>77</v>
      </c>
      <c r="P2068" s="8">
        <f t="shared" si="161"/>
        <v>23.75</v>
      </c>
      <c r="Q2068" s="10" t="s">
        <v>8316</v>
      </c>
      <c r="R2068" t="s">
        <v>8346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6176</v>
      </c>
      <c r="D2069" s="15">
        <v>495</v>
      </c>
      <c r="E2069" s="6">
        <v>1538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8">
        <f t="shared" si="160"/>
        <v>311</v>
      </c>
      <c r="P2069" s="8">
        <f t="shared" si="161"/>
        <v>153.80000000000001</v>
      </c>
      <c r="Q2069" s="10" t="s">
        <v>8316</v>
      </c>
      <c r="R2069" t="s">
        <v>8346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6177</v>
      </c>
      <c r="D2070" s="15">
        <v>25000</v>
      </c>
      <c r="E2070" s="6">
        <v>1537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8">
        <f t="shared" si="160"/>
        <v>6</v>
      </c>
      <c r="P2070" s="8">
        <f t="shared" si="161"/>
        <v>20.22</v>
      </c>
      <c r="Q2070" s="10" t="s">
        <v>8316</v>
      </c>
      <c r="R2070" t="s">
        <v>8346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6178</v>
      </c>
      <c r="D2071" s="15">
        <v>50000</v>
      </c>
      <c r="E2071" s="6">
        <v>1536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8">
        <f t="shared" si="160"/>
        <v>3</v>
      </c>
      <c r="P2071" s="8">
        <f t="shared" si="161"/>
        <v>5.84</v>
      </c>
      <c r="Q2071" s="10" t="s">
        <v>8316</v>
      </c>
      <c r="R2071" t="s">
        <v>8346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6179</v>
      </c>
      <c r="D2072" s="15">
        <v>125000</v>
      </c>
      <c r="E2072" s="6">
        <v>1535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8">
        <f t="shared" si="160"/>
        <v>1</v>
      </c>
      <c r="P2072" s="8">
        <f t="shared" si="161"/>
        <v>1</v>
      </c>
      <c r="Q2072" s="10" t="s">
        <v>8316</v>
      </c>
      <c r="R2072" t="s">
        <v>8346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6180</v>
      </c>
      <c r="D2073" s="15">
        <v>20000</v>
      </c>
      <c r="E2073" s="6">
        <v>1535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8">
        <f t="shared" si="160"/>
        <v>8</v>
      </c>
      <c r="P2073" s="8">
        <f t="shared" si="161"/>
        <v>5.52</v>
      </c>
      <c r="Q2073" s="10" t="s">
        <v>8316</v>
      </c>
      <c r="R2073" t="s">
        <v>8346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6181</v>
      </c>
      <c r="D2074" s="15">
        <v>71500</v>
      </c>
      <c r="E2074" s="6">
        <v>1534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8">
        <f t="shared" si="160"/>
        <v>2</v>
      </c>
      <c r="P2074" s="8">
        <f t="shared" si="161"/>
        <v>4.38</v>
      </c>
      <c r="Q2074" s="10" t="s">
        <v>8316</v>
      </c>
      <c r="R2074" t="s">
        <v>8346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6182</v>
      </c>
      <c r="D2075" s="15">
        <v>100000</v>
      </c>
      <c r="E2075" s="6">
        <v>1533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8">
        <f t="shared" si="160"/>
        <v>2</v>
      </c>
      <c r="P2075" s="8">
        <f t="shared" si="161"/>
        <v>3.26</v>
      </c>
      <c r="Q2075" s="10" t="s">
        <v>8316</v>
      </c>
      <c r="R2075" t="s">
        <v>8346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6183</v>
      </c>
      <c r="D2076" s="15">
        <v>600</v>
      </c>
      <c r="E2076" s="6">
        <v>1532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8">
        <f t="shared" si="160"/>
        <v>255</v>
      </c>
      <c r="P2076" s="8">
        <f t="shared" si="161"/>
        <v>510.67</v>
      </c>
      <c r="Q2076" s="10" t="s">
        <v>8316</v>
      </c>
      <c r="R2076" t="s">
        <v>8346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6184</v>
      </c>
      <c r="D2077" s="15">
        <v>9999</v>
      </c>
      <c r="E2077" s="6">
        <v>1529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8">
        <f t="shared" si="160"/>
        <v>15</v>
      </c>
      <c r="P2077" s="8">
        <f t="shared" si="161"/>
        <v>0.19</v>
      </c>
      <c r="Q2077" s="10" t="s">
        <v>8316</v>
      </c>
      <c r="R2077" t="s">
        <v>8346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6185</v>
      </c>
      <c r="D2078" s="15">
        <v>179000</v>
      </c>
      <c r="E2078" s="6">
        <v>1527.5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8">
        <f t="shared" si="160"/>
        <v>1</v>
      </c>
      <c r="P2078" s="8">
        <f t="shared" si="161"/>
        <v>0.18</v>
      </c>
      <c r="Q2078" s="10" t="s">
        <v>8316</v>
      </c>
      <c r="R2078" t="s">
        <v>8346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6186</v>
      </c>
      <c r="D2079" s="15">
        <v>50000</v>
      </c>
      <c r="E2079" s="6">
        <v>1527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8">
        <f t="shared" si="160"/>
        <v>3</v>
      </c>
      <c r="P2079" s="8">
        <f t="shared" si="161"/>
        <v>8.1199999999999992</v>
      </c>
      <c r="Q2079" s="10" t="s">
        <v>8316</v>
      </c>
      <c r="R2079" t="s">
        <v>8346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6187</v>
      </c>
      <c r="D2080" s="15">
        <v>20000</v>
      </c>
      <c r="E2080" s="6">
        <v>1525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8">
        <f t="shared" si="160"/>
        <v>8</v>
      </c>
      <c r="P2080" s="8">
        <f t="shared" si="161"/>
        <v>31.77</v>
      </c>
      <c r="Q2080" s="10" t="s">
        <v>8316</v>
      </c>
      <c r="R2080" t="s">
        <v>8346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6188</v>
      </c>
      <c r="D2081" s="15">
        <v>10000</v>
      </c>
      <c r="E2081" s="6">
        <v>1521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8">
        <f t="shared" si="160"/>
        <v>15</v>
      </c>
      <c r="P2081" s="8">
        <f t="shared" si="161"/>
        <v>2.5099999999999998</v>
      </c>
      <c r="Q2081" s="10" t="s">
        <v>8316</v>
      </c>
      <c r="R2081" t="s">
        <v>8346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6189</v>
      </c>
      <c r="D2082" s="15">
        <v>1000</v>
      </c>
      <c r="E2082" s="6">
        <v>1521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8">
        <f t="shared" si="160"/>
        <v>152</v>
      </c>
      <c r="P2082" s="8">
        <f t="shared" si="161"/>
        <v>30.42</v>
      </c>
      <c r="Q2082" s="10" t="s">
        <v>8316</v>
      </c>
      <c r="R2082" t="s">
        <v>8346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6190</v>
      </c>
      <c r="D2083" s="15">
        <v>3500</v>
      </c>
      <c r="E2083" s="6">
        <v>1520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8">
        <f t="shared" si="160"/>
        <v>43</v>
      </c>
      <c r="P2083" s="8">
        <f t="shared" si="161"/>
        <v>27.64</v>
      </c>
      <c r="Q2083" s="10" t="s">
        <v>8322</v>
      </c>
      <c r="R2083" t="s">
        <v>8326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6191</v>
      </c>
      <c r="D2084" s="15">
        <v>1500</v>
      </c>
      <c r="E2084" s="6">
        <v>1518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8">
        <f t="shared" si="160"/>
        <v>101</v>
      </c>
      <c r="P2084" s="8">
        <f t="shared" si="161"/>
        <v>39.950000000000003</v>
      </c>
      <c r="Q2084" s="10" t="s">
        <v>8322</v>
      </c>
      <c r="R2084" t="s">
        <v>8326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6192</v>
      </c>
      <c r="D2085" s="15">
        <v>750</v>
      </c>
      <c r="E2085" s="6">
        <v>1515.08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8">
        <f t="shared" si="160"/>
        <v>202</v>
      </c>
      <c r="P2085" s="8">
        <f t="shared" si="161"/>
        <v>60.6</v>
      </c>
      <c r="Q2085" s="10" t="s">
        <v>8322</v>
      </c>
      <c r="R2085" t="s">
        <v>8326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6193</v>
      </c>
      <c r="D2086" s="15">
        <v>3000</v>
      </c>
      <c r="E2086" s="6">
        <v>1511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8">
        <f t="shared" si="160"/>
        <v>50</v>
      </c>
      <c r="P2086" s="8">
        <f t="shared" si="161"/>
        <v>32.85</v>
      </c>
      <c r="Q2086" s="10" t="s">
        <v>8322</v>
      </c>
      <c r="R2086" t="s">
        <v>8326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6194</v>
      </c>
      <c r="D2087" s="15">
        <v>6000</v>
      </c>
      <c r="E2087" s="6">
        <v>1510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8">
        <f t="shared" si="160"/>
        <v>25</v>
      </c>
      <c r="P2087" s="8">
        <f t="shared" si="161"/>
        <v>18.190000000000001</v>
      </c>
      <c r="Q2087" s="10" t="s">
        <v>8322</v>
      </c>
      <c r="R2087" t="s">
        <v>8326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6195</v>
      </c>
      <c r="D2088" s="15">
        <v>4000</v>
      </c>
      <c r="E2088" s="6">
        <v>1510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8">
        <f t="shared" si="160"/>
        <v>38</v>
      </c>
      <c r="P2088" s="8">
        <f t="shared" si="161"/>
        <v>43.14</v>
      </c>
      <c r="Q2088" s="10" t="s">
        <v>8322</v>
      </c>
      <c r="R2088" t="s">
        <v>8326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6196</v>
      </c>
      <c r="D2089" s="15">
        <v>1500</v>
      </c>
      <c r="E2089" s="6">
        <v>1510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8">
        <f t="shared" si="160"/>
        <v>101</v>
      </c>
      <c r="P2089" s="8">
        <f t="shared" si="161"/>
        <v>60.4</v>
      </c>
      <c r="Q2089" s="10" t="s">
        <v>8322</v>
      </c>
      <c r="R2089" t="s">
        <v>8326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6197</v>
      </c>
      <c r="D2090" s="15">
        <v>3000</v>
      </c>
      <c r="E2090" s="6">
        <v>1510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8">
        <f t="shared" si="160"/>
        <v>50</v>
      </c>
      <c r="P2090" s="8">
        <f t="shared" si="161"/>
        <v>20.13</v>
      </c>
      <c r="Q2090" s="10" t="s">
        <v>8322</v>
      </c>
      <c r="R2090" t="s">
        <v>8326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6198</v>
      </c>
      <c r="D2091" s="15">
        <v>2500</v>
      </c>
      <c r="E2091" s="6">
        <v>1506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8">
        <f t="shared" si="160"/>
        <v>60</v>
      </c>
      <c r="P2091" s="8">
        <f t="shared" si="161"/>
        <v>24.29</v>
      </c>
      <c r="Q2091" s="10" t="s">
        <v>8322</v>
      </c>
      <c r="R2091" t="s">
        <v>8326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6199</v>
      </c>
      <c r="D2092" s="15">
        <v>8000</v>
      </c>
      <c r="E2092" s="6">
        <v>1506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8">
        <f t="shared" si="160"/>
        <v>19</v>
      </c>
      <c r="P2092" s="8">
        <f t="shared" si="161"/>
        <v>9.41</v>
      </c>
      <c r="Q2092" s="10" t="s">
        <v>8322</v>
      </c>
      <c r="R2092" t="s">
        <v>8326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6200</v>
      </c>
      <c r="D2093" s="15">
        <v>18000</v>
      </c>
      <c r="E2093" s="6">
        <v>1505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8">
        <f t="shared" si="160"/>
        <v>8</v>
      </c>
      <c r="P2093" s="8">
        <f t="shared" si="161"/>
        <v>6.12</v>
      </c>
      <c r="Q2093" s="10" t="s">
        <v>8322</v>
      </c>
      <c r="R2093" t="s">
        <v>8326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6201</v>
      </c>
      <c r="D2094" s="15">
        <v>6000</v>
      </c>
      <c r="E2094" s="6">
        <v>1503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8">
        <f t="shared" si="160"/>
        <v>25</v>
      </c>
      <c r="P2094" s="8">
        <f t="shared" si="161"/>
        <v>27.33</v>
      </c>
      <c r="Q2094" s="10" t="s">
        <v>8322</v>
      </c>
      <c r="R2094" t="s">
        <v>8326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6202</v>
      </c>
      <c r="D2095" s="15">
        <v>1500</v>
      </c>
      <c r="E2095" s="6">
        <v>1502.5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8">
        <f t="shared" si="160"/>
        <v>100</v>
      </c>
      <c r="P2095" s="8">
        <f t="shared" si="161"/>
        <v>65.33</v>
      </c>
      <c r="Q2095" s="10" t="s">
        <v>8322</v>
      </c>
      <c r="R2095" t="s">
        <v>8326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6203</v>
      </c>
      <c r="D2096" s="15">
        <v>3500</v>
      </c>
      <c r="E2096" s="6">
        <v>1501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8">
        <f t="shared" si="160"/>
        <v>43</v>
      </c>
      <c r="P2096" s="8">
        <f t="shared" si="161"/>
        <v>20.85</v>
      </c>
      <c r="Q2096" s="10" t="s">
        <v>8322</v>
      </c>
      <c r="R2096" t="s">
        <v>8326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6204</v>
      </c>
      <c r="D2097" s="15">
        <v>2500</v>
      </c>
      <c r="E2097" s="6">
        <v>1500.76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8">
        <f t="shared" si="160"/>
        <v>60</v>
      </c>
      <c r="P2097" s="8">
        <f t="shared" si="161"/>
        <v>68.22</v>
      </c>
      <c r="Q2097" s="10" t="s">
        <v>8322</v>
      </c>
      <c r="R2097" t="s">
        <v>8326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6205</v>
      </c>
      <c r="D2098" s="15">
        <v>600</v>
      </c>
      <c r="E2098" s="6">
        <v>1500.2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8">
        <f t="shared" si="160"/>
        <v>250</v>
      </c>
      <c r="P2098" s="8">
        <f t="shared" si="161"/>
        <v>107.16</v>
      </c>
      <c r="Q2098" s="10" t="s">
        <v>8322</v>
      </c>
      <c r="R2098" t="s">
        <v>8326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6206</v>
      </c>
      <c r="D2099" s="15">
        <v>3000</v>
      </c>
      <c r="E2099" s="6">
        <v>1500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8">
        <f t="shared" si="160"/>
        <v>50</v>
      </c>
      <c r="P2099" s="8">
        <f t="shared" si="161"/>
        <v>39.47</v>
      </c>
      <c r="Q2099" s="10" t="s">
        <v>8322</v>
      </c>
      <c r="R2099" t="s">
        <v>8326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6207</v>
      </c>
      <c r="D2100" s="15">
        <v>6000</v>
      </c>
      <c r="E2100" s="6">
        <v>1500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8">
        <f t="shared" si="160"/>
        <v>25</v>
      </c>
      <c r="P2100" s="8">
        <f t="shared" si="161"/>
        <v>46.88</v>
      </c>
      <c r="Q2100" s="10" t="s">
        <v>8322</v>
      </c>
      <c r="R2100" t="s">
        <v>8326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6208</v>
      </c>
      <c r="D2101" s="15">
        <v>3000</v>
      </c>
      <c r="E2101" s="6">
        <v>1500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8">
        <f t="shared" si="160"/>
        <v>50</v>
      </c>
      <c r="P2101" s="8">
        <f t="shared" si="161"/>
        <v>23.81</v>
      </c>
      <c r="Q2101" s="10" t="s">
        <v>8322</v>
      </c>
      <c r="R2101" t="s">
        <v>8326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6209</v>
      </c>
      <c r="D2102" s="15">
        <v>600</v>
      </c>
      <c r="E2102" s="6">
        <v>1500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8">
        <f t="shared" si="160"/>
        <v>250</v>
      </c>
      <c r="P2102" s="8">
        <f t="shared" si="161"/>
        <v>55.56</v>
      </c>
      <c r="Q2102" s="10" t="s">
        <v>8322</v>
      </c>
      <c r="R2102" t="s">
        <v>8326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6210</v>
      </c>
      <c r="D2103" s="15">
        <v>2000</v>
      </c>
      <c r="E2103" s="6">
        <v>1500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8">
        <f t="shared" si="160"/>
        <v>75</v>
      </c>
      <c r="P2103" s="8">
        <f t="shared" si="161"/>
        <v>34.090000000000003</v>
      </c>
      <c r="Q2103" s="10" t="s">
        <v>8322</v>
      </c>
      <c r="R2103" t="s">
        <v>8326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6211</v>
      </c>
      <c r="D2104" s="15">
        <v>1000</v>
      </c>
      <c r="E2104" s="6">
        <v>1500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8">
        <f t="shared" si="160"/>
        <v>150</v>
      </c>
      <c r="P2104" s="8">
        <f t="shared" si="161"/>
        <v>39.47</v>
      </c>
      <c r="Q2104" s="10" t="s">
        <v>8322</v>
      </c>
      <c r="R2104" t="s">
        <v>8326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6212</v>
      </c>
      <c r="D2105" s="15">
        <v>7777</v>
      </c>
      <c r="E2105" s="6">
        <v>1500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8">
        <f t="shared" si="160"/>
        <v>19</v>
      </c>
      <c r="P2105" s="8">
        <f t="shared" si="161"/>
        <v>13.04</v>
      </c>
      <c r="Q2105" s="10" t="s">
        <v>8322</v>
      </c>
      <c r="R2105" t="s">
        <v>8326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6213</v>
      </c>
      <c r="D2106" s="15">
        <v>800</v>
      </c>
      <c r="E2106" s="6">
        <v>1500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8">
        <f t="shared" si="160"/>
        <v>188</v>
      </c>
      <c r="P2106" s="8">
        <f t="shared" si="161"/>
        <v>40.54</v>
      </c>
      <c r="Q2106" s="10" t="s">
        <v>8322</v>
      </c>
      <c r="R2106" t="s">
        <v>8326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6214</v>
      </c>
      <c r="D2107" s="15">
        <v>2000</v>
      </c>
      <c r="E2107" s="6">
        <v>1493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8">
        <f t="shared" si="160"/>
        <v>75</v>
      </c>
      <c r="P2107" s="8">
        <f t="shared" si="161"/>
        <v>15.08</v>
      </c>
      <c r="Q2107" s="10" t="s">
        <v>8322</v>
      </c>
      <c r="R2107" t="s">
        <v>8326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6215</v>
      </c>
      <c r="D2108" s="15">
        <v>2200</v>
      </c>
      <c r="E2108" s="6">
        <v>1486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8">
        <f t="shared" si="160"/>
        <v>68</v>
      </c>
      <c r="P2108" s="8">
        <f t="shared" si="161"/>
        <v>33.770000000000003</v>
      </c>
      <c r="Q2108" s="10" t="s">
        <v>8322</v>
      </c>
      <c r="R2108" t="s">
        <v>8326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6216</v>
      </c>
      <c r="D2109" s="15">
        <v>2000</v>
      </c>
      <c r="E2109" s="6">
        <v>1485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8">
        <f t="shared" si="160"/>
        <v>74</v>
      </c>
      <c r="P2109" s="8">
        <f t="shared" si="161"/>
        <v>25.6</v>
      </c>
      <c r="Q2109" s="10" t="s">
        <v>8322</v>
      </c>
      <c r="R2109" t="s">
        <v>8326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6217</v>
      </c>
      <c r="D2110" s="15">
        <v>16000</v>
      </c>
      <c r="E2110" s="6">
        <v>1471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8">
        <f t="shared" si="160"/>
        <v>9</v>
      </c>
      <c r="P2110" s="8">
        <f t="shared" si="161"/>
        <v>7.7</v>
      </c>
      <c r="Q2110" s="10" t="s">
        <v>8322</v>
      </c>
      <c r="R2110" t="s">
        <v>8326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6218</v>
      </c>
      <c r="D2111" s="15">
        <v>4000</v>
      </c>
      <c r="E2111" s="6">
        <v>1466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8">
        <f t="shared" si="160"/>
        <v>37</v>
      </c>
      <c r="P2111" s="8">
        <f t="shared" si="161"/>
        <v>36.65</v>
      </c>
      <c r="Q2111" s="10" t="s">
        <v>8322</v>
      </c>
      <c r="R2111" t="s">
        <v>8326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6219</v>
      </c>
      <c r="D2112" s="15">
        <v>2000</v>
      </c>
      <c r="E2112" s="6">
        <v>1465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8">
        <f t="shared" si="160"/>
        <v>73</v>
      </c>
      <c r="P2112" s="8">
        <f t="shared" si="161"/>
        <v>38.549999999999997</v>
      </c>
      <c r="Q2112" s="10" t="s">
        <v>8322</v>
      </c>
      <c r="R2112" t="s">
        <v>8326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6220</v>
      </c>
      <c r="D2113" s="15">
        <v>2000</v>
      </c>
      <c r="E2113" s="6">
        <v>1465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8">
        <f t="shared" si="160"/>
        <v>73</v>
      </c>
      <c r="P2113" s="8">
        <f t="shared" si="161"/>
        <v>37.56</v>
      </c>
      <c r="Q2113" s="10" t="s">
        <v>8322</v>
      </c>
      <c r="R2113" t="s">
        <v>8326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6221</v>
      </c>
      <c r="D2114" s="15">
        <v>300</v>
      </c>
      <c r="E2114" s="6">
        <v>1465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8">
        <f t="shared" si="160"/>
        <v>488</v>
      </c>
      <c r="P2114" s="8">
        <f t="shared" si="161"/>
        <v>133.18</v>
      </c>
      <c r="Q2114" s="10" t="s">
        <v>8322</v>
      </c>
      <c r="R2114" t="s">
        <v>8326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6222</v>
      </c>
      <c r="D2115" s="15">
        <v>7000</v>
      </c>
      <c r="E2115" s="6">
        <v>1461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8">
        <f t="shared" ref="O2115:O2178" si="165">ROUND(E2115/D2115*100,0)</f>
        <v>21</v>
      </c>
      <c r="P2115" s="8">
        <f t="shared" ref="P2115:P2178" si="166">IFERROR(ROUND(E2115/L2115,2), "N/A")</f>
        <v>13.65</v>
      </c>
      <c r="Q2115" s="10" t="s">
        <v>8322</v>
      </c>
      <c r="R2115" t="s">
        <v>8326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6223</v>
      </c>
      <c r="D2116" s="15">
        <v>5000</v>
      </c>
      <c r="E2116" s="6">
        <v>1460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8">
        <f t="shared" si="165"/>
        <v>29</v>
      </c>
      <c r="P2116" s="8">
        <f t="shared" si="166"/>
        <v>9.93</v>
      </c>
      <c r="Q2116" s="10" t="s">
        <v>8322</v>
      </c>
      <c r="R2116" t="s">
        <v>8326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6224</v>
      </c>
      <c r="D2117" s="15">
        <v>1500</v>
      </c>
      <c r="E2117" s="6">
        <v>1455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8">
        <f t="shared" si="165"/>
        <v>97</v>
      </c>
      <c r="P2117" s="8">
        <f t="shared" si="166"/>
        <v>40.42</v>
      </c>
      <c r="Q2117" s="10" t="s">
        <v>8322</v>
      </c>
      <c r="R2117" t="s">
        <v>8326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6225</v>
      </c>
      <c r="D2118" s="15">
        <v>48000</v>
      </c>
      <c r="E2118" s="6">
        <v>1455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8">
        <f t="shared" si="165"/>
        <v>3</v>
      </c>
      <c r="P2118" s="8">
        <f t="shared" si="166"/>
        <v>15.82</v>
      </c>
      <c r="Q2118" s="10" t="s">
        <v>8322</v>
      </c>
      <c r="R2118" t="s">
        <v>8326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6226</v>
      </c>
      <c r="D2119" s="15">
        <v>1200</v>
      </c>
      <c r="E2119" s="6">
        <v>1445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8">
        <f t="shared" si="165"/>
        <v>120</v>
      </c>
      <c r="P2119" s="8">
        <f t="shared" si="166"/>
        <v>41.29</v>
      </c>
      <c r="Q2119" s="10" t="s">
        <v>8322</v>
      </c>
      <c r="R2119" t="s">
        <v>8326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6227</v>
      </c>
      <c r="D2120" s="15">
        <v>1000</v>
      </c>
      <c r="E2120" s="6">
        <v>1438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8">
        <f t="shared" si="165"/>
        <v>144</v>
      </c>
      <c r="P2120" s="8">
        <f t="shared" si="166"/>
        <v>84.59</v>
      </c>
      <c r="Q2120" s="10" t="s">
        <v>8322</v>
      </c>
      <c r="R2120" t="s">
        <v>8326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6228</v>
      </c>
      <c r="D2121" s="15">
        <v>2000</v>
      </c>
      <c r="E2121" s="6">
        <v>1437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8">
        <f t="shared" si="165"/>
        <v>72</v>
      </c>
      <c r="P2121" s="8">
        <f t="shared" si="166"/>
        <v>65.319999999999993</v>
      </c>
      <c r="Q2121" s="10" t="s">
        <v>8322</v>
      </c>
      <c r="R2121" t="s">
        <v>8326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6229</v>
      </c>
      <c r="D2122" s="15">
        <v>8000</v>
      </c>
      <c r="E2122" s="6">
        <v>1436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8">
        <f t="shared" si="165"/>
        <v>18</v>
      </c>
      <c r="P2122" s="8">
        <f t="shared" si="166"/>
        <v>20.81</v>
      </c>
      <c r="Q2122" s="10" t="s">
        <v>8322</v>
      </c>
      <c r="R2122" t="s">
        <v>8326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6230</v>
      </c>
      <c r="D2123" s="15">
        <v>50000</v>
      </c>
      <c r="E2123" s="6">
        <v>1434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8">
        <f t="shared" si="165"/>
        <v>3</v>
      </c>
      <c r="P2123" s="8">
        <f t="shared" si="166"/>
        <v>143.4</v>
      </c>
      <c r="Q2123" s="10" t="s">
        <v>8330</v>
      </c>
      <c r="R2123" t="s">
        <v>8331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6231</v>
      </c>
      <c r="D2124" s="15">
        <v>80000</v>
      </c>
      <c r="E2124" s="6">
        <v>1431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8">
        <f t="shared" si="165"/>
        <v>2</v>
      </c>
      <c r="P2124" s="8">
        <f t="shared" si="166"/>
        <v>477</v>
      </c>
      <c r="Q2124" s="10" t="s">
        <v>8330</v>
      </c>
      <c r="R2124" t="s">
        <v>8331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6232</v>
      </c>
      <c r="D2125" s="15">
        <v>500</v>
      </c>
      <c r="E2125" s="6">
        <v>1430.06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8">
        <f t="shared" si="165"/>
        <v>286</v>
      </c>
      <c r="P2125" s="8">
        <f t="shared" si="166"/>
        <v>286.01</v>
      </c>
      <c r="Q2125" s="10" t="s">
        <v>8330</v>
      </c>
      <c r="R2125" t="s">
        <v>8331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6233</v>
      </c>
      <c r="D2126" s="15">
        <v>1100</v>
      </c>
      <c r="E2126" s="6">
        <v>1419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8">
        <f t="shared" si="165"/>
        <v>129</v>
      </c>
      <c r="P2126" s="8">
        <f t="shared" si="166"/>
        <v>283.8</v>
      </c>
      <c r="Q2126" s="10" t="s">
        <v>8330</v>
      </c>
      <c r="R2126" t="s">
        <v>8331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6234</v>
      </c>
      <c r="D2127" s="15">
        <v>60000</v>
      </c>
      <c r="E2127" s="6">
        <v>1417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8">
        <f t="shared" si="165"/>
        <v>2</v>
      </c>
      <c r="P2127" s="8">
        <f t="shared" si="166"/>
        <v>52.48</v>
      </c>
      <c r="Q2127" s="10" t="s">
        <v>8330</v>
      </c>
      <c r="R2127" t="s">
        <v>8331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6235</v>
      </c>
      <c r="D2128" s="15">
        <v>20000</v>
      </c>
      <c r="E2128" s="6">
        <v>1416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8">
        <f t="shared" si="165"/>
        <v>7</v>
      </c>
      <c r="P2128" s="8">
        <f t="shared" si="166"/>
        <v>708</v>
      </c>
      <c r="Q2128" s="10" t="s">
        <v>8330</v>
      </c>
      <c r="R2128" t="s">
        <v>8331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6236</v>
      </c>
      <c r="D2129" s="15">
        <v>28000</v>
      </c>
      <c r="E2129" s="6">
        <v>1408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8">
        <f t="shared" si="165"/>
        <v>5</v>
      </c>
      <c r="P2129" s="8">
        <f t="shared" si="166"/>
        <v>5.97</v>
      </c>
      <c r="Q2129" s="10" t="s">
        <v>8330</v>
      </c>
      <c r="R2129" t="s">
        <v>8331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6237</v>
      </c>
      <c r="D2130" s="15">
        <v>15000</v>
      </c>
      <c r="E2130" s="6">
        <v>1405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8">
        <f t="shared" si="165"/>
        <v>9</v>
      </c>
      <c r="P2130" s="8">
        <f t="shared" si="166"/>
        <v>1405</v>
      </c>
      <c r="Q2130" s="10" t="s">
        <v>8330</v>
      </c>
      <c r="R2130" t="s">
        <v>8331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6238</v>
      </c>
      <c r="D2131" s="15">
        <v>2000</v>
      </c>
      <c r="E2131" s="6">
        <v>1405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8">
        <f t="shared" si="165"/>
        <v>70</v>
      </c>
      <c r="P2131" s="8">
        <f t="shared" si="166"/>
        <v>117.08</v>
      </c>
      <c r="Q2131" s="10" t="s">
        <v>8330</v>
      </c>
      <c r="R2131" t="s">
        <v>8331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6239</v>
      </c>
      <c r="D2132" s="15">
        <v>42000</v>
      </c>
      <c r="E2132" s="6">
        <v>1402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8">
        <f t="shared" si="165"/>
        <v>3</v>
      </c>
      <c r="P2132" s="8">
        <f t="shared" si="166"/>
        <v>350.5</v>
      </c>
      <c r="Q2132" s="10" t="s">
        <v>8330</v>
      </c>
      <c r="R2132" t="s">
        <v>8331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6240</v>
      </c>
      <c r="D2133" s="15">
        <v>500</v>
      </c>
      <c r="E2133" s="6">
        <v>1400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8">
        <f t="shared" si="165"/>
        <v>280</v>
      </c>
      <c r="P2133" s="8">
        <f t="shared" si="166"/>
        <v>466.67</v>
      </c>
      <c r="Q2133" s="10" t="s">
        <v>8330</v>
      </c>
      <c r="R2133" t="s">
        <v>8331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6241</v>
      </c>
      <c r="D2134" s="15">
        <v>100000</v>
      </c>
      <c r="E2134" s="6">
        <v>1398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8">
        <f t="shared" si="165"/>
        <v>1</v>
      </c>
      <c r="P2134" s="8">
        <f t="shared" si="166"/>
        <v>14.12</v>
      </c>
      <c r="Q2134" s="10" t="s">
        <v>8330</v>
      </c>
      <c r="R2134" t="s">
        <v>8331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6242</v>
      </c>
      <c r="D2135" s="15">
        <v>1000</v>
      </c>
      <c r="E2135" s="6">
        <v>1395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8">
        <f t="shared" si="165"/>
        <v>140</v>
      </c>
      <c r="P2135" s="8">
        <f t="shared" si="166"/>
        <v>465</v>
      </c>
      <c r="Q2135" s="10" t="s">
        <v>8330</v>
      </c>
      <c r="R2135" t="s">
        <v>8331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6243</v>
      </c>
      <c r="D2136" s="15">
        <v>6000</v>
      </c>
      <c r="E2136" s="6">
        <v>1395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8">
        <f t="shared" si="165"/>
        <v>23</v>
      </c>
      <c r="P2136" s="8">
        <f t="shared" si="166"/>
        <v>465</v>
      </c>
      <c r="Q2136" s="10" t="s">
        <v>8330</v>
      </c>
      <c r="R2136" t="s">
        <v>8331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6244</v>
      </c>
      <c r="D2137" s="15">
        <v>5000</v>
      </c>
      <c r="E2137" s="6">
        <v>1391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8">
        <f t="shared" si="165"/>
        <v>28</v>
      </c>
      <c r="P2137" s="8">
        <f t="shared" si="166"/>
        <v>63.23</v>
      </c>
      <c r="Q2137" s="10" t="s">
        <v>8330</v>
      </c>
      <c r="R2137" t="s">
        <v>8331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6245</v>
      </c>
      <c r="D2138" s="15">
        <v>80000</v>
      </c>
      <c r="E2138" s="6">
        <v>1390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8">
        <f t="shared" si="165"/>
        <v>2</v>
      </c>
      <c r="P2138" s="8">
        <f t="shared" si="166"/>
        <v>347.5</v>
      </c>
      <c r="Q2138" s="10" t="s">
        <v>8330</v>
      </c>
      <c r="R2138" t="s">
        <v>8331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6246</v>
      </c>
      <c r="D2139" s="15">
        <v>50000</v>
      </c>
      <c r="E2139" s="6">
        <v>1389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8">
        <f t="shared" si="165"/>
        <v>3</v>
      </c>
      <c r="P2139" s="8">
        <f t="shared" si="166"/>
        <v>2.6</v>
      </c>
      <c r="Q2139" s="10" t="s">
        <v>8330</v>
      </c>
      <c r="R2139" t="s">
        <v>8331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6247</v>
      </c>
      <c r="D2140" s="15">
        <v>1000</v>
      </c>
      <c r="E2140" s="6">
        <v>1387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8">
        <f t="shared" si="165"/>
        <v>139</v>
      </c>
      <c r="P2140" s="8">
        <f t="shared" si="166"/>
        <v>115.58</v>
      </c>
      <c r="Q2140" s="10" t="s">
        <v>8330</v>
      </c>
      <c r="R2140" t="s">
        <v>8331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6248</v>
      </c>
      <c r="D2141" s="15">
        <v>30000</v>
      </c>
      <c r="E2141" s="6">
        <v>1384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8">
        <f t="shared" si="165"/>
        <v>5</v>
      </c>
      <c r="P2141" s="8">
        <f t="shared" si="166"/>
        <v>24.71</v>
      </c>
      <c r="Q2141" s="10" t="s">
        <v>8330</v>
      </c>
      <c r="R2141" t="s">
        <v>8331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6249</v>
      </c>
      <c r="D2142" s="15">
        <v>500000</v>
      </c>
      <c r="E2142" s="6">
        <v>1382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8">
        <f t="shared" si="165"/>
        <v>0</v>
      </c>
      <c r="P2142" s="8">
        <f t="shared" si="166"/>
        <v>125.64</v>
      </c>
      <c r="Q2142" s="10" t="s">
        <v>8330</v>
      </c>
      <c r="R2142" t="s">
        <v>8331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6250</v>
      </c>
      <c r="D2143" s="15">
        <v>15000</v>
      </c>
      <c r="E2143" s="6">
        <v>1381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8">
        <f t="shared" si="165"/>
        <v>9</v>
      </c>
      <c r="P2143" s="8" t="str">
        <f t="shared" si="166"/>
        <v>N/A</v>
      </c>
      <c r="Q2143" s="10" t="s">
        <v>8330</v>
      </c>
      <c r="R2143" t="s">
        <v>8331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6251</v>
      </c>
      <c r="D2144" s="15">
        <v>10500</v>
      </c>
      <c r="E2144" s="6">
        <v>1374.16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8">
        <f t="shared" si="165"/>
        <v>13</v>
      </c>
      <c r="P2144" s="8">
        <f t="shared" si="166"/>
        <v>114.51</v>
      </c>
      <c r="Q2144" s="10" t="s">
        <v>8330</v>
      </c>
      <c r="R2144" t="s">
        <v>8331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6252</v>
      </c>
      <c r="D2145" s="15">
        <v>2000</v>
      </c>
      <c r="E2145" s="6">
        <v>1373.24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8">
        <f t="shared" si="165"/>
        <v>69</v>
      </c>
      <c r="P2145" s="8">
        <f t="shared" si="166"/>
        <v>274.64999999999998</v>
      </c>
      <c r="Q2145" s="10" t="s">
        <v>8330</v>
      </c>
      <c r="R2145" t="s">
        <v>8331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6253</v>
      </c>
      <c r="D2146" s="15">
        <v>35500</v>
      </c>
      <c r="E2146" s="6">
        <v>1370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8">
        <f t="shared" si="165"/>
        <v>4</v>
      </c>
      <c r="P2146" s="8">
        <f t="shared" si="166"/>
        <v>57.08</v>
      </c>
      <c r="Q2146" s="10" t="s">
        <v>8330</v>
      </c>
      <c r="R2146" t="s">
        <v>8331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6254</v>
      </c>
      <c r="D2147" s="15">
        <v>15000</v>
      </c>
      <c r="E2147" s="6">
        <v>1367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8">
        <f t="shared" si="165"/>
        <v>9</v>
      </c>
      <c r="P2147" s="8">
        <f t="shared" si="166"/>
        <v>15.36</v>
      </c>
      <c r="Q2147" s="10" t="s">
        <v>8330</v>
      </c>
      <c r="R2147" t="s">
        <v>8331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6255</v>
      </c>
      <c r="D2148" s="15">
        <v>5000</v>
      </c>
      <c r="E2148" s="6">
        <v>1366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8">
        <f t="shared" si="165"/>
        <v>27</v>
      </c>
      <c r="P2148" s="8">
        <f t="shared" si="166"/>
        <v>1366</v>
      </c>
      <c r="Q2148" s="10" t="s">
        <v>8330</v>
      </c>
      <c r="R2148" t="s">
        <v>8331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6256</v>
      </c>
      <c r="D2149" s="15">
        <v>390000</v>
      </c>
      <c r="E2149" s="6">
        <v>1366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8">
        <f t="shared" si="165"/>
        <v>0</v>
      </c>
      <c r="P2149" s="8">
        <f t="shared" si="166"/>
        <v>24.84</v>
      </c>
      <c r="Q2149" s="10" t="s">
        <v>8330</v>
      </c>
      <c r="R2149" t="s">
        <v>8331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6257</v>
      </c>
      <c r="D2150" s="15">
        <v>100</v>
      </c>
      <c r="E2150" s="6">
        <v>1365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8">
        <f t="shared" si="165"/>
        <v>1365</v>
      </c>
      <c r="P2150" s="8">
        <f t="shared" si="166"/>
        <v>682.5</v>
      </c>
      <c r="Q2150" s="10" t="s">
        <v>8330</v>
      </c>
      <c r="R2150" t="s">
        <v>8331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6258</v>
      </c>
      <c r="D2151" s="15">
        <v>2000</v>
      </c>
      <c r="E2151" s="6">
        <v>1364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8">
        <f t="shared" si="165"/>
        <v>68</v>
      </c>
      <c r="P2151" s="8" t="str">
        <f t="shared" si="166"/>
        <v>N/A</v>
      </c>
      <c r="Q2151" s="10" t="s">
        <v>8330</v>
      </c>
      <c r="R2151" t="s">
        <v>8331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6259</v>
      </c>
      <c r="D2152" s="15">
        <v>50000</v>
      </c>
      <c r="E2152" s="6">
        <v>1362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8">
        <f t="shared" si="165"/>
        <v>3</v>
      </c>
      <c r="P2152" s="8">
        <f t="shared" si="166"/>
        <v>340.5</v>
      </c>
      <c r="Q2152" s="10" t="s">
        <v>8330</v>
      </c>
      <c r="R2152" t="s">
        <v>8331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6260</v>
      </c>
      <c r="D2153" s="15">
        <v>45000</v>
      </c>
      <c r="E2153" s="6">
        <v>1361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8">
        <f t="shared" si="165"/>
        <v>3</v>
      </c>
      <c r="P2153" s="8">
        <f t="shared" si="166"/>
        <v>226.83</v>
      </c>
      <c r="Q2153" s="10" t="s">
        <v>8330</v>
      </c>
      <c r="R2153" t="s">
        <v>8331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6261</v>
      </c>
      <c r="D2154" s="15">
        <v>30000</v>
      </c>
      <c r="E2154" s="6">
        <v>1360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8">
        <f t="shared" si="165"/>
        <v>5</v>
      </c>
      <c r="P2154" s="8">
        <f t="shared" si="166"/>
        <v>340</v>
      </c>
      <c r="Q2154" s="10" t="s">
        <v>8330</v>
      </c>
      <c r="R2154" t="s">
        <v>8331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6262</v>
      </c>
      <c r="D2155" s="15">
        <v>372625</v>
      </c>
      <c r="E2155" s="6">
        <v>1360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8">
        <f t="shared" si="165"/>
        <v>0</v>
      </c>
      <c r="P2155" s="8">
        <f t="shared" si="166"/>
        <v>340</v>
      </c>
      <c r="Q2155" s="10" t="s">
        <v>8330</v>
      </c>
      <c r="R2155" t="s">
        <v>8331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6263</v>
      </c>
      <c r="D2156" s="15">
        <v>250</v>
      </c>
      <c r="E2156" s="6">
        <v>1351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8">
        <f t="shared" si="165"/>
        <v>540</v>
      </c>
      <c r="P2156" s="8">
        <f t="shared" si="166"/>
        <v>675.5</v>
      </c>
      <c r="Q2156" s="10" t="s">
        <v>8330</v>
      </c>
      <c r="R2156" t="s">
        <v>8331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6264</v>
      </c>
      <c r="D2157" s="15">
        <v>5000</v>
      </c>
      <c r="E2157" s="6">
        <v>1351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8">
        <f t="shared" si="165"/>
        <v>27</v>
      </c>
      <c r="P2157" s="8">
        <f t="shared" si="166"/>
        <v>270.2</v>
      </c>
      <c r="Q2157" s="10" t="s">
        <v>8330</v>
      </c>
      <c r="R2157" t="s">
        <v>8331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6265</v>
      </c>
      <c r="D2158" s="15">
        <v>56000</v>
      </c>
      <c r="E2158" s="6">
        <v>1351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8">
        <f t="shared" si="165"/>
        <v>2</v>
      </c>
      <c r="P2158" s="8">
        <f t="shared" si="166"/>
        <v>16.28</v>
      </c>
      <c r="Q2158" s="10" t="s">
        <v>8330</v>
      </c>
      <c r="R2158" t="s">
        <v>8331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6266</v>
      </c>
      <c r="D2159" s="15">
        <v>75000</v>
      </c>
      <c r="E2159" s="6">
        <v>1346.11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8">
        <f t="shared" si="165"/>
        <v>2</v>
      </c>
      <c r="P2159" s="8">
        <f t="shared" si="166"/>
        <v>23.62</v>
      </c>
      <c r="Q2159" s="10" t="s">
        <v>8330</v>
      </c>
      <c r="R2159" t="s">
        <v>8331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6267</v>
      </c>
      <c r="D2160" s="15">
        <v>300000</v>
      </c>
      <c r="E2160" s="6">
        <v>1345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8">
        <f t="shared" si="165"/>
        <v>0</v>
      </c>
      <c r="P2160" s="8">
        <f t="shared" si="166"/>
        <v>4.32</v>
      </c>
      <c r="Q2160" s="10" t="s">
        <v>8330</v>
      </c>
      <c r="R2160" t="s">
        <v>8331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6268</v>
      </c>
      <c r="D2161" s="15">
        <v>3600</v>
      </c>
      <c r="E2161" s="6">
        <v>1342.01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8">
        <f t="shared" si="165"/>
        <v>37</v>
      </c>
      <c r="P2161" s="8">
        <f t="shared" si="166"/>
        <v>671.01</v>
      </c>
      <c r="Q2161" s="10" t="s">
        <v>8330</v>
      </c>
      <c r="R2161" t="s">
        <v>8331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6269</v>
      </c>
      <c r="D2162" s="15">
        <v>10000</v>
      </c>
      <c r="E2162" s="6">
        <v>1336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8">
        <f t="shared" si="165"/>
        <v>13</v>
      </c>
      <c r="P2162" s="8">
        <f t="shared" si="166"/>
        <v>83.5</v>
      </c>
      <c r="Q2162" s="10" t="s">
        <v>8330</v>
      </c>
      <c r="R2162" t="s">
        <v>8331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6270</v>
      </c>
      <c r="D2163" s="15">
        <v>400</v>
      </c>
      <c r="E2163" s="6">
        <v>1335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8">
        <f t="shared" si="165"/>
        <v>334</v>
      </c>
      <c r="P2163" s="8">
        <f t="shared" si="166"/>
        <v>102.69</v>
      </c>
      <c r="Q2163" s="10" t="s">
        <v>8322</v>
      </c>
      <c r="R2163" t="s">
        <v>8323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6271</v>
      </c>
      <c r="D2164" s="15">
        <v>4500</v>
      </c>
      <c r="E2164" s="6">
        <v>1333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8">
        <f t="shared" si="165"/>
        <v>30</v>
      </c>
      <c r="P2164" s="8">
        <f t="shared" si="166"/>
        <v>22.98</v>
      </c>
      <c r="Q2164" s="10" t="s">
        <v>8322</v>
      </c>
      <c r="R2164" t="s">
        <v>8323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6272</v>
      </c>
      <c r="D2165" s="15">
        <v>2500</v>
      </c>
      <c r="E2165" s="6">
        <v>1332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8">
        <f t="shared" si="165"/>
        <v>53</v>
      </c>
      <c r="P2165" s="8">
        <f t="shared" si="166"/>
        <v>30.27</v>
      </c>
      <c r="Q2165" s="10" t="s">
        <v>8322</v>
      </c>
      <c r="R2165" t="s">
        <v>8323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6273</v>
      </c>
      <c r="D2166" s="15">
        <v>5500</v>
      </c>
      <c r="E2166" s="6">
        <v>1330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8">
        <f t="shared" si="165"/>
        <v>24</v>
      </c>
      <c r="P2166" s="8">
        <f t="shared" si="166"/>
        <v>16.02</v>
      </c>
      <c r="Q2166" s="10" t="s">
        <v>8322</v>
      </c>
      <c r="R2166" t="s">
        <v>8323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6274</v>
      </c>
      <c r="D2167" s="15">
        <v>2500</v>
      </c>
      <c r="E2167" s="6">
        <v>1330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8">
        <f t="shared" si="165"/>
        <v>53</v>
      </c>
      <c r="P2167" s="8">
        <f t="shared" si="166"/>
        <v>11.37</v>
      </c>
      <c r="Q2167" s="10" t="s">
        <v>8322</v>
      </c>
      <c r="R2167" t="s">
        <v>8323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6275</v>
      </c>
      <c r="D2168" s="15">
        <v>2000</v>
      </c>
      <c r="E2168" s="6">
        <v>1330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8">
        <f t="shared" si="165"/>
        <v>67</v>
      </c>
      <c r="P2168" s="8">
        <f t="shared" si="166"/>
        <v>41.56</v>
      </c>
      <c r="Q2168" s="10" t="s">
        <v>8322</v>
      </c>
      <c r="R2168" t="s">
        <v>8323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6276</v>
      </c>
      <c r="D2169" s="15">
        <v>150</v>
      </c>
      <c r="E2169" s="6">
        <v>1328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8">
        <f t="shared" si="165"/>
        <v>885</v>
      </c>
      <c r="P2169" s="8">
        <f t="shared" si="166"/>
        <v>166</v>
      </c>
      <c r="Q2169" s="10" t="s">
        <v>8322</v>
      </c>
      <c r="R2169" t="s">
        <v>8323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6277</v>
      </c>
      <c r="D2170" s="15">
        <v>18000</v>
      </c>
      <c r="E2170" s="6">
        <v>1326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8">
        <f t="shared" si="165"/>
        <v>7</v>
      </c>
      <c r="P2170" s="8">
        <f t="shared" si="166"/>
        <v>3.9</v>
      </c>
      <c r="Q2170" s="10" t="s">
        <v>8322</v>
      </c>
      <c r="R2170" t="s">
        <v>8323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6278</v>
      </c>
      <c r="D2171" s="15">
        <v>153</v>
      </c>
      <c r="E2171" s="6">
        <v>1322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8">
        <f t="shared" si="165"/>
        <v>864</v>
      </c>
      <c r="P2171" s="8">
        <f t="shared" si="166"/>
        <v>188.86</v>
      </c>
      <c r="Q2171" s="10" t="s">
        <v>8322</v>
      </c>
      <c r="R2171" t="s">
        <v>8323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6279</v>
      </c>
      <c r="D2172" s="15">
        <v>350</v>
      </c>
      <c r="E2172" s="6">
        <v>1319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8">
        <f t="shared" si="165"/>
        <v>377</v>
      </c>
      <c r="P2172" s="8">
        <f t="shared" si="166"/>
        <v>69.42</v>
      </c>
      <c r="Q2172" s="10" t="s">
        <v>8322</v>
      </c>
      <c r="R2172" t="s">
        <v>8323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6280</v>
      </c>
      <c r="D2173" s="15">
        <v>4000</v>
      </c>
      <c r="E2173" s="6">
        <v>1316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8">
        <f t="shared" si="165"/>
        <v>33</v>
      </c>
      <c r="P2173" s="8">
        <f t="shared" si="166"/>
        <v>28</v>
      </c>
      <c r="Q2173" s="10" t="s">
        <v>8322</v>
      </c>
      <c r="R2173" t="s">
        <v>8323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6281</v>
      </c>
      <c r="D2174" s="15">
        <v>1000</v>
      </c>
      <c r="E2174" s="6">
        <v>1315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8">
        <f t="shared" si="165"/>
        <v>132</v>
      </c>
      <c r="P2174" s="8">
        <f t="shared" si="166"/>
        <v>101.15</v>
      </c>
      <c r="Q2174" s="10" t="s">
        <v>8322</v>
      </c>
      <c r="R2174" t="s">
        <v>8323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6282</v>
      </c>
      <c r="D2175" s="15">
        <v>4200</v>
      </c>
      <c r="E2175" s="6">
        <v>1312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8">
        <f t="shared" si="165"/>
        <v>31</v>
      </c>
      <c r="P2175" s="8">
        <f t="shared" si="166"/>
        <v>14.58</v>
      </c>
      <c r="Q2175" s="10" t="s">
        <v>8322</v>
      </c>
      <c r="R2175" t="s">
        <v>8323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6283</v>
      </c>
      <c r="D2176" s="15">
        <v>4000</v>
      </c>
      <c r="E2176" s="6">
        <v>1306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8">
        <f t="shared" si="165"/>
        <v>33</v>
      </c>
      <c r="P2176" s="8">
        <f t="shared" si="166"/>
        <v>20.73</v>
      </c>
      <c r="Q2176" s="10" t="s">
        <v>8322</v>
      </c>
      <c r="R2176" t="s">
        <v>8323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6284</v>
      </c>
      <c r="D2177" s="15">
        <v>700</v>
      </c>
      <c r="E2177" s="6">
        <v>1305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8">
        <f t="shared" si="165"/>
        <v>186</v>
      </c>
      <c r="P2177" s="8">
        <f t="shared" si="166"/>
        <v>50.19</v>
      </c>
      <c r="Q2177" s="10" t="s">
        <v>8322</v>
      </c>
      <c r="R2177" t="s">
        <v>8323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6285</v>
      </c>
      <c r="D2178" s="15">
        <v>5000</v>
      </c>
      <c r="E2178" s="6">
        <v>1302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8">
        <f t="shared" si="165"/>
        <v>26</v>
      </c>
      <c r="P2178" s="8">
        <f t="shared" si="166"/>
        <v>18.34</v>
      </c>
      <c r="Q2178" s="10" t="s">
        <v>8322</v>
      </c>
      <c r="R2178" t="s">
        <v>8323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6286</v>
      </c>
      <c r="D2179" s="15">
        <v>2500</v>
      </c>
      <c r="E2179" s="6">
        <v>1301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8">
        <f t="shared" ref="O2179:O2242" si="170">ROUND(E2179/D2179*100,0)</f>
        <v>52</v>
      </c>
      <c r="P2179" s="8">
        <f t="shared" ref="P2179:P2242" si="171">IFERROR(ROUND(E2179/L2179,2), "N/A")</f>
        <v>34.24</v>
      </c>
      <c r="Q2179" s="10" t="s">
        <v>8322</v>
      </c>
      <c r="R2179" t="s">
        <v>8323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6287</v>
      </c>
      <c r="D2180" s="15">
        <v>25000</v>
      </c>
      <c r="E2180" s="6">
        <v>1300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8">
        <f t="shared" si="170"/>
        <v>5</v>
      </c>
      <c r="P2180" s="8">
        <f t="shared" si="171"/>
        <v>1.51</v>
      </c>
      <c r="Q2180" s="10" t="s">
        <v>8322</v>
      </c>
      <c r="R2180" t="s">
        <v>8323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6288</v>
      </c>
      <c r="D2181" s="15">
        <v>1000</v>
      </c>
      <c r="E2181" s="6">
        <v>1300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8">
        <f t="shared" si="170"/>
        <v>130</v>
      </c>
      <c r="P2181" s="8">
        <f t="shared" si="171"/>
        <v>61.9</v>
      </c>
      <c r="Q2181" s="10" t="s">
        <v>8322</v>
      </c>
      <c r="R2181" t="s">
        <v>8323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6289</v>
      </c>
      <c r="D2182" s="15">
        <v>5000</v>
      </c>
      <c r="E2182" s="6">
        <v>1297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8">
        <f t="shared" si="170"/>
        <v>26</v>
      </c>
      <c r="P2182" s="8">
        <f t="shared" si="171"/>
        <v>16.63</v>
      </c>
      <c r="Q2182" s="10" t="s">
        <v>8322</v>
      </c>
      <c r="R2182" t="s">
        <v>8323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6290</v>
      </c>
      <c r="D2183" s="15">
        <v>2000</v>
      </c>
      <c r="E2183" s="6">
        <v>1296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8">
        <f t="shared" si="170"/>
        <v>65</v>
      </c>
      <c r="P2183" s="8">
        <f t="shared" si="171"/>
        <v>24.45</v>
      </c>
      <c r="Q2183" s="10" t="s">
        <v>8330</v>
      </c>
      <c r="R2183" t="s">
        <v>8348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6291</v>
      </c>
      <c r="D2184" s="15">
        <v>3000</v>
      </c>
      <c r="E2184" s="6">
        <v>1296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8">
        <f t="shared" si="170"/>
        <v>43</v>
      </c>
      <c r="P2184" s="8">
        <f t="shared" si="171"/>
        <v>3.64</v>
      </c>
      <c r="Q2184" s="10" t="s">
        <v>8330</v>
      </c>
      <c r="R2184" t="s">
        <v>8348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6292</v>
      </c>
      <c r="D2185" s="15">
        <v>1800</v>
      </c>
      <c r="E2185" s="6">
        <v>1293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8">
        <f t="shared" si="170"/>
        <v>72</v>
      </c>
      <c r="P2185" s="8">
        <f t="shared" si="171"/>
        <v>4.63</v>
      </c>
      <c r="Q2185" s="10" t="s">
        <v>8330</v>
      </c>
      <c r="R2185" t="s">
        <v>8348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6293</v>
      </c>
      <c r="D2186" s="15">
        <v>10000</v>
      </c>
      <c r="E2186" s="6">
        <v>1290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8">
        <f t="shared" si="170"/>
        <v>13</v>
      </c>
      <c r="P2186" s="8">
        <f t="shared" si="171"/>
        <v>4.8499999999999996</v>
      </c>
      <c r="Q2186" s="10" t="s">
        <v>8330</v>
      </c>
      <c r="R2186" t="s">
        <v>8348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6294</v>
      </c>
      <c r="D2187" s="15">
        <v>5000</v>
      </c>
      <c r="E2187" s="6">
        <v>1286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8">
        <f t="shared" si="170"/>
        <v>26</v>
      </c>
      <c r="P2187" s="8">
        <f t="shared" si="171"/>
        <v>2.06</v>
      </c>
      <c r="Q2187" s="10" t="s">
        <v>8330</v>
      </c>
      <c r="R2187" t="s">
        <v>8348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6295</v>
      </c>
      <c r="D2188" s="15">
        <v>20000</v>
      </c>
      <c r="E2188" s="6">
        <v>1285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8">
        <f t="shared" si="170"/>
        <v>6</v>
      </c>
      <c r="P2188" s="8">
        <f t="shared" si="171"/>
        <v>3.28</v>
      </c>
      <c r="Q2188" s="10" t="s">
        <v>8330</v>
      </c>
      <c r="R2188" t="s">
        <v>8348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6296</v>
      </c>
      <c r="D2189" s="15">
        <v>20000</v>
      </c>
      <c r="E2189" s="6">
        <v>1283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8">
        <f t="shared" si="170"/>
        <v>6</v>
      </c>
      <c r="P2189" s="8">
        <f t="shared" si="171"/>
        <v>0.36</v>
      </c>
      <c r="Q2189" s="10" t="s">
        <v>8330</v>
      </c>
      <c r="R2189" t="s">
        <v>8348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6297</v>
      </c>
      <c r="D2190" s="15">
        <v>5494</v>
      </c>
      <c r="E2190" s="6">
        <v>1280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8">
        <f t="shared" si="170"/>
        <v>23</v>
      </c>
      <c r="P2190" s="8">
        <f t="shared" si="171"/>
        <v>2.4900000000000002</v>
      </c>
      <c r="Q2190" s="10" t="s">
        <v>8330</v>
      </c>
      <c r="R2190" t="s">
        <v>8348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6298</v>
      </c>
      <c r="D2191" s="15">
        <v>1200</v>
      </c>
      <c r="E2191" s="6">
        <v>1280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8">
        <f t="shared" si="170"/>
        <v>107</v>
      </c>
      <c r="P2191" s="8">
        <f t="shared" si="171"/>
        <v>14.55</v>
      </c>
      <c r="Q2191" s="10" t="s">
        <v>8330</v>
      </c>
      <c r="R2191" t="s">
        <v>8348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6299</v>
      </c>
      <c r="D2192" s="15">
        <v>19000</v>
      </c>
      <c r="E2192" s="6">
        <v>1276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8">
        <f t="shared" si="170"/>
        <v>7</v>
      </c>
      <c r="P2192" s="8">
        <f t="shared" si="171"/>
        <v>2.38</v>
      </c>
      <c r="Q2192" s="10" t="s">
        <v>8330</v>
      </c>
      <c r="R2192" t="s">
        <v>8348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6300</v>
      </c>
      <c r="D2193" s="15">
        <v>750</v>
      </c>
      <c r="E2193" s="6">
        <v>1275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8">
        <f t="shared" si="170"/>
        <v>170</v>
      </c>
      <c r="P2193" s="8">
        <f t="shared" si="171"/>
        <v>51</v>
      </c>
      <c r="Q2193" s="10" t="s">
        <v>8330</v>
      </c>
      <c r="R2193" t="s">
        <v>8348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6301</v>
      </c>
      <c r="D2194" s="15">
        <v>12000</v>
      </c>
      <c r="E2194" s="6">
        <v>1273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8">
        <f t="shared" si="170"/>
        <v>11</v>
      </c>
      <c r="P2194" s="8">
        <f t="shared" si="171"/>
        <v>0.39</v>
      </c>
      <c r="Q2194" s="10" t="s">
        <v>8330</v>
      </c>
      <c r="R2194" t="s">
        <v>8348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6302</v>
      </c>
      <c r="D2195" s="15">
        <v>15000</v>
      </c>
      <c r="E2195" s="6">
        <v>1273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8">
        <f t="shared" si="170"/>
        <v>8</v>
      </c>
      <c r="P2195" s="8">
        <f t="shared" si="171"/>
        <v>1.42</v>
      </c>
      <c r="Q2195" s="10" t="s">
        <v>8330</v>
      </c>
      <c r="R2195" t="s">
        <v>8348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6303</v>
      </c>
      <c r="D2196" s="15">
        <v>10000</v>
      </c>
      <c r="E2196" s="6">
        <v>1272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8">
        <f t="shared" si="170"/>
        <v>13</v>
      </c>
      <c r="P2196" s="8">
        <f t="shared" si="171"/>
        <v>1.45</v>
      </c>
      <c r="Q2196" s="10" t="s">
        <v>8330</v>
      </c>
      <c r="R2196" t="s">
        <v>8348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6304</v>
      </c>
      <c r="D2197" s="15">
        <v>4600</v>
      </c>
      <c r="E2197" s="6">
        <v>1270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8">
        <f t="shared" si="170"/>
        <v>28</v>
      </c>
      <c r="P2197" s="8">
        <f t="shared" si="171"/>
        <v>11.04</v>
      </c>
      <c r="Q2197" s="10" t="s">
        <v>8330</v>
      </c>
      <c r="R2197" t="s">
        <v>8348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6305</v>
      </c>
      <c r="D2198" s="15">
        <v>14000</v>
      </c>
      <c r="E2198" s="6">
        <v>1261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8">
        <f t="shared" si="170"/>
        <v>9</v>
      </c>
      <c r="P2198" s="8">
        <f t="shared" si="171"/>
        <v>5.39</v>
      </c>
      <c r="Q2198" s="10" t="s">
        <v>8330</v>
      </c>
      <c r="R2198" t="s">
        <v>8348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6306</v>
      </c>
      <c r="D2199" s="15">
        <v>30000</v>
      </c>
      <c r="E2199" s="6">
        <v>1260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8">
        <f t="shared" si="170"/>
        <v>4</v>
      </c>
      <c r="P2199" s="8">
        <f t="shared" si="171"/>
        <v>0.28999999999999998</v>
      </c>
      <c r="Q2199" s="10" t="s">
        <v>8330</v>
      </c>
      <c r="R2199" t="s">
        <v>8348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6307</v>
      </c>
      <c r="D2200" s="15">
        <v>40000</v>
      </c>
      <c r="E2200" s="6">
        <v>1260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8">
        <f t="shared" si="170"/>
        <v>3</v>
      </c>
      <c r="P2200" s="8">
        <f t="shared" si="171"/>
        <v>1.94</v>
      </c>
      <c r="Q2200" s="10" t="s">
        <v>8330</v>
      </c>
      <c r="R2200" t="s">
        <v>8348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6308</v>
      </c>
      <c r="D2201" s="15">
        <v>9000</v>
      </c>
      <c r="E2201" s="6">
        <v>1259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8">
        <f t="shared" si="170"/>
        <v>14</v>
      </c>
      <c r="P2201" s="8">
        <f t="shared" si="171"/>
        <v>5.0199999999999996</v>
      </c>
      <c r="Q2201" s="10" t="s">
        <v>8330</v>
      </c>
      <c r="R2201" t="s">
        <v>8348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6309</v>
      </c>
      <c r="D2202" s="15">
        <v>2000</v>
      </c>
      <c r="E2202" s="6">
        <v>1256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8">
        <f t="shared" si="170"/>
        <v>63</v>
      </c>
      <c r="P2202" s="8">
        <f t="shared" si="171"/>
        <v>4.78</v>
      </c>
      <c r="Q2202" s="10" t="s">
        <v>8330</v>
      </c>
      <c r="R2202" t="s">
        <v>8348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6310</v>
      </c>
      <c r="D2203" s="15">
        <v>110</v>
      </c>
      <c r="E2203" s="6">
        <v>1251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8">
        <f t="shared" si="170"/>
        <v>1137</v>
      </c>
      <c r="P2203" s="8">
        <f t="shared" si="171"/>
        <v>44.68</v>
      </c>
      <c r="Q2203" s="10" t="s">
        <v>8322</v>
      </c>
      <c r="R2203" t="s">
        <v>8327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6311</v>
      </c>
      <c r="D2204" s="15">
        <v>4000</v>
      </c>
      <c r="E2204" s="6">
        <v>1250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8">
        <f t="shared" si="170"/>
        <v>31</v>
      </c>
      <c r="P2204" s="8">
        <f t="shared" si="171"/>
        <v>1.73</v>
      </c>
      <c r="Q2204" s="10" t="s">
        <v>8322</v>
      </c>
      <c r="R2204" t="s">
        <v>8327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6312</v>
      </c>
      <c r="D2205" s="15">
        <v>2000</v>
      </c>
      <c r="E2205" s="6">
        <v>1250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8">
        <f t="shared" si="170"/>
        <v>63</v>
      </c>
      <c r="P2205" s="8">
        <f t="shared" si="171"/>
        <v>25</v>
      </c>
      <c r="Q2205" s="10" t="s">
        <v>8322</v>
      </c>
      <c r="R2205" t="s">
        <v>8327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6313</v>
      </c>
      <c r="D2206" s="15">
        <v>1500</v>
      </c>
      <c r="E2206" s="6">
        <v>1250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8">
        <f t="shared" si="170"/>
        <v>83</v>
      </c>
      <c r="P2206" s="8">
        <f t="shared" si="171"/>
        <v>17.12</v>
      </c>
      <c r="Q2206" s="10" t="s">
        <v>8322</v>
      </c>
      <c r="R2206" t="s">
        <v>8327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6314</v>
      </c>
      <c r="D2207" s="15">
        <v>750</v>
      </c>
      <c r="E2207" s="6">
        <v>1246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8">
        <f t="shared" si="170"/>
        <v>166</v>
      </c>
      <c r="P2207" s="8">
        <f t="shared" si="171"/>
        <v>46.15</v>
      </c>
      <c r="Q2207" s="10" t="s">
        <v>8322</v>
      </c>
      <c r="R2207" t="s">
        <v>8327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6315</v>
      </c>
      <c r="D2208" s="15">
        <v>1100</v>
      </c>
      <c r="E2208" s="6">
        <v>1245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8">
        <f t="shared" si="170"/>
        <v>113</v>
      </c>
      <c r="P2208" s="8">
        <f t="shared" si="171"/>
        <v>36.619999999999997</v>
      </c>
      <c r="Q2208" s="10" t="s">
        <v>8322</v>
      </c>
      <c r="R2208" t="s">
        <v>8327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6316</v>
      </c>
      <c r="D2209" s="15">
        <v>2000</v>
      </c>
      <c r="E2209" s="6">
        <v>1245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8">
        <f t="shared" si="170"/>
        <v>62</v>
      </c>
      <c r="P2209" s="8">
        <f t="shared" si="171"/>
        <v>177.86</v>
      </c>
      <c r="Q2209" s="10" t="s">
        <v>8322</v>
      </c>
      <c r="R2209" t="s">
        <v>8327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6317</v>
      </c>
      <c r="D2210" s="15">
        <v>1000</v>
      </c>
      <c r="E2210" s="6">
        <v>1241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8">
        <f t="shared" si="170"/>
        <v>124</v>
      </c>
      <c r="P2210" s="8">
        <f t="shared" si="171"/>
        <v>51.71</v>
      </c>
      <c r="Q2210" s="10" t="s">
        <v>8322</v>
      </c>
      <c r="R2210" t="s">
        <v>8327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6318</v>
      </c>
      <c r="D2211" s="15">
        <v>500</v>
      </c>
      <c r="E2211" s="6">
        <v>1235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8">
        <f t="shared" si="170"/>
        <v>247</v>
      </c>
      <c r="P2211" s="8">
        <f t="shared" si="171"/>
        <v>82.33</v>
      </c>
      <c r="Q2211" s="10" t="s">
        <v>8322</v>
      </c>
      <c r="R2211" t="s">
        <v>8327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6319</v>
      </c>
      <c r="D2212" s="15">
        <v>4000</v>
      </c>
      <c r="E2212" s="6">
        <v>1225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8">
        <f t="shared" si="170"/>
        <v>31</v>
      </c>
      <c r="P2212" s="8">
        <f t="shared" si="171"/>
        <v>17.010000000000002</v>
      </c>
      <c r="Q2212" s="10" t="s">
        <v>8322</v>
      </c>
      <c r="R2212" t="s">
        <v>8327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6320</v>
      </c>
      <c r="D2213" s="15">
        <v>2500</v>
      </c>
      <c r="E2213" s="6">
        <v>1225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8">
        <f t="shared" si="170"/>
        <v>49</v>
      </c>
      <c r="P2213" s="8">
        <f t="shared" si="171"/>
        <v>10.210000000000001</v>
      </c>
      <c r="Q2213" s="10" t="s">
        <v>8322</v>
      </c>
      <c r="R2213" t="s">
        <v>8327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6321</v>
      </c>
      <c r="D2214" s="15">
        <v>6000</v>
      </c>
      <c r="E2214" s="6">
        <v>1225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8">
        <f t="shared" si="170"/>
        <v>20</v>
      </c>
      <c r="P2214" s="8">
        <f t="shared" si="171"/>
        <v>9.9600000000000009</v>
      </c>
      <c r="Q2214" s="10" t="s">
        <v>8322</v>
      </c>
      <c r="R2214" t="s">
        <v>8327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6322</v>
      </c>
      <c r="D2215" s="15">
        <v>5</v>
      </c>
      <c r="E2215" s="6">
        <v>1224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8">
        <f t="shared" si="170"/>
        <v>24480</v>
      </c>
      <c r="P2215" s="8">
        <f t="shared" si="171"/>
        <v>1224</v>
      </c>
      <c r="Q2215" s="10" t="s">
        <v>8322</v>
      </c>
      <c r="R2215" t="s">
        <v>8327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6323</v>
      </c>
      <c r="D2216" s="15">
        <v>600</v>
      </c>
      <c r="E2216" s="6">
        <v>1220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8">
        <f t="shared" si="170"/>
        <v>203</v>
      </c>
      <c r="P2216" s="8">
        <f t="shared" si="171"/>
        <v>50.83</v>
      </c>
      <c r="Q2216" s="10" t="s">
        <v>8322</v>
      </c>
      <c r="R2216" t="s">
        <v>8327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6324</v>
      </c>
      <c r="D2217" s="15">
        <v>550</v>
      </c>
      <c r="E2217" s="6">
        <v>1218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8">
        <f t="shared" si="170"/>
        <v>221</v>
      </c>
      <c r="P2217" s="8">
        <f t="shared" si="171"/>
        <v>36.909999999999997</v>
      </c>
      <c r="Q2217" s="10" t="s">
        <v>8322</v>
      </c>
      <c r="R2217" t="s">
        <v>8327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6325</v>
      </c>
      <c r="D2218" s="15">
        <v>300</v>
      </c>
      <c r="E2218" s="6">
        <v>1218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8">
        <f t="shared" si="170"/>
        <v>406</v>
      </c>
      <c r="P2218" s="8">
        <f t="shared" si="171"/>
        <v>87</v>
      </c>
      <c r="Q2218" s="10" t="s">
        <v>8322</v>
      </c>
      <c r="R2218" t="s">
        <v>8327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6326</v>
      </c>
      <c r="D2219" s="15">
        <v>420</v>
      </c>
      <c r="E2219" s="6">
        <v>1217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8">
        <f t="shared" si="170"/>
        <v>290</v>
      </c>
      <c r="P2219" s="8">
        <f t="shared" si="171"/>
        <v>135.22</v>
      </c>
      <c r="Q2219" s="10" t="s">
        <v>8322</v>
      </c>
      <c r="R2219" t="s">
        <v>8327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6327</v>
      </c>
      <c r="D2220" s="15">
        <v>2000</v>
      </c>
      <c r="E2220" s="6">
        <v>1217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8">
        <f t="shared" si="170"/>
        <v>61</v>
      </c>
      <c r="P2220" s="8">
        <f t="shared" si="171"/>
        <v>16.010000000000002</v>
      </c>
      <c r="Q2220" s="10" t="s">
        <v>8322</v>
      </c>
      <c r="R2220" t="s">
        <v>8327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6328</v>
      </c>
      <c r="D2221" s="15">
        <v>1000</v>
      </c>
      <c r="E2221" s="6">
        <v>1216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8">
        <f t="shared" si="170"/>
        <v>122</v>
      </c>
      <c r="P2221" s="8">
        <f t="shared" si="171"/>
        <v>64</v>
      </c>
      <c r="Q2221" s="10" t="s">
        <v>8322</v>
      </c>
      <c r="R2221" t="s">
        <v>8327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6329</v>
      </c>
      <c r="D2222" s="15">
        <v>3500</v>
      </c>
      <c r="E2222" s="6">
        <v>1215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8">
        <f t="shared" si="170"/>
        <v>35</v>
      </c>
      <c r="P2222" s="8">
        <f t="shared" si="171"/>
        <v>17.61</v>
      </c>
      <c r="Q2222" s="10" t="s">
        <v>8322</v>
      </c>
      <c r="R2222" t="s">
        <v>8327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6330</v>
      </c>
      <c r="D2223" s="15">
        <v>7500</v>
      </c>
      <c r="E2223" s="6">
        <v>1202.17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8">
        <f t="shared" si="170"/>
        <v>16</v>
      </c>
      <c r="P2223" s="8">
        <f t="shared" si="171"/>
        <v>5.51</v>
      </c>
      <c r="Q2223" s="10" t="s">
        <v>8330</v>
      </c>
      <c r="R2223" t="s">
        <v>8348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6331</v>
      </c>
      <c r="D2224" s="15">
        <v>500</v>
      </c>
      <c r="E2224" s="6">
        <v>1201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8">
        <f t="shared" si="170"/>
        <v>240</v>
      </c>
      <c r="P2224" s="8">
        <f t="shared" si="171"/>
        <v>40.03</v>
      </c>
      <c r="Q2224" s="10" t="s">
        <v>8330</v>
      </c>
      <c r="R2224" t="s">
        <v>8348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6332</v>
      </c>
      <c r="D2225" s="15">
        <v>19500</v>
      </c>
      <c r="E2225" s="6">
        <v>1200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8">
        <f t="shared" si="170"/>
        <v>6</v>
      </c>
      <c r="P2225" s="8">
        <f t="shared" si="171"/>
        <v>12</v>
      </c>
      <c r="Q2225" s="10" t="s">
        <v>8330</v>
      </c>
      <c r="R2225" t="s">
        <v>8348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6333</v>
      </c>
      <c r="D2226" s="15">
        <v>10000</v>
      </c>
      <c r="E2226" s="6">
        <v>1200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8">
        <f t="shared" si="170"/>
        <v>12</v>
      </c>
      <c r="P2226" s="8">
        <f t="shared" si="171"/>
        <v>4.05</v>
      </c>
      <c r="Q2226" s="10" t="s">
        <v>8330</v>
      </c>
      <c r="R2226" t="s">
        <v>8348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6334</v>
      </c>
      <c r="D2227" s="15">
        <v>21000</v>
      </c>
      <c r="E2227" s="6">
        <v>1200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8">
        <f t="shared" si="170"/>
        <v>6</v>
      </c>
      <c r="P2227" s="8">
        <f t="shared" si="171"/>
        <v>1</v>
      </c>
      <c r="Q2227" s="10" t="s">
        <v>8330</v>
      </c>
      <c r="R2227" t="s">
        <v>8348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6335</v>
      </c>
      <c r="D2228" s="15">
        <v>18000</v>
      </c>
      <c r="E2228" s="6">
        <v>1200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8">
        <f t="shared" si="170"/>
        <v>7</v>
      </c>
      <c r="P2228" s="8">
        <f t="shared" si="171"/>
        <v>3.74</v>
      </c>
      <c r="Q2228" s="10" t="s">
        <v>8330</v>
      </c>
      <c r="R2228" t="s">
        <v>8348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6336</v>
      </c>
      <c r="D2229" s="15">
        <v>13000</v>
      </c>
      <c r="E2229" s="6">
        <v>1200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8">
        <f t="shared" si="170"/>
        <v>9</v>
      </c>
      <c r="P2229" s="8">
        <f t="shared" si="171"/>
        <v>3.99</v>
      </c>
      <c r="Q2229" s="10" t="s">
        <v>8330</v>
      </c>
      <c r="R2229" t="s">
        <v>8348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6337</v>
      </c>
      <c r="D2230" s="15">
        <v>1000</v>
      </c>
      <c r="E2230" s="6">
        <v>1200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8">
        <f t="shared" si="170"/>
        <v>120</v>
      </c>
      <c r="P2230" s="8">
        <f t="shared" si="171"/>
        <v>8.33</v>
      </c>
      <c r="Q2230" s="10" t="s">
        <v>8330</v>
      </c>
      <c r="R2230" t="s">
        <v>8348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6338</v>
      </c>
      <c r="D2231" s="15">
        <v>8012</v>
      </c>
      <c r="E2231" s="6">
        <v>1200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8">
        <f t="shared" si="170"/>
        <v>15</v>
      </c>
      <c r="P2231" s="8">
        <f t="shared" si="171"/>
        <v>2.23</v>
      </c>
      <c r="Q2231" s="10" t="s">
        <v>8330</v>
      </c>
      <c r="R2231" t="s">
        <v>8348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6339</v>
      </c>
      <c r="D2232" s="15">
        <v>8500</v>
      </c>
      <c r="E2232" s="6">
        <v>1197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8">
        <f t="shared" si="170"/>
        <v>14</v>
      </c>
      <c r="P2232" s="8">
        <f t="shared" si="171"/>
        <v>2.4</v>
      </c>
      <c r="Q2232" s="10" t="s">
        <v>8330</v>
      </c>
      <c r="R2232" t="s">
        <v>8348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6340</v>
      </c>
      <c r="D2233" s="15">
        <v>2500</v>
      </c>
      <c r="E2233" s="6">
        <v>1197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8">
        <f t="shared" si="170"/>
        <v>48</v>
      </c>
      <c r="P2233" s="8">
        <f t="shared" si="171"/>
        <v>1.08</v>
      </c>
      <c r="Q2233" s="10" t="s">
        <v>8330</v>
      </c>
      <c r="R2233" t="s">
        <v>8348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6341</v>
      </c>
      <c r="D2234" s="15">
        <v>5000</v>
      </c>
      <c r="E2234" s="6">
        <v>1185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8">
        <f t="shared" si="170"/>
        <v>24</v>
      </c>
      <c r="P2234" s="8">
        <f t="shared" si="171"/>
        <v>1.2</v>
      </c>
      <c r="Q2234" s="10" t="s">
        <v>8330</v>
      </c>
      <c r="R2234" t="s">
        <v>8348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6342</v>
      </c>
      <c r="D2235" s="15">
        <v>2500</v>
      </c>
      <c r="E2235" s="6">
        <v>1185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8">
        <f t="shared" si="170"/>
        <v>47</v>
      </c>
      <c r="P2235" s="8">
        <f t="shared" si="171"/>
        <v>3.03</v>
      </c>
      <c r="Q2235" s="10" t="s">
        <v>8330</v>
      </c>
      <c r="R2235" t="s">
        <v>8348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6343</v>
      </c>
      <c r="D2236" s="15">
        <v>100</v>
      </c>
      <c r="E2236" s="6">
        <v>1185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8">
        <f t="shared" si="170"/>
        <v>1185</v>
      </c>
      <c r="P2236" s="8">
        <f t="shared" si="171"/>
        <v>42.32</v>
      </c>
      <c r="Q2236" s="10" t="s">
        <v>8330</v>
      </c>
      <c r="R2236" t="s">
        <v>8348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6344</v>
      </c>
      <c r="D2237" s="15">
        <v>13000</v>
      </c>
      <c r="E2237" s="6">
        <v>1183.19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8">
        <f t="shared" si="170"/>
        <v>9</v>
      </c>
      <c r="P2237" s="8">
        <f t="shared" si="171"/>
        <v>8.0500000000000007</v>
      </c>
      <c r="Q2237" s="10" t="s">
        <v>8330</v>
      </c>
      <c r="R2237" t="s">
        <v>8348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6345</v>
      </c>
      <c r="D2238" s="15">
        <v>2800</v>
      </c>
      <c r="E2238" s="6">
        <v>1180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8">
        <f t="shared" si="170"/>
        <v>42</v>
      </c>
      <c r="P2238" s="8">
        <f t="shared" si="171"/>
        <v>1.74</v>
      </c>
      <c r="Q2238" s="10" t="s">
        <v>8330</v>
      </c>
      <c r="R2238" t="s">
        <v>8348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6346</v>
      </c>
      <c r="D2239" s="15">
        <v>18000</v>
      </c>
      <c r="E2239" s="6">
        <v>1175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8">
        <f t="shared" si="170"/>
        <v>7</v>
      </c>
      <c r="P2239" s="8">
        <f t="shared" si="171"/>
        <v>1.2</v>
      </c>
      <c r="Q2239" s="10" t="s">
        <v>8330</v>
      </c>
      <c r="R2239" t="s">
        <v>8348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6347</v>
      </c>
      <c r="D2240" s="15">
        <v>4000</v>
      </c>
      <c r="E2240" s="6">
        <v>1175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8">
        <f t="shared" si="170"/>
        <v>29</v>
      </c>
      <c r="P2240" s="8">
        <f t="shared" si="171"/>
        <v>14.87</v>
      </c>
      <c r="Q2240" s="10" t="s">
        <v>8330</v>
      </c>
      <c r="R2240" t="s">
        <v>8348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6348</v>
      </c>
      <c r="D2241" s="15">
        <v>25000</v>
      </c>
      <c r="E2241" s="6">
        <v>1174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8">
        <f t="shared" si="170"/>
        <v>5</v>
      </c>
      <c r="P2241" s="8">
        <f t="shared" si="171"/>
        <v>2.76</v>
      </c>
      <c r="Q2241" s="10" t="s">
        <v>8330</v>
      </c>
      <c r="R2241" t="s">
        <v>8348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6349</v>
      </c>
      <c r="D2242" s="15">
        <v>5000</v>
      </c>
      <c r="E2242" s="6">
        <v>1170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8">
        <f t="shared" si="170"/>
        <v>23</v>
      </c>
      <c r="P2242" s="8">
        <f t="shared" si="171"/>
        <v>12.19</v>
      </c>
      <c r="Q2242" s="10" t="s">
        <v>8330</v>
      </c>
      <c r="R2242" t="s">
        <v>8348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6350</v>
      </c>
      <c r="D2243" s="15">
        <v>1000</v>
      </c>
      <c r="E2243" s="6">
        <v>1168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8">
        <f t="shared" ref="O2243:O2306" si="175">ROUND(E2243/D2243*100,0)</f>
        <v>117</v>
      </c>
      <c r="P2243" s="8">
        <f t="shared" ref="P2243:P2306" si="176">IFERROR(ROUND(E2243/L2243,2), "N/A")</f>
        <v>7.17</v>
      </c>
      <c r="Q2243" s="10" t="s">
        <v>8330</v>
      </c>
      <c r="R2243" t="s">
        <v>8348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6351</v>
      </c>
      <c r="D2244" s="15">
        <v>10000</v>
      </c>
      <c r="E2244" s="6">
        <v>1165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8">
        <f t="shared" si="175"/>
        <v>12</v>
      </c>
      <c r="P2244" s="8">
        <f t="shared" si="176"/>
        <v>0.46</v>
      </c>
      <c r="Q2244" s="10" t="s">
        <v>8330</v>
      </c>
      <c r="R2244" t="s">
        <v>8348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6352</v>
      </c>
      <c r="D2245" s="15">
        <v>1</v>
      </c>
      <c r="E2245" s="6">
        <v>1161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8">
        <f t="shared" si="175"/>
        <v>116100</v>
      </c>
      <c r="P2245" s="8">
        <f t="shared" si="176"/>
        <v>0.56999999999999995</v>
      </c>
      <c r="Q2245" s="10" t="s">
        <v>8330</v>
      </c>
      <c r="R2245" t="s">
        <v>8348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6353</v>
      </c>
      <c r="D2246" s="15">
        <v>5000</v>
      </c>
      <c r="E2246" s="6">
        <v>1156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8">
        <f t="shared" si="175"/>
        <v>23</v>
      </c>
      <c r="P2246" s="8">
        <f t="shared" si="176"/>
        <v>3.99</v>
      </c>
      <c r="Q2246" s="10" t="s">
        <v>8330</v>
      </c>
      <c r="R2246" t="s">
        <v>8348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6354</v>
      </c>
      <c r="D2247" s="15">
        <v>4000</v>
      </c>
      <c r="E2247" s="6">
        <v>1155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8">
        <f t="shared" si="175"/>
        <v>29</v>
      </c>
      <c r="P2247" s="8">
        <f t="shared" si="176"/>
        <v>0.57999999999999996</v>
      </c>
      <c r="Q2247" s="10" t="s">
        <v>8330</v>
      </c>
      <c r="R2247" t="s">
        <v>8348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6355</v>
      </c>
      <c r="D2248" s="15">
        <v>2500</v>
      </c>
      <c r="E2248" s="6">
        <v>1150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8">
        <f t="shared" si="175"/>
        <v>46</v>
      </c>
      <c r="P2248" s="8">
        <f t="shared" si="176"/>
        <v>20.18</v>
      </c>
      <c r="Q2248" s="10" t="s">
        <v>8330</v>
      </c>
      <c r="R2248" t="s">
        <v>8348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6356</v>
      </c>
      <c r="D2249" s="15">
        <v>18500</v>
      </c>
      <c r="E2249" s="6">
        <v>1150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8">
        <f t="shared" si="175"/>
        <v>6</v>
      </c>
      <c r="P2249" s="8">
        <f t="shared" si="176"/>
        <v>3.03</v>
      </c>
      <c r="Q2249" s="10" t="s">
        <v>8330</v>
      </c>
      <c r="R2249" t="s">
        <v>8348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6357</v>
      </c>
      <c r="D2250" s="15">
        <v>7000</v>
      </c>
      <c r="E2250" s="6">
        <v>1148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8">
        <f t="shared" si="175"/>
        <v>16</v>
      </c>
      <c r="P2250" s="8">
        <f t="shared" si="176"/>
        <v>8.9700000000000006</v>
      </c>
      <c r="Q2250" s="10" t="s">
        <v>8330</v>
      </c>
      <c r="R2250" t="s">
        <v>8348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6358</v>
      </c>
      <c r="D2251" s="15">
        <v>3500</v>
      </c>
      <c r="E2251" s="6">
        <v>1147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8">
        <f t="shared" si="175"/>
        <v>33</v>
      </c>
      <c r="P2251" s="8">
        <f t="shared" si="176"/>
        <v>6.37</v>
      </c>
      <c r="Q2251" s="10" t="s">
        <v>8330</v>
      </c>
      <c r="R2251" t="s">
        <v>8348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6359</v>
      </c>
      <c r="D2252" s="15">
        <v>25000</v>
      </c>
      <c r="E2252" s="6">
        <v>1145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8">
        <f t="shared" si="175"/>
        <v>5</v>
      </c>
      <c r="P2252" s="8">
        <f t="shared" si="176"/>
        <v>2.0099999999999998</v>
      </c>
      <c r="Q2252" s="10" t="s">
        <v>8330</v>
      </c>
      <c r="R2252" t="s">
        <v>8348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6360</v>
      </c>
      <c r="D2253" s="15">
        <v>8500</v>
      </c>
      <c r="E2253" s="6">
        <v>1145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8">
        <f t="shared" si="175"/>
        <v>13</v>
      </c>
      <c r="P2253" s="8">
        <f t="shared" si="176"/>
        <v>2.39</v>
      </c>
      <c r="Q2253" s="10" t="s">
        <v>8330</v>
      </c>
      <c r="R2253" t="s">
        <v>8348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6361</v>
      </c>
      <c r="D2254" s="15">
        <v>9000</v>
      </c>
      <c r="E2254" s="6">
        <v>1145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8">
        <f t="shared" si="175"/>
        <v>13</v>
      </c>
      <c r="P2254" s="8">
        <f t="shared" si="176"/>
        <v>4.5999999999999996</v>
      </c>
      <c r="Q2254" s="10" t="s">
        <v>8330</v>
      </c>
      <c r="R2254" t="s">
        <v>8348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6362</v>
      </c>
      <c r="D2255" s="15">
        <v>8000</v>
      </c>
      <c r="E2255" s="6">
        <v>1145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8">
        <f t="shared" si="175"/>
        <v>14</v>
      </c>
      <c r="P2255" s="8">
        <f t="shared" si="176"/>
        <v>13.63</v>
      </c>
      <c r="Q2255" s="10" t="s">
        <v>8330</v>
      </c>
      <c r="R2255" t="s">
        <v>8348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6363</v>
      </c>
      <c r="D2256" s="15">
        <v>500</v>
      </c>
      <c r="E2256" s="6">
        <v>1142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8">
        <f t="shared" si="175"/>
        <v>228</v>
      </c>
      <c r="P2256" s="8">
        <f t="shared" si="176"/>
        <v>5.8</v>
      </c>
      <c r="Q2256" s="10" t="s">
        <v>8330</v>
      </c>
      <c r="R2256" t="s">
        <v>8348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6364</v>
      </c>
      <c r="D2257" s="15">
        <v>3950</v>
      </c>
      <c r="E2257" s="6">
        <v>1142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8">
        <f t="shared" si="175"/>
        <v>29</v>
      </c>
      <c r="P2257" s="8">
        <f t="shared" si="176"/>
        <v>4.21</v>
      </c>
      <c r="Q2257" s="10" t="s">
        <v>8330</v>
      </c>
      <c r="R2257" t="s">
        <v>8348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6365</v>
      </c>
      <c r="D2258" s="15">
        <v>480</v>
      </c>
      <c r="E2258" s="6">
        <v>1140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8">
        <f t="shared" si="175"/>
        <v>238</v>
      </c>
      <c r="P2258" s="8">
        <f t="shared" si="176"/>
        <v>22.8</v>
      </c>
      <c r="Q2258" s="10" t="s">
        <v>8330</v>
      </c>
      <c r="R2258" t="s">
        <v>8348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6366</v>
      </c>
      <c r="D2259" s="15">
        <v>2500</v>
      </c>
      <c r="E2259" s="6">
        <v>1136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8">
        <f t="shared" si="175"/>
        <v>45</v>
      </c>
      <c r="P2259" s="8">
        <f t="shared" si="176"/>
        <v>6.72</v>
      </c>
      <c r="Q2259" s="10" t="s">
        <v>8330</v>
      </c>
      <c r="R2259" t="s">
        <v>8348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6367</v>
      </c>
      <c r="D2260" s="15">
        <v>2200</v>
      </c>
      <c r="E2260" s="6">
        <v>1130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8">
        <f t="shared" si="175"/>
        <v>51</v>
      </c>
      <c r="P2260" s="8">
        <f t="shared" si="176"/>
        <v>5.51</v>
      </c>
      <c r="Q2260" s="10" t="s">
        <v>8330</v>
      </c>
      <c r="R2260" t="s">
        <v>8348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6368</v>
      </c>
      <c r="D2261" s="15">
        <v>1000</v>
      </c>
      <c r="E2261" s="6">
        <v>1130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8">
        <f t="shared" si="175"/>
        <v>113</v>
      </c>
      <c r="P2261" s="8">
        <f t="shared" si="176"/>
        <v>5.49</v>
      </c>
      <c r="Q2261" s="10" t="s">
        <v>8330</v>
      </c>
      <c r="R2261" t="s">
        <v>8348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6369</v>
      </c>
      <c r="D2262" s="15">
        <v>2500</v>
      </c>
      <c r="E2262" s="6">
        <v>1130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8">
        <f t="shared" si="175"/>
        <v>45</v>
      </c>
      <c r="P2262" s="8">
        <f t="shared" si="176"/>
        <v>13.45</v>
      </c>
      <c r="Q2262" s="10" t="s">
        <v>8330</v>
      </c>
      <c r="R2262" t="s">
        <v>8348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6370</v>
      </c>
      <c r="D2263" s="15">
        <v>1000</v>
      </c>
      <c r="E2263" s="6">
        <v>1130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8">
        <f t="shared" si="175"/>
        <v>113</v>
      </c>
      <c r="P2263" s="8">
        <f t="shared" si="176"/>
        <v>5.38</v>
      </c>
      <c r="Q2263" s="10" t="s">
        <v>8330</v>
      </c>
      <c r="R2263" t="s">
        <v>8348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6371</v>
      </c>
      <c r="D2264" s="15">
        <v>3300</v>
      </c>
      <c r="E2264" s="6">
        <v>1126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8">
        <f t="shared" si="175"/>
        <v>34</v>
      </c>
      <c r="P2264" s="8">
        <f t="shared" si="176"/>
        <v>6.22</v>
      </c>
      <c r="Q2264" s="10" t="s">
        <v>8330</v>
      </c>
      <c r="R2264" t="s">
        <v>8348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6372</v>
      </c>
      <c r="D2265" s="15">
        <v>7500</v>
      </c>
      <c r="E2265" s="6">
        <v>1126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8">
        <f t="shared" si="175"/>
        <v>15</v>
      </c>
      <c r="P2265" s="8">
        <f t="shared" si="176"/>
        <v>18.77</v>
      </c>
      <c r="Q2265" s="10" t="s">
        <v>8330</v>
      </c>
      <c r="R2265" t="s">
        <v>8348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6373</v>
      </c>
      <c r="D2266" s="15">
        <v>6000</v>
      </c>
      <c r="E2266" s="6">
        <v>1125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8">
        <f t="shared" si="175"/>
        <v>19</v>
      </c>
      <c r="P2266" s="8">
        <f t="shared" si="176"/>
        <v>2.5299999999999998</v>
      </c>
      <c r="Q2266" s="10" t="s">
        <v>8330</v>
      </c>
      <c r="R2266" t="s">
        <v>8348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6374</v>
      </c>
      <c r="D2267" s="15">
        <v>200</v>
      </c>
      <c r="E2267" s="6">
        <v>1123.47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8">
        <f t="shared" si="175"/>
        <v>562</v>
      </c>
      <c r="P2267" s="8">
        <f t="shared" si="176"/>
        <v>66.09</v>
      </c>
      <c r="Q2267" s="10" t="s">
        <v>8330</v>
      </c>
      <c r="R2267" t="s">
        <v>8348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6375</v>
      </c>
      <c r="D2268" s="15">
        <v>1500</v>
      </c>
      <c r="E2268" s="6">
        <v>1120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8">
        <f t="shared" si="175"/>
        <v>75</v>
      </c>
      <c r="P2268" s="8">
        <f t="shared" si="176"/>
        <v>5.77</v>
      </c>
      <c r="Q2268" s="10" t="s">
        <v>8330</v>
      </c>
      <c r="R2268" t="s">
        <v>8348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6376</v>
      </c>
      <c r="D2269" s="15">
        <v>20000</v>
      </c>
      <c r="E2269" s="6">
        <v>1119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8">
        <f t="shared" si="175"/>
        <v>6</v>
      </c>
      <c r="P2269" s="8">
        <f t="shared" si="176"/>
        <v>2.77</v>
      </c>
      <c r="Q2269" s="10" t="s">
        <v>8330</v>
      </c>
      <c r="R2269" t="s">
        <v>8348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6377</v>
      </c>
      <c r="D2270" s="15">
        <v>28000</v>
      </c>
      <c r="E2270" s="6">
        <v>1115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8">
        <f t="shared" si="175"/>
        <v>4</v>
      </c>
      <c r="P2270" s="8">
        <f t="shared" si="176"/>
        <v>5.75</v>
      </c>
      <c r="Q2270" s="10" t="s">
        <v>8330</v>
      </c>
      <c r="R2270" t="s">
        <v>8348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6378</v>
      </c>
      <c r="D2271" s="15">
        <v>2500</v>
      </c>
      <c r="E2271" s="6">
        <v>1115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8">
        <f t="shared" si="175"/>
        <v>45</v>
      </c>
      <c r="P2271" s="8">
        <f t="shared" si="176"/>
        <v>1.24</v>
      </c>
      <c r="Q2271" s="10" t="s">
        <v>8330</v>
      </c>
      <c r="R2271" t="s">
        <v>8348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6379</v>
      </c>
      <c r="D2272" s="15">
        <v>25000</v>
      </c>
      <c r="E2272" s="6">
        <v>1111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8">
        <f t="shared" si="175"/>
        <v>4</v>
      </c>
      <c r="P2272" s="8">
        <f t="shared" si="176"/>
        <v>0.67</v>
      </c>
      <c r="Q2272" s="10" t="s">
        <v>8330</v>
      </c>
      <c r="R2272" t="s">
        <v>8348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6380</v>
      </c>
      <c r="D2273" s="15">
        <v>20000</v>
      </c>
      <c r="E2273" s="6">
        <v>1110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8">
        <f t="shared" si="175"/>
        <v>6</v>
      </c>
      <c r="P2273" s="8">
        <f t="shared" si="176"/>
        <v>0.84</v>
      </c>
      <c r="Q2273" s="10" t="s">
        <v>8330</v>
      </c>
      <c r="R2273" t="s">
        <v>8348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6381</v>
      </c>
      <c r="D2274" s="15">
        <v>1000</v>
      </c>
      <c r="E2274" s="6">
        <v>1108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8">
        <f t="shared" si="175"/>
        <v>111</v>
      </c>
      <c r="P2274" s="8">
        <f t="shared" si="176"/>
        <v>1.17</v>
      </c>
      <c r="Q2274" s="10" t="s">
        <v>8330</v>
      </c>
      <c r="R2274" t="s">
        <v>8348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6382</v>
      </c>
      <c r="D2275" s="15">
        <v>2500</v>
      </c>
      <c r="E2275" s="6">
        <v>1106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8">
        <f t="shared" si="175"/>
        <v>44</v>
      </c>
      <c r="P2275" s="8">
        <f t="shared" si="176"/>
        <v>7.52</v>
      </c>
      <c r="Q2275" s="10" t="s">
        <v>8330</v>
      </c>
      <c r="R2275" t="s">
        <v>8348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6383</v>
      </c>
      <c r="D2276" s="15">
        <v>2500</v>
      </c>
      <c r="E2276" s="6">
        <v>1105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8">
        <f t="shared" si="175"/>
        <v>44</v>
      </c>
      <c r="P2276" s="8">
        <f t="shared" si="176"/>
        <v>11.16</v>
      </c>
      <c r="Q2276" s="10" t="s">
        <v>8330</v>
      </c>
      <c r="R2276" t="s">
        <v>8348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6384</v>
      </c>
      <c r="D2277" s="15">
        <v>650</v>
      </c>
      <c r="E2277" s="6">
        <v>1102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8">
        <f t="shared" si="175"/>
        <v>170</v>
      </c>
      <c r="P2277" s="8">
        <f t="shared" si="176"/>
        <v>13.95</v>
      </c>
      <c r="Q2277" s="10" t="s">
        <v>8330</v>
      </c>
      <c r="R2277" t="s">
        <v>8348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6385</v>
      </c>
      <c r="D2278" s="15">
        <v>4589</v>
      </c>
      <c r="E2278" s="6">
        <v>1101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8">
        <f t="shared" si="175"/>
        <v>24</v>
      </c>
      <c r="P2278" s="8">
        <f t="shared" si="176"/>
        <v>14.68</v>
      </c>
      <c r="Q2278" s="10" t="s">
        <v>8330</v>
      </c>
      <c r="R2278" t="s">
        <v>8348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6386</v>
      </c>
      <c r="D2279" s="15">
        <v>8500</v>
      </c>
      <c r="E2279" s="6">
        <v>1101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8">
        <f t="shared" si="175"/>
        <v>13</v>
      </c>
      <c r="P2279" s="8">
        <f t="shared" si="176"/>
        <v>5.32</v>
      </c>
      <c r="Q2279" s="10" t="s">
        <v>8330</v>
      </c>
      <c r="R2279" t="s">
        <v>8348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6387</v>
      </c>
      <c r="D2280" s="15">
        <v>2000</v>
      </c>
      <c r="E2280" s="6">
        <v>1100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8">
        <f t="shared" si="175"/>
        <v>55</v>
      </c>
      <c r="P2280" s="8">
        <f t="shared" si="176"/>
        <v>10.78</v>
      </c>
      <c r="Q2280" s="10" t="s">
        <v>8330</v>
      </c>
      <c r="R2280" t="s">
        <v>8348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6388</v>
      </c>
      <c r="D2281" s="15">
        <v>1000</v>
      </c>
      <c r="E2281" s="6">
        <v>1100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8">
        <f t="shared" si="175"/>
        <v>110</v>
      </c>
      <c r="P2281" s="8">
        <f t="shared" si="176"/>
        <v>34.380000000000003</v>
      </c>
      <c r="Q2281" s="10" t="s">
        <v>8330</v>
      </c>
      <c r="R2281" t="s">
        <v>8348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6389</v>
      </c>
      <c r="D2282" s="15">
        <v>9800</v>
      </c>
      <c r="E2282" s="6">
        <v>1100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8">
        <f t="shared" si="175"/>
        <v>11</v>
      </c>
      <c r="P2282" s="8">
        <f t="shared" si="176"/>
        <v>2.29</v>
      </c>
      <c r="Q2282" s="10" t="s">
        <v>8330</v>
      </c>
      <c r="R2282" t="s">
        <v>8348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6390</v>
      </c>
      <c r="D2283" s="15">
        <v>300</v>
      </c>
      <c r="E2283" s="6">
        <v>1097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8">
        <f t="shared" si="175"/>
        <v>366</v>
      </c>
      <c r="P2283" s="8">
        <f t="shared" si="176"/>
        <v>99.73</v>
      </c>
      <c r="Q2283" s="10" t="s">
        <v>8322</v>
      </c>
      <c r="R2283" t="s">
        <v>8323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6391</v>
      </c>
      <c r="D2284" s="15">
        <v>750</v>
      </c>
      <c r="E2284" s="6">
        <v>1096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8">
        <f t="shared" si="175"/>
        <v>146</v>
      </c>
      <c r="P2284" s="8">
        <f t="shared" si="176"/>
        <v>91.33</v>
      </c>
      <c r="Q2284" s="10" t="s">
        <v>8322</v>
      </c>
      <c r="R2284" t="s">
        <v>8323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6392</v>
      </c>
      <c r="D2285" s="15">
        <v>3000</v>
      </c>
      <c r="E2285" s="6">
        <v>1091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8">
        <f t="shared" si="175"/>
        <v>36</v>
      </c>
      <c r="P2285" s="8">
        <f t="shared" si="176"/>
        <v>22.73</v>
      </c>
      <c r="Q2285" s="10" t="s">
        <v>8322</v>
      </c>
      <c r="R2285" t="s">
        <v>8323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6393</v>
      </c>
      <c r="D2286" s="15">
        <v>6000</v>
      </c>
      <c r="E2286" s="6">
        <v>1090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8">
        <f t="shared" si="175"/>
        <v>18</v>
      </c>
      <c r="P2286" s="8">
        <f t="shared" si="176"/>
        <v>18.47</v>
      </c>
      <c r="Q2286" s="10" t="s">
        <v>8322</v>
      </c>
      <c r="R2286" t="s">
        <v>8323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6394</v>
      </c>
      <c r="D2287" s="15">
        <v>3000</v>
      </c>
      <c r="E2287" s="6">
        <v>1088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8">
        <f t="shared" si="175"/>
        <v>36</v>
      </c>
      <c r="P2287" s="8">
        <f t="shared" si="176"/>
        <v>13.77</v>
      </c>
      <c r="Q2287" s="10" t="s">
        <v>8322</v>
      </c>
      <c r="R2287" t="s">
        <v>8323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6395</v>
      </c>
      <c r="D2288" s="15">
        <v>1500</v>
      </c>
      <c r="E2288" s="6">
        <v>1082.5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8">
        <f t="shared" si="175"/>
        <v>72</v>
      </c>
      <c r="P2288" s="8">
        <f t="shared" si="176"/>
        <v>77.319999999999993</v>
      </c>
      <c r="Q2288" s="10" t="s">
        <v>8322</v>
      </c>
      <c r="R2288" t="s">
        <v>8323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6396</v>
      </c>
      <c r="D2289" s="15">
        <v>4500</v>
      </c>
      <c r="E2289" s="6">
        <v>1082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8">
        <f t="shared" si="175"/>
        <v>24</v>
      </c>
      <c r="P2289" s="8">
        <f t="shared" si="176"/>
        <v>10.210000000000001</v>
      </c>
      <c r="Q2289" s="10" t="s">
        <v>8322</v>
      </c>
      <c r="R2289" t="s">
        <v>8323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6397</v>
      </c>
      <c r="D2290" s="15">
        <v>1000</v>
      </c>
      <c r="E2290" s="6">
        <v>1082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8">
        <f t="shared" si="175"/>
        <v>108</v>
      </c>
      <c r="P2290" s="8">
        <f t="shared" si="176"/>
        <v>43.28</v>
      </c>
      <c r="Q2290" s="10" t="s">
        <v>8322</v>
      </c>
      <c r="R2290" t="s">
        <v>8323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6398</v>
      </c>
      <c r="D2291" s="15">
        <v>1500</v>
      </c>
      <c r="E2291" s="6">
        <v>1081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8">
        <f t="shared" si="175"/>
        <v>72</v>
      </c>
      <c r="P2291" s="8">
        <f t="shared" si="176"/>
        <v>43.24</v>
      </c>
      <c r="Q2291" s="10" t="s">
        <v>8322</v>
      </c>
      <c r="R2291" t="s">
        <v>8323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6399</v>
      </c>
      <c r="D2292" s="15">
        <v>1500</v>
      </c>
      <c r="E2292" s="6">
        <v>1080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8">
        <f t="shared" si="175"/>
        <v>72</v>
      </c>
      <c r="P2292" s="8">
        <f t="shared" si="176"/>
        <v>37.24</v>
      </c>
      <c r="Q2292" s="10" t="s">
        <v>8322</v>
      </c>
      <c r="R2292" t="s">
        <v>8323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6400</v>
      </c>
      <c r="D2293" s="15">
        <v>2500</v>
      </c>
      <c r="E2293" s="6">
        <v>1080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8">
        <f t="shared" si="175"/>
        <v>43</v>
      </c>
      <c r="P2293" s="8">
        <f t="shared" si="176"/>
        <v>25.12</v>
      </c>
      <c r="Q2293" s="10" t="s">
        <v>8322</v>
      </c>
      <c r="R2293" t="s">
        <v>8323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6401</v>
      </c>
      <c r="D2294" s="15">
        <v>2000</v>
      </c>
      <c r="E2294" s="6">
        <v>1078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8">
        <f t="shared" si="175"/>
        <v>54</v>
      </c>
      <c r="P2294" s="8">
        <f t="shared" si="176"/>
        <v>23.43</v>
      </c>
      <c r="Q2294" s="10" t="s">
        <v>8322</v>
      </c>
      <c r="R2294" t="s">
        <v>8323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6402</v>
      </c>
      <c r="D2295" s="15">
        <v>850</v>
      </c>
      <c r="E2295" s="6">
        <v>1073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8">
        <f t="shared" si="175"/>
        <v>126</v>
      </c>
      <c r="P2295" s="8">
        <f t="shared" si="176"/>
        <v>39.74</v>
      </c>
      <c r="Q2295" s="10" t="s">
        <v>8322</v>
      </c>
      <c r="R2295" t="s">
        <v>8323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6403</v>
      </c>
      <c r="D2296" s="15">
        <v>5000</v>
      </c>
      <c r="E2296" s="6">
        <v>1072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8">
        <f t="shared" si="175"/>
        <v>21</v>
      </c>
      <c r="P2296" s="8">
        <f t="shared" si="176"/>
        <v>9.57</v>
      </c>
      <c r="Q2296" s="10" t="s">
        <v>8322</v>
      </c>
      <c r="R2296" t="s">
        <v>8323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6404</v>
      </c>
      <c r="D2297" s="15">
        <v>1200</v>
      </c>
      <c r="E2297" s="6">
        <v>1069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8">
        <f t="shared" si="175"/>
        <v>89</v>
      </c>
      <c r="P2297" s="8">
        <f t="shared" si="176"/>
        <v>31.44</v>
      </c>
      <c r="Q2297" s="10" t="s">
        <v>8322</v>
      </c>
      <c r="R2297" t="s">
        <v>8323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6405</v>
      </c>
      <c r="D2298" s="15">
        <v>7000</v>
      </c>
      <c r="E2298" s="6">
        <v>1066.8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8">
        <f t="shared" si="175"/>
        <v>15</v>
      </c>
      <c r="P2298" s="8">
        <f t="shared" si="176"/>
        <v>7.36</v>
      </c>
      <c r="Q2298" s="10" t="s">
        <v>8322</v>
      </c>
      <c r="R2298" t="s">
        <v>8323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6406</v>
      </c>
      <c r="D2299" s="15">
        <v>1000</v>
      </c>
      <c r="E2299" s="6">
        <v>1066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8">
        <f t="shared" si="175"/>
        <v>107</v>
      </c>
      <c r="P2299" s="8">
        <f t="shared" si="176"/>
        <v>56.11</v>
      </c>
      <c r="Q2299" s="10" t="s">
        <v>8322</v>
      </c>
      <c r="R2299" t="s">
        <v>8323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6407</v>
      </c>
      <c r="D2300" s="15">
        <v>30000</v>
      </c>
      <c r="E2300" s="6">
        <v>1066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8">
        <f t="shared" si="175"/>
        <v>4</v>
      </c>
      <c r="P2300" s="8">
        <f t="shared" si="176"/>
        <v>3.7</v>
      </c>
      <c r="Q2300" s="10" t="s">
        <v>8322</v>
      </c>
      <c r="R2300" t="s">
        <v>8323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6408</v>
      </c>
      <c r="D2301" s="15">
        <v>300</v>
      </c>
      <c r="E2301" s="6">
        <v>1065.23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8">
        <f t="shared" si="175"/>
        <v>355</v>
      </c>
      <c r="P2301" s="8">
        <f t="shared" si="176"/>
        <v>76.09</v>
      </c>
      <c r="Q2301" s="10" t="s">
        <v>8322</v>
      </c>
      <c r="R2301" t="s">
        <v>8323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6409</v>
      </c>
      <c r="D2302" s="15">
        <v>800</v>
      </c>
      <c r="E2302" s="6">
        <v>1065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8">
        <f t="shared" si="175"/>
        <v>133</v>
      </c>
      <c r="P2302" s="8">
        <f t="shared" si="176"/>
        <v>152.13999999999999</v>
      </c>
      <c r="Q2302" s="10" t="s">
        <v>8322</v>
      </c>
      <c r="R2302" t="s">
        <v>8323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6410</v>
      </c>
      <c r="D2303" s="15">
        <v>5000</v>
      </c>
      <c r="E2303" s="6">
        <v>1064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8">
        <f t="shared" si="175"/>
        <v>21</v>
      </c>
      <c r="P2303" s="8">
        <f t="shared" si="176"/>
        <v>5.04</v>
      </c>
      <c r="Q2303" s="10" t="s">
        <v>8322</v>
      </c>
      <c r="R2303" t="s">
        <v>8326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6411</v>
      </c>
      <c r="D2304" s="15">
        <v>2300</v>
      </c>
      <c r="E2304" s="6">
        <v>1063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8">
        <f t="shared" si="175"/>
        <v>46</v>
      </c>
      <c r="P2304" s="8">
        <f t="shared" si="176"/>
        <v>12.51</v>
      </c>
      <c r="Q2304" s="10" t="s">
        <v>8322</v>
      </c>
      <c r="R2304" t="s">
        <v>8326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6412</v>
      </c>
      <c r="D2305" s="15">
        <v>6450</v>
      </c>
      <c r="E2305" s="6">
        <v>1060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8">
        <f t="shared" si="175"/>
        <v>16</v>
      </c>
      <c r="P2305" s="8">
        <f t="shared" si="176"/>
        <v>10.29</v>
      </c>
      <c r="Q2305" s="10" t="s">
        <v>8322</v>
      </c>
      <c r="R2305" t="s">
        <v>8326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6413</v>
      </c>
      <c r="D2306" s="15">
        <v>6000</v>
      </c>
      <c r="E2306" s="6">
        <v>1060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8">
        <f t="shared" si="175"/>
        <v>18</v>
      </c>
      <c r="P2306" s="8">
        <f t="shared" si="176"/>
        <v>9.3800000000000008</v>
      </c>
      <c r="Q2306" s="10" t="s">
        <v>8322</v>
      </c>
      <c r="R2306" t="s">
        <v>8326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6414</v>
      </c>
      <c r="D2307" s="15">
        <v>18000</v>
      </c>
      <c r="E2307" s="6">
        <v>1058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8">
        <f t="shared" ref="O2307:O2370" si="180">ROUND(E2307/D2307*100,0)</f>
        <v>6</v>
      </c>
      <c r="P2307" s="8">
        <f t="shared" ref="P2307:P2370" si="181">IFERROR(ROUND(E2307/L2307,2), "N/A")</f>
        <v>6.34</v>
      </c>
      <c r="Q2307" s="10" t="s">
        <v>8322</v>
      </c>
      <c r="R2307" t="s">
        <v>8326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6415</v>
      </c>
      <c r="D2308" s="15">
        <v>3500</v>
      </c>
      <c r="E2308" s="6">
        <v>1056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8">
        <f t="shared" si="180"/>
        <v>30</v>
      </c>
      <c r="P2308" s="8">
        <f t="shared" si="181"/>
        <v>14.47</v>
      </c>
      <c r="Q2308" s="10" t="s">
        <v>8322</v>
      </c>
      <c r="R2308" t="s">
        <v>8326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6416</v>
      </c>
      <c r="D2309" s="15">
        <v>1964.47</v>
      </c>
      <c r="E2309" s="6">
        <v>1055.01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8">
        <f t="shared" si="180"/>
        <v>54</v>
      </c>
      <c r="P2309" s="8">
        <f t="shared" si="181"/>
        <v>14.07</v>
      </c>
      <c r="Q2309" s="10" t="s">
        <v>8322</v>
      </c>
      <c r="R2309" t="s">
        <v>8326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6417</v>
      </c>
      <c r="D2310" s="15">
        <v>50000</v>
      </c>
      <c r="E2310" s="6">
        <v>1055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8">
        <f t="shared" si="180"/>
        <v>2</v>
      </c>
      <c r="P2310" s="8">
        <f t="shared" si="181"/>
        <v>1.72</v>
      </c>
      <c r="Q2310" s="10" t="s">
        <v>8322</v>
      </c>
      <c r="R2310" t="s">
        <v>8326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6418</v>
      </c>
      <c r="D2311" s="15">
        <v>6000</v>
      </c>
      <c r="E2311" s="6">
        <v>1050.5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8">
        <f t="shared" si="180"/>
        <v>18</v>
      </c>
      <c r="P2311" s="8">
        <f t="shared" si="181"/>
        <v>9.82</v>
      </c>
      <c r="Q2311" s="10" t="s">
        <v>8322</v>
      </c>
      <c r="R2311" t="s">
        <v>8326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6419</v>
      </c>
      <c r="D2312" s="15">
        <v>18500</v>
      </c>
      <c r="E2312" s="6">
        <v>1050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8">
        <f t="shared" si="180"/>
        <v>6</v>
      </c>
      <c r="P2312" s="8">
        <f t="shared" si="181"/>
        <v>0.86</v>
      </c>
      <c r="Q2312" s="10" t="s">
        <v>8322</v>
      </c>
      <c r="R2312" t="s">
        <v>8326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6420</v>
      </c>
      <c r="D2313" s="15">
        <v>9000</v>
      </c>
      <c r="E2313" s="6">
        <v>1050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8">
        <f t="shared" si="180"/>
        <v>12</v>
      </c>
      <c r="P2313" s="8">
        <f t="shared" si="181"/>
        <v>10.1</v>
      </c>
      <c r="Q2313" s="10" t="s">
        <v>8322</v>
      </c>
      <c r="R2313" t="s">
        <v>8326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6421</v>
      </c>
      <c r="D2314" s="15">
        <v>3000</v>
      </c>
      <c r="E2314" s="6">
        <v>1050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8">
        <f t="shared" si="180"/>
        <v>35</v>
      </c>
      <c r="P2314" s="8">
        <f t="shared" si="181"/>
        <v>13.29</v>
      </c>
      <c r="Q2314" s="10" t="s">
        <v>8322</v>
      </c>
      <c r="R2314" t="s">
        <v>8326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6422</v>
      </c>
      <c r="D2315" s="15">
        <v>5000</v>
      </c>
      <c r="E2315" s="6">
        <v>1048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8">
        <f t="shared" si="180"/>
        <v>21</v>
      </c>
      <c r="P2315" s="8">
        <f t="shared" si="181"/>
        <v>6.68</v>
      </c>
      <c r="Q2315" s="10" t="s">
        <v>8322</v>
      </c>
      <c r="R2315" t="s">
        <v>8326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6423</v>
      </c>
      <c r="D2316" s="15">
        <v>1200</v>
      </c>
      <c r="E2316" s="6">
        <v>1047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8">
        <f t="shared" si="180"/>
        <v>87</v>
      </c>
      <c r="P2316" s="8">
        <f t="shared" si="181"/>
        <v>20.94</v>
      </c>
      <c r="Q2316" s="10" t="s">
        <v>8322</v>
      </c>
      <c r="R2316" t="s">
        <v>8326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6424</v>
      </c>
      <c r="D2317" s="15">
        <v>2500</v>
      </c>
      <c r="E2317" s="6">
        <v>1046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8">
        <f t="shared" si="180"/>
        <v>42</v>
      </c>
      <c r="P2317" s="8">
        <f t="shared" si="181"/>
        <v>16.34</v>
      </c>
      <c r="Q2317" s="10" t="s">
        <v>8322</v>
      </c>
      <c r="R2317" t="s">
        <v>8326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6425</v>
      </c>
      <c r="D2318" s="15">
        <v>15000</v>
      </c>
      <c r="E2318" s="6">
        <v>1043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8">
        <f t="shared" si="180"/>
        <v>7</v>
      </c>
      <c r="P2318" s="8">
        <f t="shared" si="181"/>
        <v>5.22</v>
      </c>
      <c r="Q2318" s="10" t="s">
        <v>8322</v>
      </c>
      <c r="R2318" t="s">
        <v>8326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6426</v>
      </c>
      <c r="D2319" s="15">
        <v>400</v>
      </c>
      <c r="E2319" s="6">
        <v>1041.29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8">
        <f t="shared" si="180"/>
        <v>260</v>
      </c>
      <c r="P2319" s="8">
        <f t="shared" si="181"/>
        <v>47.33</v>
      </c>
      <c r="Q2319" s="10" t="s">
        <v>8322</v>
      </c>
      <c r="R2319" t="s">
        <v>8326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6427</v>
      </c>
      <c r="D2320" s="15">
        <v>5000</v>
      </c>
      <c r="E2320" s="6">
        <v>1040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8">
        <f t="shared" si="180"/>
        <v>21</v>
      </c>
      <c r="P2320" s="8">
        <f t="shared" si="181"/>
        <v>6.38</v>
      </c>
      <c r="Q2320" s="10" t="s">
        <v>8322</v>
      </c>
      <c r="R2320" t="s">
        <v>8326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6428</v>
      </c>
      <c r="D2321" s="15">
        <v>3000</v>
      </c>
      <c r="E2321" s="6">
        <v>1040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8">
        <f t="shared" si="180"/>
        <v>35</v>
      </c>
      <c r="P2321" s="8">
        <f t="shared" si="181"/>
        <v>13.51</v>
      </c>
      <c r="Q2321" s="10" t="s">
        <v>8322</v>
      </c>
      <c r="R2321" t="s">
        <v>8326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6429</v>
      </c>
      <c r="D2322" s="15">
        <v>5000</v>
      </c>
      <c r="E2322" s="6">
        <v>1040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8">
        <f t="shared" si="180"/>
        <v>21</v>
      </c>
      <c r="P2322" s="8">
        <f t="shared" si="181"/>
        <v>11.69</v>
      </c>
      <c r="Q2322" s="10" t="s">
        <v>8322</v>
      </c>
      <c r="R2322" t="s">
        <v>8326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6430</v>
      </c>
      <c r="D2323" s="15">
        <v>10557</v>
      </c>
      <c r="E2323" s="6">
        <v>1040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8">
        <f t="shared" si="180"/>
        <v>10</v>
      </c>
      <c r="P2323" s="8">
        <f t="shared" si="181"/>
        <v>16.25</v>
      </c>
      <c r="Q2323" s="10" t="s">
        <v>8333</v>
      </c>
      <c r="R2323" t="s">
        <v>8349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6431</v>
      </c>
      <c r="D2324" s="15">
        <v>2700</v>
      </c>
      <c r="E2324" s="6">
        <v>1036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8">
        <f t="shared" si="180"/>
        <v>38</v>
      </c>
      <c r="P2324" s="8">
        <f t="shared" si="181"/>
        <v>259</v>
      </c>
      <c r="Q2324" s="10" t="s">
        <v>8333</v>
      </c>
      <c r="R2324" t="s">
        <v>8349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6432</v>
      </c>
      <c r="D2325" s="15">
        <v>250</v>
      </c>
      <c r="E2325" s="6">
        <v>1035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8">
        <f t="shared" si="180"/>
        <v>414</v>
      </c>
      <c r="P2325" s="8">
        <f t="shared" si="181"/>
        <v>258.75</v>
      </c>
      <c r="Q2325" s="10" t="s">
        <v>8333</v>
      </c>
      <c r="R2325" t="s">
        <v>8349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6433</v>
      </c>
      <c r="D2326" s="15">
        <v>7500</v>
      </c>
      <c r="E2326" s="6">
        <v>1035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8">
        <f t="shared" si="180"/>
        <v>14</v>
      </c>
      <c r="P2326" s="8">
        <f t="shared" si="181"/>
        <v>16.97</v>
      </c>
      <c r="Q2326" s="10" t="s">
        <v>8333</v>
      </c>
      <c r="R2326" t="s">
        <v>8349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6434</v>
      </c>
      <c r="D2327" s="15">
        <v>1000</v>
      </c>
      <c r="E2327" s="6">
        <v>1035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8">
        <f t="shared" si="180"/>
        <v>104</v>
      </c>
      <c r="P2327" s="8">
        <f t="shared" si="181"/>
        <v>147.86000000000001</v>
      </c>
      <c r="Q2327" s="10" t="s">
        <v>8333</v>
      </c>
      <c r="R2327" t="s">
        <v>8349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6435</v>
      </c>
      <c r="D2328" s="15">
        <v>15000</v>
      </c>
      <c r="E2328" s="6">
        <v>1035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8">
        <f t="shared" si="180"/>
        <v>7</v>
      </c>
      <c r="P2328" s="8">
        <f t="shared" si="181"/>
        <v>1035</v>
      </c>
      <c r="Q2328" s="10" t="s">
        <v>8333</v>
      </c>
      <c r="R2328" t="s">
        <v>8349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6436</v>
      </c>
      <c r="D2329" s="15">
        <v>35000</v>
      </c>
      <c r="E2329" s="6">
        <v>1031.6400000000001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8">
        <f t="shared" si="180"/>
        <v>3</v>
      </c>
      <c r="P2329" s="8">
        <f t="shared" si="181"/>
        <v>0.31</v>
      </c>
      <c r="Q2329" s="10" t="s">
        <v>8333</v>
      </c>
      <c r="R2329" t="s">
        <v>8349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6437</v>
      </c>
      <c r="D2330" s="15">
        <v>10000</v>
      </c>
      <c r="E2330" s="6">
        <v>1030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8">
        <f t="shared" si="180"/>
        <v>10</v>
      </c>
      <c r="P2330" s="8">
        <f t="shared" si="181"/>
        <v>1.92</v>
      </c>
      <c r="Q2330" s="10" t="s">
        <v>8333</v>
      </c>
      <c r="R2330" t="s">
        <v>8349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6438</v>
      </c>
      <c r="D2331" s="15">
        <v>25000</v>
      </c>
      <c r="E2331" s="6">
        <v>1030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8">
        <f t="shared" si="180"/>
        <v>4</v>
      </c>
      <c r="P2331" s="8">
        <f t="shared" si="181"/>
        <v>8.24</v>
      </c>
      <c r="Q2331" s="10" t="s">
        <v>8333</v>
      </c>
      <c r="R2331" t="s">
        <v>8349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6439</v>
      </c>
      <c r="D2332" s="15">
        <v>35000</v>
      </c>
      <c r="E2332" s="6">
        <v>1026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8">
        <f t="shared" si="180"/>
        <v>3</v>
      </c>
      <c r="P2332" s="8">
        <f t="shared" si="181"/>
        <v>6.29</v>
      </c>
      <c r="Q2332" s="10" t="s">
        <v>8333</v>
      </c>
      <c r="R2332" t="s">
        <v>8349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6440</v>
      </c>
      <c r="D2333" s="15">
        <v>8000</v>
      </c>
      <c r="E2333" s="6">
        <v>1026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8">
        <f t="shared" si="180"/>
        <v>13</v>
      </c>
      <c r="P2333" s="8">
        <f t="shared" si="181"/>
        <v>3.63</v>
      </c>
      <c r="Q2333" s="10" t="s">
        <v>8333</v>
      </c>
      <c r="R2333" t="s">
        <v>8349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6441</v>
      </c>
      <c r="D2334" s="15">
        <v>25000</v>
      </c>
      <c r="E2334" s="6">
        <v>1026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8">
        <f t="shared" si="180"/>
        <v>4</v>
      </c>
      <c r="P2334" s="8">
        <f t="shared" si="181"/>
        <v>2.91</v>
      </c>
      <c r="Q2334" s="10" t="s">
        <v>8333</v>
      </c>
      <c r="R2334" t="s">
        <v>8349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6442</v>
      </c>
      <c r="D2335" s="15">
        <v>600</v>
      </c>
      <c r="E2335" s="6">
        <v>1025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8">
        <f t="shared" si="180"/>
        <v>171</v>
      </c>
      <c r="P2335" s="8">
        <f t="shared" si="181"/>
        <v>10.9</v>
      </c>
      <c r="Q2335" s="10" t="s">
        <v>8333</v>
      </c>
      <c r="R2335" t="s">
        <v>8349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6443</v>
      </c>
      <c r="D2336" s="15">
        <v>4000</v>
      </c>
      <c r="E2336" s="6">
        <v>1025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8">
        <f t="shared" si="180"/>
        <v>26</v>
      </c>
      <c r="P2336" s="8">
        <f t="shared" si="181"/>
        <v>15.3</v>
      </c>
      <c r="Q2336" s="10" t="s">
        <v>8333</v>
      </c>
      <c r="R2336" t="s">
        <v>8349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6444</v>
      </c>
      <c r="D2337" s="15">
        <v>25000</v>
      </c>
      <c r="E2337" s="6">
        <v>1025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8">
        <f t="shared" si="180"/>
        <v>4</v>
      </c>
      <c r="P2337" s="8">
        <f t="shared" si="181"/>
        <v>4.6399999999999997</v>
      </c>
      <c r="Q2337" s="10" t="s">
        <v>8333</v>
      </c>
      <c r="R2337" t="s">
        <v>8349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6445</v>
      </c>
      <c r="D2338" s="15">
        <v>20000</v>
      </c>
      <c r="E2338" s="6">
        <v>1021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8">
        <f t="shared" si="180"/>
        <v>5</v>
      </c>
      <c r="P2338" s="8">
        <f t="shared" si="181"/>
        <v>0.47</v>
      </c>
      <c r="Q2338" s="10" t="s">
        <v>8333</v>
      </c>
      <c r="R2338" t="s">
        <v>8349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6446</v>
      </c>
      <c r="D2339" s="15">
        <v>12000</v>
      </c>
      <c r="E2339" s="6">
        <v>1020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8">
        <f t="shared" si="180"/>
        <v>9</v>
      </c>
      <c r="P2339" s="8">
        <f t="shared" si="181"/>
        <v>5.7</v>
      </c>
      <c r="Q2339" s="10" t="s">
        <v>8333</v>
      </c>
      <c r="R2339" t="s">
        <v>8349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6447</v>
      </c>
      <c r="D2340" s="15">
        <v>15000</v>
      </c>
      <c r="E2340" s="6">
        <v>1020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8">
        <f t="shared" si="180"/>
        <v>7</v>
      </c>
      <c r="P2340" s="8">
        <f t="shared" si="181"/>
        <v>8.2899999999999991</v>
      </c>
      <c r="Q2340" s="10" t="s">
        <v>8333</v>
      </c>
      <c r="R2340" t="s">
        <v>8349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6448</v>
      </c>
      <c r="D2341" s="15">
        <v>25000</v>
      </c>
      <c r="E2341" s="6">
        <v>1020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8">
        <f t="shared" si="180"/>
        <v>4</v>
      </c>
      <c r="P2341" s="8">
        <f t="shared" si="181"/>
        <v>0.92</v>
      </c>
      <c r="Q2341" s="10" t="s">
        <v>8333</v>
      </c>
      <c r="R2341" t="s">
        <v>8349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6449</v>
      </c>
      <c r="D2342" s="15">
        <v>40000</v>
      </c>
      <c r="E2342" s="6">
        <v>1016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8">
        <f t="shared" si="180"/>
        <v>3</v>
      </c>
      <c r="P2342" s="8">
        <f t="shared" si="181"/>
        <v>2.52</v>
      </c>
      <c r="Q2342" s="10" t="s">
        <v>8333</v>
      </c>
      <c r="R2342" t="s">
        <v>8349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6450</v>
      </c>
      <c r="D2343" s="15">
        <v>5000</v>
      </c>
      <c r="E2343" s="6">
        <v>1015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8">
        <f t="shared" si="180"/>
        <v>20</v>
      </c>
      <c r="P2343" s="8" t="str">
        <f t="shared" si="181"/>
        <v>N/A</v>
      </c>
      <c r="Q2343" s="10" t="s">
        <v>8316</v>
      </c>
      <c r="R2343" t="s">
        <v>8317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6451</v>
      </c>
      <c r="D2344" s="15">
        <v>5500</v>
      </c>
      <c r="E2344" s="6">
        <v>1015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8">
        <f t="shared" si="180"/>
        <v>18</v>
      </c>
      <c r="P2344" s="8" t="str">
        <f t="shared" si="181"/>
        <v>N/A</v>
      </c>
      <c r="Q2344" s="10" t="s">
        <v>8316</v>
      </c>
      <c r="R2344" t="s">
        <v>8317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6452</v>
      </c>
      <c r="D2345" s="15">
        <v>10000</v>
      </c>
      <c r="E2345" s="6">
        <v>1011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8">
        <f t="shared" si="180"/>
        <v>10</v>
      </c>
      <c r="P2345" s="8">
        <f t="shared" si="181"/>
        <v>1011</v>
      </c>
      <c r="Q2345" s="10" t="s">
        <v>8316</v>
      </c>
      <c r="R2345" t="s">
        <v>8317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6453</v>
      </c>
      <c r="D2346" s="15">
        <v>1000</v>
      </c>
      <c r="E2346" s="6">
        <v>1010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8">
        <f t="shared" si="180"/>
        <v>101</v>
      </c>
      <c r="P2346" s="8">
        <f t="shared" si="181"/>
        <v>1010</v>
      </c>
      <c r="Q2346" s="10" t="s">
        <v>8316</v>
      </c>
      <c r="R2346" t="s">
        <v>8317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6454</v>
      </c>
      <c r="D2347" s="15">
        <v>3000</v>
      </c>
      <c r="E2347" s="6">
        <v>1010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8">
        <f t="shared" si="180"/>
        <v>34</v>
      </c>
      <c r="P2347" s="8" t="str">
        <f t="shared" si="181"/>
        <v>N/A</v>
      </c>
      <c r="Q2347" s="10" t="s">
        <v>8316</v>
      </c>
      <c r="R2347" t="s">
        <v>8317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6455</v>
      </c>
      <c r="D2348" s="15">
        <v>60000</v>
      </c>
      <c r="E2348" s="6">
        <v>1006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8">
        <f t="shared" si="180"/>
        <v>2</v>
      </c>
      <c r="P2348" s="8">
        <f t="shared" si="181"/>
        <v>335.33</v>
      </c>
      <c r="Q2348" s="10" t="s">
        <v>8316</v>
      </c>
      <c r="R2348" t="s">
        <v>8317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6456</v>
      </c>
      <c r="D2349" s="15">
        <v>1000</v>
      </c>
      <c r="E2349" s="6">
        <v>1005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8">
        <f t="shared" si="180"/>
        <v>101</v>
      </c>
      <c r="P2349" s="8">
        <f t="shared" si="181"/>
        <v>1005</v>
      </c>
      <c r="Q2349" s="10" t="s">
        <v>8316</v>
      </c>
      <c r="R2349" t="s">
        <v>8317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6457</v>
      </c>
      <c r="D2350" s="15">
        <v>70000</v>
      </c>
      <c r="E2350" s="6">
        <v>1005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8">
        <f t="shared" si="180"/>
        <v>1</v>
      </c>
      <c r="P2350" s="8">
        <f t="shared" si="181"/>
        <v>201</v>
      </c>
      <c r="Q2350" s="10" t="s">
        <v>8316</v>
      </c>
      <c r="R2350" t="s">
        <v>8317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6458</v>
      </c>
      <c r="D2351" s="15">
        <v>474900</v>
      </c>
      <c r="E2351" s="6">
        <v>1004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8">
        <f t="shared" si="180"/>
        <v>0</v>
      </c>
      <c r="P2351" s="8" t="str">
        <f t="shared" si="181"/>
        <v>N/A</v>
      </c>
      <c r="Q2351" s="10" t="s">
        <v>8316</v>
      </c>
      <c r="R2351" t="s">
        <v>8317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6459</v>
      </c>
      <c r="D2352" s="15">
        <v>50000</v>
      </c>
      <c r="E2352" s="6">
        <v>1003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8">
        <f t="shared" si="180"/>
        <v>2</v>
      </c>
      <c r="P2352" s="8" t="str">
        <f t="shared" si="181"/>
        <v>N/A</v>
      </c>
      <c r="Q2352" s="10" t="s">
        <v>8316</v>
      </c>
      <c r="R2352" t="s">
        <v>8317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6460</v>
      </c>
      <c r="D2353" s="15">
        <v>18900</v>
      </c>
      <c r="E2353" s="6">
        <v>1003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8">
        <f t="shared" si="180"/>
        <v>5</v>
      </c>
      <c r="P2353" s="8">
        <f t="shared" si="181"/>
        <v>143.29</v>
      </c>
      <c r="Q2353" s="10" t="s">
        <v>8316</v>
      </c>
      <c r="R2353" t="s">
        <v>8317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6461</v>
      </c>
      <c r="D2354" s="15">
        <v>2000</v>
      </c>
      <c r="E2354" s="6">
        <v>1002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8">
        <f t="shared" si="180"/>
        <v>50</v>
      </c>
      <c r="P2354" s="8" t="str">
        <f t="shared" si="181"/>
        <v>N/A</v>
      </c>
      <c r="Q2354" s="10" t="s">
        <v>8316</v>
      </c>
      <c r="R2354" t="s">
        <v>8317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6462</v>
      </c>
      <c r="D2355" s="15">
        <v>1000</v>
      </c>
      <c r="E2355" s="6">
        <v>1001.49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8">
        <f t="shared" si="180"/>
        <v>100</v>
      </c>
      <c r="P2355" s="8" t="str">
        <f t="shared" si="181"/>
        <v>N/A</v>
      </c>
      <c r="Q2355" s="10" t="s">
        <v>8316</v>
      </c>
      <c r="R2355" t="s">
        <v>8317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6463</v>
      </c>
      <c r="D2356" s="15">
        <v>35000</v>
      </c>
      <c r="E2356" s="6">
        <v>1001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8">
        <f t="shared" si="180"/>
        <v>3</v>
      </c>
      <c r="P2356" s="8">
        <f t="shared" si="181"/>
        <v>1001</v>
      </c>
      <c r="Q2356" s="10" t="s">
        <v>8316</v>
      </c>
      <c r="R2356" t="s">
        <v>8317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6464</v>
      </c>
      <c r="D2357" s="15">
        <v>8000</v>
      </c>
      <c r="E2357" s="6">
        <v>1001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8">
        <f t="shared" si="180"/>
        <v>13</v>
      </c>
      <c r="P2357" s="8">
        <f t="shared" si="181"/>
        <v>500.5</v>
      </c>
      <c r="Q2357" s="10" t="s">
        <v>8316</v>
      </c>
      <c r="R2357" t="s">
        <v>8317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6465</v>
      </c>
      <c r="D2358" s="15">
        <v>10000</v>
      </c>
      <c r="E2358" s="6">
        <v>1001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8">
        <f t="shared" si="180"/>
        <v>10</v>
      </c>
      <c r="P2358" s="8" t="str">
        <f t="shared" si="181"/>
        <v>N/A</v>
      </c>
      <c r="Q2358" s="10" t="s">
        <v>8316</v>
      </c>
      <c r="R2358" t="s">
        <v>8317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6466</v>
      </c>
      <c r="D2359" s="15">
        <v>27000</v>
      </c>
      <c r="E2359" s="6">
        <v>1001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8">
        <f t="shared" si="180"/>
        <v>4</v>
      </c>
      <c r="P2359" s="8" t="str">
        <f t="shared" si="181"/>
        <v>N/A</v>
      </c>
      <c r="Q2359" s="10" t="s">
        <v>8316</v>
      </c>
      <c r="R2359" t="s">
        <v>8317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6467</v>
      </c>
      <c r="D2360" s="15">
        <v>1500</v>
      </c>
      <c r="E2360" s="6">
        <v>1001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8">
        <f t="shared" si="180"/>
        <v>67</v>
      </c>
      <c r="P2360" s="8" t="str">
        <f t="shared" si="181"/>
        <v>N/A</v>
      </c>
      <c r="Q2360" s="10" t="s">
        <v>8316</v>
      </c>
      <c r="R2360" t="s">
        <v>8317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6468</v>
      </c>
      <c r="D2361" s="15">
        <v>7500</v>
      </c>
      <c r="E2361" s="6">
        <v>1000.99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8">
        <f t="shared" si="180"/>
        <v>13</v>
      </c>
      <c r="P2361" s="8">
        <f t="shared" si="181"/>
        <v>333.66</v>
      </c>
      <c r="Q2361" s="10" t="s">
        <v>8316</v>
      </c>
      <c r="R2361" t="s">
        <v>8317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6469</v>
      </c>
      <c r="D2362" s="15">
        <v>5000</v>
      </c>
      <c r="E2362" s="6">
        <v>1000.01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8">
        <f t="shared" si="180"/>
        <v>20</v>
      </c>
      <c r="P2362" s="8">
        <f t="shared" si="181"/>
        <v>1000.01</v>
      </c>
      <c r="Q2362" s="10" t="s">
        <v>8316</v>
      </c>
      <c r="R2362" t="s">
        <v>8317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6470</v>
      </c>
      <c r="D2363" s="15">
        <v>200</v>
      </c>
      <c r="E2363" s="6">
        <v>1000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8">
        <f t="shared" si="180"/>
        <v>500</v>
      </c>
      <c r="P2363" s="8" t="str">
        <f t="shared" si="181"/>
        <v>N/A</v>
      </c>
      <c r="Q2363" s="10" t="s">
        <v>8316</v>
      </c>
      <c r="R2363" t="s">
        <v>8317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6471</v>
      </c>
      <c r="D2364" s="15">
        <v>420</v>
      </c>
      <c r="E2364" s="6">
        <v>1000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8">
        <f t="shared" si="180"/>
        <v>238</v>
      </c>
      <c r="P2364" s="8">
        <f t="shared" si="181"/>
        <v>500</v>
      </c>
      <c r="Q2364" s="10" t="s">
        <v>8316</v>
      </c>
      <c r="R2364" t="s">
        <v>8317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6472</v>
      </c>
      <c r="D2365" s="15">
        <v>175000</v>
      </c>
      <c r="E2365" s="6">
        <v>1000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8">
        <f t="shared" si="180"/>
        <v>1</v>
      </c>
      <c r="P2365" s="8" t="str">
        <f t="shared" si="181"/>
        <v>N/A</v>
      </c>
      <c r="Q2365" s="10" t="s">
        <v>8316</v>
      </c>
      <c r="R2365" t="s">
        <v>8317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6473</v>
      </c>
      <c r="D2366" s="15">
        <v>128</v>
      </c>
      <c r="E2366" s="6">
        <v>1000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8">
        <f t="shared" si="180"/>
        <v>781</v>
      </c>
      <c r="P2366" s="8" t="str">
        <f t="shared" si="181"/>
        <v>N/A</v>
      </c>
      <c r="Q2366" s="10" t="s">
        <v>8316</v>
      </c>
      <c r="R2366" t="s">
        <v>8317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6474</v>
      </c>
      <c r="D2367" s="15">
        <v>1000</v>
      </c>
      <c r="E2367" s="6">
        <v>1000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8">
        <f t="shared" si="180"/>
        <v>100</v>
      </c>
      <c r="P2367" s="8" t="str">
        <f t="shared" si="181"/>
        <v>N/A</v>
      </c>
      <c r="Q2367" s="10" t="s">
        <v>8316</v>
      </c>
      <c r="R2367" t="s">
        <v>8317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6475</v>
      </c>
      <c r="D2368" s="15">
        <v>25000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8">
        <f t="shared" si="180"/>
        <v>4</v>
      </c>
      <c r="P2368" s="8">
        <f t="shared" si="181"/>
        <v>37.04</v>
      </c>
      <c r="Q2368" s="10" t="s">
        <v>8316</v>
      </c>
      <c r="R2368" t="s">
        <v>8317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6476</v>
      </c>
      <c r="D2369" s="15">
        <v>50000</v>
      </c>
      <c r="E2369" s="6">
        <v>1000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8">
        <f t="shared" si="180"/>
        <v>2</v>
      </c>
      <c r="P2369" s="8">
        <f t="shared" si="181"/>
        <v>71.430000000000007</v>
      </c>
      <c r="Q2369" s="10" t="s">
        <v>8316</v>
      </c>
      <c r="R2369" t="s">
        <v>8317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6477</v>
      </c>
      <c r="D2370" s="15">
        <v>40000</v>
      </c>
      <c r="E2370" s="6">
        <v>1000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8">
        <f t="shared" si="180"/>
        <v>3</v>
      </c>
      <c r="P2370" s="8">
        <f t="shared" si="181"/>
        <v>500</v>
      </c>
      <c r="Q2370" s="10" t="s">
        <v>8316</v>
      </c>
      <c r="R2370" t="s">
        <v>8317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6478</v>
      </c>
      <c r="D2371" s="15">
        <v>25000</v>
      </c>
      <c r="E2371" s="6">
        <v>1000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8">
        <f t="shared" ref="O2371:O2434" si="185">ROUND(E2371/D2371*100,0)</f>
        <v>4</v>
      </c>
      <c r="P2371" s="8" t="str">
        <f t="shared" ref="P2371:P2434" si="186">IFERROR(ROUND(E2371/L2371,2), "N/A")</f>
        <v>N/A</v>
      </c>
      <c r="Q2371" s="10" t="s">
        <v>8316</v>
      </c>
      <c r="R2371" t="s">
        <v>8317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6479</v>
      </c>
      <c r="D2372" s="15">
        <v>25000</v>
      </c>
      <c r="E2372" s="6">
        <v>1000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8">
        <f t="shared" si="185"/>
        <v>4</v>
      </c>
      <c r="P2372" s="8">
        <f t="shared" si="186"/>
        <v>250</v>
      </c>
      <c r="Q2372" s="10" t="s">
        <v>8316</v>
      </c>
      <c r="R2372" t="s">
        <v>8317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6480</v>
      </c>
      <c r="D2373" s="15">
        <v>2000</v>
      </c>
      <c r="E2373" s="6">
        <v>1000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8">
        <f t="shared" si="185"/>
        <v>50</v>
      </c>
      <c r="P2373" s="8" t="str">
        <f t="shared" si="186"/>
        <v>N/A</v>
      </c>
      <c r="Q2373" s="10" t="s">
        <v>8316</v>
      </c>
      <c r="R2373" t="s">
        <v>8317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6481</v>
      </c>
      <c r="D2374" s="15">
        <v>5500</v>
      </c>
      <c r="E2374" s="6">
        <v>1000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8">
        <f t="shared" si="185"/>
        <v>18</v>
      </c>
      <c r="P2374" s="8">
        <f t="shared" si="186"/>
        <v>166.67</v>
      </c>
      <c r="Q2374" s="10" t="s">
        <v>8316</v>
      </c>
      <c r="R2374" t="s">
        <v>8317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6482</v>
      </c>
      <c r="D2375" s="15">
        <v>850000</v>
      </c>
      <c r="E2375" s="6">
        <v>997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8">
        <f t="shared" si="185"/>
        <v>0</v>
      </c>
      <c r="P2375" s="8">
        <f t="shared" si="186"/>
        <v>997</v>
      </c>
      <c r="Q2375" s="10" t="s">
        <v>8316</v>
      </c>
      <c r="R2375" t="s">
        <v>8317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6483</v>
      </c>
      <c r="D2376" s="15">
        <v>22000</v>
      </c>
      <c r="E2376" s="6">
        <v>995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8">
        <f t="shared" si="185"/>
        <v>5</v>
      </c>
      <c r="P2376" s="8">
        <f t="shared" si="186"/>
        <v>995</v>
      </c>
      <c r="Q2376" s="10" t="s">
        <v>8316</v>
      </c>
      <c r="R2376" t="s">
        <v>8317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6484</v>
      </c>
      <c r="D2377" s="15">
        <v>10000</v>
      </c>
      <c r="E2377" s="6">
        <v>991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8">
        <f t="shared" si="185"/>
        <v>10</v>
      </c>
      <c r="P2377" s="8" t="str">
        <f t="shared" si="186"/>
        <v>N/A</v>
      </c>
      <c r="Q2377" s="10" t="s">
        <v>8316</v>
      </c>
      <c r="R2377" t="s">
        <v>8317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6485</v>
      </c>
      <c r="D2378" s="15">
        <v>3000</v>
      </c>
      <c r="E2378" s="6">
        <v>986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8">
        <f t="shared" si="185"/>
        <v>33</v>
      </c>
      <c r="P2378" s="8">
        <f t="shared" si="186"/>
        <v>246.5</v>
      </c>
      <c r="Q2378" s="10" t="s">
        <v>8316</v>
      </c>
      <c r="R2378" t="s">
        <v>8317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6486</v>
      </c>
      <c r="D2379" s="15">
        <v>2500</v>
      </c>
      <c r="E2379" s="6">
        <v>980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8">
        <f t="shared" si="185"/>
        <v>39</v>
      </c>
      <c r="P2379" s="8" t="str">
        <f t="shared" si="186"/>
        <v>N/A</v>
      </c>
      <c r="Q2379" s="10" t="s">
        <v>8316</v>
      </c>
      <c r="R2379" t="s">
        <v>8317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6487</v>
      </c>
      <c r="D2380" s="15">
        <v>110000</v>
      </c>
      <c r="E2380" s="6">
        <v>980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8">
        <f t="shared" si="185"/>
        <v>1</v>
      </c>
      <c r="P2380" s="8" t="str">
        <f t="shared" si="186"/>
        <v>N/A</v>
      </c>
      <c r="Q2380" s="10" t="s">
        <v>8316</v>
      </c>
      <c r="R2380" t="s">
        <v>8317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6488</v>
      </c>
      <c r="D2381" s="15">
        <v>30000</v>
      </c>
      <c r="E2381" s="6">
        <v>979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8">
        <f t="shared" si="185"/>
        <v>3</v>
      </c>
      <c r="P2381" s="8" t="str">
        <f t="shared" si="186"/>
        <v>N/A</v>
      </c>
      <c r="Q2381" s="10" t="s">
        <v>8316</v>
      </c>
      <c r="R2381" t="s">
        <v>8317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6489</v>
      </c>
      <c r="D2382" s="15">
        <v>15000</v>
      </c>
      <c r="E2382" s="6">
        <v>977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8">
        <f t="shared" si="185"/>
        <v>7</v>
      </c>
      <c r="P2382" s="8">
        <f t="shared" si="186"/>
        <v>325.67</v>
      </c>
      <c r="Q2382" s="10" t="s">
        <v>8316</v>
      </c>
      <c r="R2382" t="s">
        <v>8317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6490</v>
      </c>
      <c r="D2383" s="15">
        <v>86350</v>
      </c>
      <c r="E2383" s="6">
        <v>971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8">
        <f t="shared" si="185"/>
        <v>1</v>
      </c>
      <c r="P2383" s="8">
        <f t="shared" si="186"/>
        <v>138.71</v>
      </c>
      <c r="Q2383" s="10" t="s">
        <v>8316</v>
      </c>
      <c r="R2383" t="s">
        <v>8317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6491</v>
      </c>
      <c r="D2384" s="15">
        <v>3000</v>
      </c>
      <c r="E2384" s="6">
        <v>970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8">
        <f t="shared" si="185"/>
        <v>32</v>
      </c>
      <c r="P2384" s="8">
        <f t="shared" si="186"/>
        <v>485</v>
      </c>
      <c r="Q2384" s="10" t="s">
        <v>8316</v>
      </c>
      <c r="R2384" t="s">
        <v>8317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6492</v>
      </c>
      <c r="D2385" s="15">
        <v>10000</v>
      </c>
      <c r="E2385" s="6">
        <v>966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8">
        <f t="shared" si="185"/>
        <v>10</v>
      </c>
      <c r="P2385" s="8">
        <f t="shared" si="186"/>
        <v>322</v>
      </c>
      <c r="Q2385" s="10" t="s">
        <v>8316</v>
      </c>
      <c r="R2385" t="s">
        <v>8317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6493</v>
      </c>
      <c r="D2386" s="15">
        <v>1000</v>
      </c>
      <c r="E2386" s="6">
        <v>953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8">
        <f t="shared" si="185"/>
        <v>95</v>
      </c>
      <c r="P2386" s="8">
        <f t="shared" si="186"/>
        <v>119.13</v>
      </c>
      <c r="Q2386" s="10" t="s">
        <v>8316</v>
      </c>
      <c r="R2386" t="s">
        <v>8317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6494</v>
      </c>
      <c r="D2387" s="15">
        <v>65000</v>
      </c>
      <c r="E2387" s="6">
        <v>950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8">
        <f t="shared" si="185"/>
        <v>1</v>
      </c>
      <c r="P2387" s="8">
        <f t="shared" si="186"/>
        <v>135.71</v>
      </c>
      <c r="Q2387" s="10" t="s">
        <v>8316</v>
      </c>
      <c r="R2387" t="s">
        <v>8317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6495</v>
      </c>
      <c r="D2388" s="15">
        <v>30000</v>
      </c>
      <c r="E2388" s="6">
        <v>930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8">
        <f t="shared" si="185"/>
        <v>3</v>
      </c>
      <c r="P2388" s="8" t="str">
        <f t="shared" si="186"/>
        <v>N/A</v>
      </c>
      <c r="Q2388" s="10" t="s">
        <v>8316</v>
      </c>
      <c r="R2388" t="s">
        <v>8317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6496</v>
      </c>
      <c r="D2389" s="15">
        <v>150000</v>
      </c>
      <c r="E2389" s="6">
        <v>926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8">
        <f t="shared" si="185"/>
        <v>1</v>
      </c>
      <c r="P2389" s="8">
        <f t="shared" si="186"/>
        <v>308.67</v>
      </c>
      <c r="Q2389" s="10" t="s">
        <v>8316</v>
      </c>
      <c r="R2389" t="s">
        <v>8317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6497</v>
      </c>
      <c r="D2390" s="15">
        <v>37000</v>
      </c>
      <c r="E2390" s="6">
        <v>926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8">
        <f t="shared" si="185"/>
        <v>3</v>
      </c>
      <c r="P2390" s="8">
        <f t="shared" si="186"/>
        <v>115.75</v>
      </c>
      <c r="Q2390" s="10" t="s">
        <v>8316</v>
      </c>
      <c r="R2390" t="s">
        <v>8317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6498</v>
      </c>
      <c r="D2391" s="15">
        <v>16000</v>
      </c>
      <c r="E2391" s="6">
        <v>924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8">
        <f t="shared" si="185"/>
        <v>6</v>
      </c>
      <c r="P2391" s="8">
        <f t="shared" si="186"/>
        <v>924</v>
      </c>
      <c r="Q2391" s="10" t="s">
        <v>8316</v>
      </c>
      <c r="R2391" t="s">
        <v>8317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6499</v>
      </c>
      <c r="D2392" s="15">
        <v>510000</v>
      </c>
      <c r="E2392" s="6">
        <v>920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8">
        <f t="shared" si="185"/>
        <v>0</v>
      </c>
      <c r="P2392" s="8" t="str">
        <f t="shared" si="186"/>
        <v>N/A</v>
      </c>
      <c r="Q2392" s="10" t="s">
        <v>8316</v>
      </c>
      <c r="R2392" t="s">
        <v>8317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6500</v>
      </c>
      <c r="D2393" s="15">
        <v>20000</v>
      </c>
      <c r="E2393" s="6">
        <v>920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8">
        <f t="shared" si="185"/>
        <v>5</v>
      </c>
      <c r="P2393" s="8">
        <f t="shared" si="186"/>
        <v>920</v>
      </c>
      <c r="Q2393" s="10" t="s">
        <v>8316</v>
      </c>
      <c r="R2393" t="s">
        <v>8317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6501</v>
      </c>
      <c r="D2394" s="15">
        <v>4200</v>
      </c>
      <c r="E2394" s="6">
        <v>916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8">
        <f t="shared" si="185"/>
        <v>22</v>
      </c>
      <c r="P2394" s="8" t="str">
        <f t="shared" si="186"/>
        <v>N/A</v>
      </c>
      <c r="Q2394" s="10" t="s">
        <v>8316</v>
      </c>
      <c r="R2394" t="s">
        <v>8317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6502</v>
      </c>
      <c r="D2395" s="15">
        <v>100000</v>
      </c>
      <c r="E2395" s="6">
        <v>911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8">
        <f t="shared" si="185"/>
        <v>1</v>
      </c>
      <c r="P2395" s="8">
        <f t="shared" si="186"/>
        <v>911</v>
      </c>
      <c r="Q2395" s="10" t="s">
        <v>8316</v>
      </c>
      <c r="R2395" t="s">
        <v>8317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6503</v>
      </c>
      <c r="D2396" s="15">
        <v>5000</v>
      </c>
      <c r="E2396" s="6">
        <v>911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8">
        <f t="shared" si="185"/>
        <v>18</v>
      </c>
      <c r="P2396" s="8">
        <f t="shared" si="186"/>
        <v>455.5</v>
      </c>
      <c r="Q2396" s="10" t="s">
        <v>8316</v>
      </c>
      <c r="R2396" t="s">
        <v>8317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6504</v>
      </c>
      <c r="D2397" s="15">
        <v>33000</v>
      </c>
      <c r="E2397" s="6">
        <v>910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8">
        <f t="shared" si="185"/>
        <v>3</v>
      </c>
      <c r="P2397" s="8" t="str">
        <f t="shared" si="186"/>
        <v>N/A</v>
      </c>
      <c r="Q2397" s="10" t="s">
        <v>8316</v>
      </c>
      <c r="R2397" t="s">
        <v>8317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6505</v>
      </c>
      <c r="D2398" s="15">
        <v>5000</v>
      </c>
      <c r="E2398" s="6">
        <v>909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8">
        <f t="shared" si="185"/>
        <v>18</v>
      </c>
      <c r="P2398" s="8">
        <f t="shared" si="186"/>
        <v>909</v>
      </c>
      <c r="Q2398" s="10" t="s">
        <v>8316</v>
      </c>
      <c r="R2398" t="s">
        <v>8317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6506</v>
      </c>
      <c r="D2399" s="15">
        <v>124000</v>
      </c>
      <c r="E2399" s="6">
        <v>909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8">
        <f t="shared" si="185"/>
        <v>1</v>
      </c>
      <c r="P2399" s="8" t="str">
        <f t="shared" si="186"/>
        <v>N/A</v>
      </c>
      <c r="Q2399" s="10" t="s">
        <v>8316</v>
      </c>
      <c r="R2399" t="s">
        <v>8317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6507</v>
      </c>
      <c r="D2400" s="15">
        <v>4000</v>
      </c>
      <c r="E2400" s="6">
        <v>905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8">
        <f t="shared" si="185"/>
        <v>23</v>
      </c>
      <c r="P2400" s="8" t="str">
        <f t="shared" si="186"/>
        <v>N/A</v>
      </c>
      <c r="Q2400" s="10" t="s">
        <v>8316</v>
      </c>
      <c r="R2400" t="s">
        <v>8317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6508</v>
      </c>
      <c r="D2401" s="15">
        <v>13000</v>
      </c>
      <c r="E2401" s="6">
        <v>905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8">
        <f t="shared" si="185"/>
        <v>7</v>
      </c>
      <c r="P2401" s="8" t="str">
        <f t="shared" si="186"/>
        <v>N/A</v>
      </c>
      <c r="Q2401" s="10" t="s">
        <v>8316</v>
      </c>
      <c r="R2401" t="s">
        <v>8317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6509</v>
      </c>
      <c r="D2402" s="15">
        <v>50000</v>
      </c>
      <c r="E2402" s="6">
        <v>904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8">
        <f t="shared" si="185"/>
        <v>2</v>
      </c>
      <c r="P2402" s="8" t="str">
        <f t="shared" si="186"/>
        <v>N/A</v>
      </c>
      <c r="Q2402" s="10" t="s">
        <v>8316</v>
      </c>
      <c r="R2402" t="s">
        <v>8317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6510</v>
      </c>
      <c r="D2403" s="15">
        <v>28000</v>
      </c>
      <c r="E2403" s="6">
        <v>903.14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8">
        <f t="shared" si="185"/>
        <v>3</v>
      </c>
      <c r="P2403" s="8">
        <f t="shared" si="186"/>
        <v>100.35</v>
      </c>
      <c r="Q2403" s="10" t="s">
        <v>8333</v>
      </c>
      <c r="R2403" t="s">
        <v>8334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6511</v>
      </c>
      <c r="D2404" s="15">
        <v>12000</v>
      </c>
      <c r="E2404" s="6">
        <v>900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8">
        <f t="shared" si="185"/>
        <v>8</v>
      </c>
      <c r="P2404" s="8">
        <f t="shared" si="186"/>
        <v>900</v>
      </c>
      <c r="Q2404" s="10" t="s">
        <v>8333</v>
      </c>
      <c r="R2404" t="s">
        <v>8334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6512</v>
      </c>
      <c r="D2405" s="15">
        <v>1200</v>
      </c>
      <c r="E2405" s="6">
        <v>900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8">
        <f t="shared" si="185"/>
        <v>75</v>
      </c>
      <c r="P2405" s="8">
        <f t="shared" si="186"/>
        <v>75</v>
      </c>
      <c r="Q2405" s="10" t="s">
        <v>8333</v>
      </c>
      <c r="R2405" t="s">
        <v>8334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6513</v>
      </c>
      <c r="D2406" s="15">
        <v>15000</v>
      </c>
      <c r="E2406" s="6">
        <v>898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8">
        <f t="shared" si="185"/>
        <v>6</v>
      </c>
      <c r="P2406" s="8" t="str">
        <f t="shared" si="186"/>
        <v>N/A</v>
      </c>
      <c r="Q2406" s="10" t="s">
        <v>8333</v>
      </c>
      <c r="R2406" t="s">
        <v>8334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6514</v>
      </c>
      <c r="D2407" s="15">
        <v>5000</v>
      </c>
      <c r="E2407" s="6">
        <v>895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8">
        <f t="shared" si="185"/>
        <v>18</v>
      </c>
      <c r="P2407" s="8">
        <f t="shared" si="186"/>
        <v>44.75</v>
      </c>
      <c r="Q2407" s="10" t="s">
        <v>8333</v>
      </c>
      <c r="R2407" t="s">
        <v>8334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6515</v>
      </c>
      <c r="D2408" s="15">
        <v>3250</v>
      </c>
      <c r="E2408" s="6">
        <v>895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8">
        <f t="shared" si="185"/>
        <v>28</v>
      </c>
      <c r="P2408" s="8">
        <f t="shared" si="186"/>
        <v>55.94</v>
      </c>
      <c r="Q2408" s="10" t="s">
        <v>8333</v>
      </c>
      <c r="R2408" t="s">
        <v>8334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6516</v>
      </c>
      <c r="D2409" s="15">
        <v>22000</v>
      </c>
      <c r="E2409" s="6">
        <v>891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8">
        <f t="shared" si="185"/>
        <v>4</v>
      </c>
      <c r="P2409" s="8">
        <f t="shared" si="186"/>
        <v>27</v>
      </c>
      <c r="Q2409" s="10" t="s">
        <v>8333</v>
      </c>
      <c r="R2409" t="s">
        <v>8334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6517</v>
      </c>
      <c r="D2410" s="15">
        <v>15000</v>
      </c>
      <c r="E2410" s="6">
        <v>890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8">
        <f t="shared" si="185"/>
        <v>6</v>
      </c>
      <c r="P2410" s="8">
        <f t="shared" si="186"/>
        <v>445</v>
      </c>
      <c r="Q2410" s="10" t="s">
        <v>8333</v>
      </c>
      <c r="R2410" t="s">
        <v>8334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6518</v>
      </c>
      <c r="D2411" s="15">
        <v>25000</v>
      </c>
      <c r="E2411" s="6">
        <v>890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8">
        <f t="shared" si="185"/>
        <v>4</v>
      </c>
      <c r="P2411" s="8">
        <f t="shared" si="186"/>
        <v>148.33000000000001</v>
      </c>
      <c r="Q2411" s="10" t="s">
        <v>8333</v>
      </c>
      <c r="R2411" t="s">
        <v>8334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6519</v>
      </c>
      <c r="D2412" s="15">
        <v>15000</v>
      </c>
      <c r="E2412" s="6">
        <v>886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8">
        <f t="shared" si="185"/>
        <v>6</v>
      </c>
      <c r="P2412" s="8" t="str">
        <f t="shared" si="186"/>
        <v>N/A</v>
      </c>
      <c r="Q2412" s="10" t="s">
        <v>8333</v>
      </c>
      <c r="R2412" t="s">
        <v>8334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6520</v>
      </c>
      <c r="D2413" s="15">
        <v>25000</v>
      </c>
      <c r="E2413" s="6">
        <v>886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8">
        <f t="shared" si="185"/>
        <v>4</v>
      </c>
      <c r="P2413" s="8">
        <f t="shared" si="186"/>
        <v>295.33</v>
      </c>
      <c r="Q2413" s="10" t="s">
        <v>8333</v>
      </c>
      <c r="R2413" t="s">
        <v>8334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6521</v>
      </c>
      <c r="D2414" s="15">
        <v>8000</v>
      </c>
      <c r="E2414" s="6">
        <v>885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8">
        <f t="shared" si="185"/>
        <v>11</v>
      </c>
      <c r="P2414" s="8" t="str">
        <f t="shared" si="186"/>
        <v>N/A</v>
      </c>
      <c r="Q2414" s="10" t="s">
        <v>8333</v>
      </c>
      <c r="R2414" t="s">
        <v>8334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6522</v>
      </c>
      <c r="D2415" s="15">
        <v>3000</v>
      </c>
      <c r="E2415" s="6">
        <v>885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8">
        <f t="shared" si="185"/>
        <v>30</v>
      </c>
      <c r="P2415" s="8">
        <f t="shared" si="186"/>
        <v>295</v>
      </c>
      <c r="Q2415" s="10" t="s">
        <v>8333</v>
      </c>
      <c r="R2415" t="s">
        <v>8334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6523</v>
      </c>
      <c r="D2416" s="15">
        <v>15000</v>
      </c>
      <c r="E2416" s="6">
        <v>881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8">
        <f t="shared" si="185"/>
        <v>6</v>
      </c>
      <c r="P2416" s="8">
        <f t="shared" si="186"/>
        <v>67.77</v>
      </c>
      <c r="Q2416" s="10" t="s">
        <v>8333</v>
      </c>
      <c r="R2416" t="s">
        <v>8334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6524</v>
      </c>
      <c r="D2417" s="15">
        <v>60000</v>
      </c>
      <c r="E2417" s="6">
        <v>881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8">
        <f t="shared" si="185"/>
        <v>1</v>
      </c>
      <c r="P2417" s="8">
        <f t="shared" si="186"/>
        <v>146.83000000000001</v>
      </c>
      <c r="Q2417" s="10" t="s">
        <v>8333</v>
      </c>
      <c r="R2417" t="s">
        <v>8334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6525</v>
      </c>
      <c r="D2418" s="15">
        <v>20000</v>
      </c>
      <c r="E2418" s="6">
        <v>881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8">
        <f t="shared" si="185"/>
        <v>4</v>
      </c>
      <c r="P2418" s="8">
        <f t="shared" si="186"/>
        <v>881</v>
      </c>
      <c r="Q2418" s="10" t="s">
        <v>8333</v>
      </c>
      <c r="R2418" t="s">
        <v>8334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6526</v>
      </c>
      <c r="D2419" s="15">
        <v>1000</v>
      </c>
      <c r="E2419" s="6">
        <v>880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8">
        <f t="shared" si="185"/>
        <v>88</v>
      </c>
      <c r="P2419" s="8" t="str">
        <f t="shared" si="186"/>
        <v>N/A</v>
      </c>
      <c r="Q2419" s="10" t="s">
        <v>8333</v>
      </c>
      <c r="R2419" t="s">
        <v>8334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6527</v>
      </c>
      <c r="D2420" s="15">
        <v>25000</v>
      </c>
      <c r="E2420" s="6">
        <v>879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8">
        <f t="shared" si="185"/>
        <v>4</v>
      </c>
      <c r="P2420" s="8">
        <f t="shared" si="186"/>
        <v>175.8</v>
      </c>
      <c r="Q2420" s="10" t="s">
        <v>8333</v>
      </c>
      <c r="R2420" t="s">
        <v>8334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6528</v>
      </c>
      <c r="D2421" s="15">
        <v>3000</v>
      </c>
      <c r="E2421" s="6">
        <v>876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8">
        <f t="shared" si="185"/>
        <v>29</v>
      </c>
      <c r="P2421" s="8" t="str">
        <f t="shared" si="186"/>
        <v>N/A</v>
      </c>
      <c r="Q2421" s="10" t="s">
        <v>8333</v>
      </c>
      <c r="R2421" t="s">
        <v>8334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6529</v>
      </c>
      <c r="D2422" s="15">
        <v>16870</v>
      </c>
      <c r="E2422" s="6">
        <v>875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8">
        <f t="shared" si="185"/>
        <v>5</v>
      </c>
      <c r="P2422" s="8">
        <f t="shared" si="186"/>
        <v>24.31</v>
      </c>
      <c r="Q2422" s="10" t="s">
        <v>8333</v>
      </c>
      <c r="R2422" t="s">
        <v>8334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6530</v>
      </c>
      <c r="D2423" s="15">
        <v>6000</v>
      </c>
      <c r="E2423" s="6">
        <v>875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8">
        <f t="shared" si="185"/>
        <v>15</v>
      </c>
      <c r="P2423" s="8">
        <f t="shared" si="186"/>
        <v>875</v>
      </c>
      <c r="Q2423" s="10" t="s">
        <v>8333</v>
      </c>
      <c r="R2423" t="s">
        <v>8334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6531</v>
      </c>
      <c r="D2424" s="15">
        <v>500</v>
      </c>
      <c r="E2424" s="6">
        <v>872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8">
        <f t="shared" si="185"/>
        <v>174</v>
      </c>
      <c r="P2424" s="8">
        <f t="shared" si="186"/>
        <v>872</v>
      </c>
      <c r="Q2424" s="10" t="s">
        <v>8333</v>
      </c>
      <c r="R2424" t="s">
        <v>8334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6532</v>
      </c>
      <c r="D2425" s="15">
        <v>60000</v>
      </c>
      <c r="E2425" s="6">
        <v>867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8">
        <f t="shared" si="185"/>
        <v>1</v>
      </c>
      <c r="P2425" s="8">
        <f t="shared" si="186"/>
        <v>867</v>
      </c>
      <c r="Q2425" s="10" t="s">
        <v>8333</v>
      </c>
      <c r="R2425" t="s">
        <v>8334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6533</v>
      </c>
      <c r="D2426" s="15">
        <v>25000</v>
      </c>
      <c r="E2426" s="6">
        <v>865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8">
        <f t="shared" si="185"/>
        <v>3</v>
      </c>
      <c r="P2426" s="8">
        <f t="shared" si="186"/>
        <v>96.11</v>
      </c>
      <c r="Q2426" s="10" t="s">
        <v>8333</v>
      </c>
      <c r="R2426" t="s">
        <v>8334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6534</v>
      </c>
      <c r="D2427" s="15">
        <v>3500</v>
      </c>
      <c r="E2427" s="6">
        <v>861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8">
        <f t="shared" si="185"/>
        <v>25</v>
      </c>
      <c r="P2427" s="8">
        <f t="shared" si="186"/>
        <v>861</v>
      </c>
      <c r="Q2427" s="10" t="s">
        <v>8333</v>
      </c>
      <c r="R2427" t="s">
        <v>8334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6535</v>
      </c>
      <c r="D2428" s="15">
        <v>20000</v>
      </c>
      <c r="E2428" s="6">
        <v>861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8">
        <f t="shared" si="185"/>
        <v>4</v>
      </c>
      <c r="P2428" s="8" t="str">
        <f t="shared" si="186"/>
        <v>N/A</v>
      </c>
      <c r="Q2428" s="10" t="s">
        <v>8333</v>
      </c>
      <c r="R2428" t="s">
        <v>8334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6536</v>
      </c>
      <c r="D2429" s="15">
        <v>50000</v>
      </c>
      <c r="E2429" s="6">
        <v>860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8">
        <f t="shared" si="185"/>
        <v>2</v>
      </c>
      <c r="P2429" s="8">
        <f t="shared" si="186"/>
        <v>860</v>
      </c>
      <c r="Q2429" s="10" t="s">
        <v>8333</v>
      </c>
      <c r="R2429" t="s">
        <v>8334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6537</v>
      </c>
      <c r="D2430" s="15">
        <v>35000</v>
      </c>
      <c r="E2430" s="6">
        <v>858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8">
        <f t="shared" si="185"/>
        <v>2</v>
      </c>
      <c r="P2430" s="8">
        <f t="shared" si="186"/>
        <v>858</v>
      </c>
      <c r="Q2430" s="10" t="s">
        <v>8333</v>
      </c>
      <c r="R2430" t="s">
        <v>8334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6538</v>
      </c>
      <c r="D2431" s="15">
        <v>140000</v>
      </c>
      <c r="E2431" s="6">
        <v>855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8">
        <f t="shared" si="185"/>
        <v>1</v>
      </c>
      <c r="P2431" s="8">
        <f t="shared" si="186"/>
        <v>213.75</v>
      </c>
      <c r="Q2431" s="10" t="s">
        <v>8333</v>
      </c>
      <c r="R2431" t="s">
        <v>8334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6539</v>
      </c>
      <c r="D2432" s="15">
        <v>3000</v>
      </c>
      <c r="E2432" s="6">
        <v>852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8">
        <f t="shared" si="185"/>
        <v>28</v>
      </c>
      <c r="P2432" s="8">
        <f t="shared" si="186"/>
        <v>426</v>
      </c>
      <c r="Q2432" s="10" t="s">
        <v>8333</v>
      </c>
      <c r="R2432" t="s">
        <v>8334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6540</v>
      </c>
      <c r="D2433" s="15">
        <v>100000</v>
      </c>
      <c r="E2433" s="6">
        <v>852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8">
        <f t="shared" si="185"/>
        <v>1</v>
      </c>
      <c r="P2433" s="8">
        <f t="shared" si="186"/>
        <v>426</v>
      </c>
      <c r="Q2433" s="10" t="s">
        <v>8333</v>
      </c>
      <c r="R2433" t="s">
        <v>8334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6541</v>
      </c>
      <c r="D2434" s="15">
        <v>14000</v>
      </c>
      <c r="E2434" s="6">
        <v>850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8">
        <f t="shared" si="185"/>
        <v>6</v>
      </c>
      <c r="P2434" s="8">
        <f t="shared" si="186"/>
        <v>425</v>
      </c>
      <c r="Q2434" s="10" t="s">
        <v>8333</v>
      </c>
      <c r="R2434" t="s">
        <v>8334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6542</v>
      </c>
      <c r="D2435" s="15">
        <v>10000</v>
      </c>
      <c r="E2435" s="6">
        <v>850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8">
        <f t="shared" ref="O2435:O2498" si="190">ROUND(E2435/D2435*100,0)</f>
        <v>9</v>
      </c>
      <c r="P2435" s="8" t="str">
        <f t="shared" ref="P2435:P2498" si="191">IFERROR(ROUND(E2435/L2435,2), "N/A")</f>
        <v>N/A</v>
      </c>
      <c r="Q2435" s="10" t="s">
        <v>8333</v>
      </c>
      <c r="R2435" t="s">
        <v>8334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6543</v>
      </c>
      <c r="D2436" s="15">
        <v>20000</v>
      </c>
      <c r="E2436" s="6">
        <v>850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8">
        <f t="shared" si="190"/>
        <v>4</v>
      </c>
      <c r="P2436" s="8">
        <f t="shared" si="191"/>
        <v>425</v>
      </c>
      <c r="Q2436" s="10" t="s">
        <v>8333</v>
      </c>
      <c r="R2436" t="s">
        <v>8334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6544</v>
      </c>
      <c r="D2437" s="15">
        <v>250000</v>
      </c>
      <c r="E2437" s="6">
        <v>850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8">
        <f t="shared" si="190"/>
        <v>0</v>
      </c>
      <c r="P2437" s="8">
        <f t="shared" si="191"/>
        <v>212.5</v>
      </c>
      <c r="Q2437" s="10" t="s">
        <v>8333</v>
      </c>
      <c r="R2437" t="s">
        <v>8334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6545</v>
      </c>
      <c r="D2438" s="15">
        <v>117000</v>
      </c>
      <c r="E2438" s="6">
        <v>850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8">
        <f t="shared" si="190"/>
        <v>1</v>
      </c>
      <c r="P2438" s="8">
        <f t="shared" si="191"/>
        <v>425</v>
      </c>
      <c r="Q2438" s="10" t="s">
        <v>8333</v>
      </c>
      <c r="R2438" t="s">
        <v>8334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6546</v>
      </c>
      <c r="D2439" s="15">
        <v>8000</v>
      </c>
      <c r="E2439" s="6">
        <v>842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8">
        <f t="shared" si="190"/>
        <v>11</v>
      </c>
      <c r="P2439" s="8" t="str">
        <f t="shared" si="191"/>
        <v>N/A</v>
      </c>
      <c r="Q2439" s="10" t="s">
        <v>8333</v>
      </c>
      <c r="R2439" t="s">
        <v>8334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6547</v>
      </c>
      <c r="D2440" s="15">
        <v>15000</v>
      </c>
      <c r="E2440" s="6">
        <v>838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8">
        <f t="shared" si="190"/>
        <v>6</v>
      </c>
      <c r="P2440" s="8">
        <f t="shared" si="191"/>
        <v>838</v>
      </c>
      <c r="Q2440" s="10" t="s">
        <v>8333</v>
      </c>
      <c r="R2440" t="s">
        <v>8334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6548</v>
      </c>
      <c r="D2441" s="15">
        <v>10000</v>
      </c>
      <c r="E2441" s="6">
        <v>837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8">
        <f t="shared" si="190"/>
        <v>8</v>
      </c>
      <c r="P2441" s="8" t="str">
        <f t="shared" si="191"/>
        <v>N/A</v>
      </c>
      <c r="Q2441" s="10" t="s">
        <v>8333</v>
      </c>
      <c r="R2441" t="s">
        <v>8334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6549</v>
      </c>
      <c r="D2442" s="15">
        <v>5000</v>
      </c>
      <c r="E2442" s="6">
        <v>835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8">
        <f t="shared" si="190"/>
        <v>17</v>
      </c>
      <c r="P2442" s="8">
        <f t="shared" si="191"/>
        <v>417.5</v>
      </c>
      <c r="Q2442" s="10" t="s">
        <v>8333</v>
      </c>
      <c r="R2442" t="s">
        <v>8334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6550</v>
      </c>
      <c r="D2443" s="15">
        <v>7500</v>
      </c>
      <c r="E2443" s="6">
        <v>831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8">
        <f t="shared" si="190"/>
        <v>11</v>
      </c>
      <c r="P2443" s="8">
        <f t="shared" si="191"/>
        <v>7.62</v>
      </c>
      <c r="Q2443" s="10" t="s">
        <v>8333</v>
      </c>
      <c r="R2443" t="s">
        <v>8349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6551</v>
      </c>
      <c r="D2444" s="15">
        <v>24000</v>
      </c>
      <c r="E2444" s="6">
        <v>827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8">
        <f t="shared" si="190"/>
        <v>3</v>
      </c>
      <c r="P2444" s="8">
        <f t="shared" si="191"/>
        <v>2.2200000000000002</v>
      </c>
      <c r="Q2444" s="10" t="s">
        <v>8333</v>
      </c>
      <c r="R2444" t="s">
        <v>8349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6552</v>
      </c>
      <c r="D2445" s="15">
        <v>20000</v>
      </c>
      <c r="E2445" s="6">
        <v>825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8">
        <f t="shared" si="190"/>
        <v>4</v>
      </c>
      <c r="P2445" s="8">
        <f t="shared" si="191"/>
        <v>2.65</v>
      </c>
      <c r="Q2445" s="10" t="s">
        <v>8333</v>
      </c>
      <c r="R2445" t="s">
        <v>8349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6553</v>
      </c>
      <c r="D2446" s="15">
        <v>3000</v>
      </c>
      <c r="E2446" s="6">
        <v>824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8">
        <f t="shared" si="190"/>
        <v>27</v>
      </c>
      <c r="P2446" s="8">
        <f t="shared" si="191"/>
        <v>13.51</v>
      </c>
      <c r="Q2446" s="10" t="s">
        <v>8333</v>
      </c>
      <c r="R2446" t="s">
        <v>8349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6554</v>
      </c>
      <c r="D2447" s="15">
        <v>5000</v>
      </c>
      <c r="E2447" s="6">
        <v>821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8">
        <f t="shared" si="190"/>
        <v>16</v>
      </c>
      <c r="P2447" s="8">
        <f t="shared" si="191"/>
        <v>7.14</v>
      </c>
      <c r="Q2447" s="10" t="s">
        <v>8333</v>
      </c>
      <c r="R2447" t="s">
        <v>8349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6555</v>
      </c>
      <c r="D2448" s="15">
        <v>5000</v>
      </c>
      <c r="E2448" s="6">
        <v>821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8">
        <f t="shared" si="190"/>
        <v>16</v>
      </c>
      <c r="P2448" s="8">
        <f t="shared" si="191"/>
        <v>7.4</v>
      </c>
      <c r="Q2448" s="10" t="s">
        <v>8333</v>
      </c>
      <c r="R2448" t="s">
        <v>8349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6556</v>
      </c>
      <c r="D2449" s="15">
        <v>2500</v>
      </c>
      <c r="E2449" s="6">
        <v>820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8">
        <f t="shared" si="190"/>
        <v>33</v>
      </c>
      <c r="P2449" s="8">
        <f t="shared" si="191"/>
        <v>2.4300000000000002</v>
      </c>
      <c r="Q2449" s="10" t="s">
        <v>8333</v>
      </c>
      <c r="R2449" t="s">
        <v>8349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6557</v>
      </c>
      <c r="D2450" s="15">
        <v>400</v>
      </c>
      <c r="E2450" s="6">
        <v>815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8">
        <f t="shared" si="190"/>
        <v>204</v>
      </c>
      <c r="P2450" s="8">
        <f t="shared" si="191"/>
        <v>90.56</v>
      </c>
      <c r="Q2450" s="10" t="s">
        <v>8333</v>
      </c>
      <c r="R2450" t="s">
        <v>8349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6558</v>
      </c>
      <c r="D2451" s="15">
        <v>10000</v>
      </c>
      <c r="E2451" s="6">
        <v>814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8">
        <f t="shared" si="190"/>
        <v>8</v>
      </c>
      <c r="P2451" s="8">
        <f t="shared" si="191"/>
        <v>6.78</v>
      </c>
      <c r="Q2451" s="10" t="s">
        <v>8333</v>
      </c>
      <c r="R2451" t="s">
        <v>8349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6559</v>
      </c>
      <c r="D2452" s="15">
        <v>15000</v>
      </c>
      <c r="E2452" s="6">
        <v>814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8">
        <f t="shared" si="190"/>
        <v>5</v>
      </c>
      <c r="P2452" s="8">
        <f t="shared" si="191"/>
        <v>7.98</v>
      </c>
      <c r="Q2452" s="10" t="s">
        <v>8333</v>
      </c>
      <c r="R2452" t="s">
        <v>8349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6560</v>
      </c>
      <c r="D2453" s="15">
        <v>10000</v>
      </c>
      <c r="E2453" s="6">
        <v>813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8">
        <f t="shared" si="190"/>
        <v>8</v>
      </c>
      <c r="P2453" s="8">
        <f t="shared" si="191"/>
        <v>4.37</v>
      </c>
      <c r="Q2453" s="10" t="s">
        <v>8333</v>
      </c>
      <c r="R2453" t="s">
        <v>8349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6561</v>
      </c>
      <c r="D2454" s="15">
        <v>600</v>
      </c>
      <c r="E2454" s="6">
        <v>811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8">
        <f t="shared" si="190"/>
        <v>135</v>
      </c>
      <c r="P2454" s="8">
        <f t="shared" si="191"/>
        <v>54.07</v>
      </c>
      <c r="Q2454" s="10" t="s">
        <v>8333</v>
      </c>
      <c r="R2454" t="s">
        <v>8349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6562</v>
      </c>
      <c r="D2455" s="15">
        <v>3000</v>
      </c>
      <c r="E2455" s="6">
        <v>810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8">
        <f t="shared" si="190"/>
        <v>27</v>
      </c>
      <c r="P2455" s="8">
        <f t="shared" si="191"/>
        <v>12.09</v>
      </c>
      <c r="Q2455" s="10" t="s">
        <v>8333</v>
      </c>
      <c r="R2455" t="s">
        <v>8349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6563</v>
      </c>
      <c r="D2456" s="15">
        <v>35000</v>
      </c>
      <c r="E2456" s="6">
        <v>810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8">
        <f t="shared" si="190"/>
        <v>2</v>
      </c>
      <c r="P2456" s="8">
        <f t="shared" si="191"/>
        <v>6.23</v>
      </c>
      <c r="Q2456" s="10" t="s">
        <v>8333</v>
      </c>
      <c r="R2456" t="s">
        <v>8349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6564</v>
      </c>
      <c r="D2457" s="15">
        <v>300</v>
      </c>
      <c r="E2457" s="6">
        <v>807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8">
        <f t="shared" si="190"/>
        <v>269</v>
      </c>
      <c r="P2457" s="8">
        <f t="shared" si="191"/>
        <v>50.44</v>
      </c>
      <c r="Q2457" s="10" t="s">
        <v>8333</v>
      </c>
      <c r="R2457" t="s">
        <v>8349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6565</v>
      </c>
      <c r="D2458" s="15">
        <v>1500</v>
      </c>
      <c r="E2458" s="6">
        <v>805.07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8">
        <f t="shared" si="190"/>
        <v>54</v>
      </c>
      <c r="P2458" s="8">
        <f t="shared" si="191"/>
        <v>12.02</v>
      </c>
      <c r="Q2458" s="10" t="s">
        <v>8333</v>
      </c>
      <c r="R2458" t="s">
        <v>8349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6566</v>
      </c>
      <c r="D2459" s="15">
        <v>23000</v>
      </c>
      <c r="E2459" s="6">
        <v>805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8">
        <f t="shared" si="190"/>
        <v>4</v>
      </c>
      <c r="P2459" s="8">
        <f t="shared" si="191"/>
        <v>6.49</v>
      </c>
      <c r="Q2459" s="10" t="s">
        <v>8333</v>
      </c>
      <c r="R2459" t="s">
        <v>8349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6567</v>
      </c>
      <c r="D2460" s="15">
        <v>5000</v>
      </c>
      <c r="E2460" s="6">
        <v>805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8">
        <f t="shared" si="190"/>
        <v>16</v>
      </c>
      <c r="P2460" s="8">
        <f t="shared" si="191"/>
        <v>10.06</v>
      </c>
      <c r="Q2460" s="10" t="s">
        <v>8333</v>
      </c>
      <c r="R2460" t="s">
        <v>8349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6568</v>
      </c>
      <c r="D2461" s="15">
        <v>30000</v>
      </c>
      <c r="E2461" s="6">
        <v>801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8">
        <f t="shared" si="190"/>
        <v>3</v>
      </c>
      <c r="P2461" s="8">
        <f t="shared" si="191"/>
        <v>2.84</v>
      </c>
      <c r="Q2461" s="10" t="s">
        <v>8333</v>
      </c>
      <c r="R2461" t="s">
        <v>8349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6569</v>
      </c>
      <c r="D2462" s="15">
        <v>8500</v>
      </c>
      <c r="E2462" s="6">
        <v>801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8">
        <f t="shared" si="190"/>
        <v>9</v>
      </c>
      <c r="P2462" s="8">
        <f t="shared" si="191"/>
        <v>11.78</v>
      </c>
      <c r="Q2462" s="10" t="s">
        <v>8333</v>
      </c>
      <c r="R2462" t="s">
        <v>8349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6570</v>
      </c>
      <c r="D2463" s="15">
        <v>7500</v>
      </c>
      <c r="E2463" s="6">
        <v>800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8">
        <f t="shared" si="190"/>
        <v>11</v>
      </c>
      <c r="P2463" s="8">
        <f t="shared" si="191"/>
        <v>9.3000000000000007</v>
      </c>
      <c r="Q2463" s="10" t="s">
        <v>8322</v>
      </c>
      <c r="R2463" t="s">
        <v>8326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6571</v>
      </c>
      <c r="D2464" s="15">
        <v>3000</v>
      </c>
      <c r="E2464" s="6">
        <v>800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8">
        <f t="shared" si="190"/>
        <v>27</v>
      </c>
      <c r="P2464" s="8">
        <f t="shared" si="191"/>
        <v>6.96</v>
      </c>
      <c r="Q2464" s="10" t="s">
        <v>8322</v>
      </c>
      <c r="R2464" t="s">
        <v>8326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6572</v>
      </c>
      <c r="D2465" s="15">
        <v>2000</v>
      </c>
      <c r="E2465" s="6">
        <v>800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8">
        <f t="shared" si="190"/>
        <v>40</v>
      </c>
      <c r="P2465" s="8">
        <f t="shared" si="191"/>
        <v>10.67</v>
      </c>
      <c r="Q2465" s="10" t="s">
        <v>8322</v>
      </c>
      <c r="R2465" t="s">
        <v>8326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6573</v>
      </c>
      <c r="D2466" s="15">
        <v>2000</v>
      </c>
      <c r="E2466" s="6">
        <v>800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8">
        <f t="shared" si="190"/>
        <v>40</v>
      </c>
      <c r="P2466" s="8">
        <f t="shared" si="191"/>
        <v>18.600000000000001</v>
      </c>
      <c r="Q2466" s="10" t="s">
        <v>8322</v>
      </c>
      <c r="R2466" t="s">
        <v>8326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6574</v>
      </c>
      <c r="D2467" s="15">
        <v>700</v>
      </c>
      <c r="E2467" s="6">
        <v>800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8">
        <f t="shared" si="190"/>
        <v>114</v>
      </c>
      <c r="P2467" s="8">
        <f t="shared" si="191"/>
        <v>16.670000000000002</v>
      </c>
      <c r="Q2467" s="10" t="s">
        <v>8322</v>
      </c>
      <c r="R2467" t="s">
        <v>8326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6575</v>
      </c>
      <c r="D2468" s="15">
        <v>2500</v>
      </c>
      <c r="E2468" s="6">
        <v>800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8">
        <f t="shared" si="190"/>
        <v>32</v>
      </c>
      <c r="P2468" s="8">
        <f t="shared" si="191"/>
        <v>15.38</v>
      </c>
      <c r="Q2468" s="10" t="s">
        <v>8322</v>
      </c>
      <c r="R2468" t="s">
        <v>8326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6576</v>
      </c>
      <c r="D2469" s="15">
        <v>1000</v>
      </c>
      <c r="E2469" s="6">
        <v>797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8">
        <f t="shared" si="190"/>
        <v>80</v>
      </c>
      <c r="P2469" s="8">
        <f t="shared" si="191"/>
        <v>18.53</v>
      </c>
      <c r="Q2469" s="10" t="s">
        <v>8322</v>
      </c>
      <c r="R2469" t="s">
        <v>8326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6577</v>
      </c>
      <c r="D2470" s="15">
        <v>2000</v>
      </c>
      <c r="E2470" s="6">
        <v>796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8">
        <f t="shared" si="190"/>
        <v>40</v>
      </c>
      <c r="P2470" s="8">
        <f t="shared" si="191"/>
        <v>13.72</v>
      </c>
      <c r="Q2470" s="10" t="s">
        <v>8322</v>
      </c>
      <c r="R2470" t="s">
        <v>8326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6578</v>
      </c>
      <c r="D2471" s="15">
        <v>1200</v>
      </c>
      <c r="E2471" s="6">
        <v>795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8">
        <f t="shared" si="190"/>
        <v>66</v>
      </c>
      <c r="P2471" s="8">
        <f t="shared" si="191"/>
        <v>16.91</v>
      </c>
      <c r="Q2471" s="10" t="s">
        <v>8322</v>
      </c>
      <c r="R2471" t="s">
        <v>8326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6579</v>
      </c>
      <c r="D2472" s="15">
        <v>1000</v>
      </c>
      <c r="E2472" s="6">
        <v>795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8">
        <f t="shared" si="190"/>
        <v>80</v>
      </c>
      <c r="P2472" s="8">
        <f t="shared" si="191"/>
        <v>22.08</v>
      </c>
      <c r="Q2472" s="10" t="s">
        <v>8322</v>
      </c>
      <c r="R2472" t="s">
        <v>8326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6580</v>
      </c>
      <c r="D2473" s="15">
        <v>500</v>
      </c>
      <c r="E2473" s="6">
        <v>795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8">
        <f t="shared" si="190"/>
        <v>159</v>
      </c>
      <c r="P2473" s="8">
        <f t="shared" si="191"/>
        <v>46.76</v>
      </c>
      <c r="Q2473" s="10" t="s">
        <v>8322</v>
      </c>
      <c r="R2473" t="s">
        <v>8326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6581</v>
      </c>
      <c r="D2474" s="15">
        <v>7500</v>
      </c>
      <c r="E2474" s="6">
        <v>791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8">
        <f t="shared" si="190"/>
        <v>11</v>
      </c>
      <c r="P2474" s="8">
        <f t="shared" si="191"/>
        <v>7.61</v>
      </c>
      <c r="Q2474" s="10" t="s">
        <v>8322</v>
      </c>
      <c r="R2474" t="s">
        <v>8326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6582</v>
      </c>
      <c r="D2475" s="15">
        <v>2000</v>
      </c>
      <c r="E2475" s="6">
        <v>788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8">
        <f t="shared" si="190"/>
        <v>39</v>
      </c>
      <c r="P2475" s="8">
        <f t="shared" si="191"/>
        <v>16.77</v>
      </c>
      <c r="Q2475" s="10" t="s">
        <v>8322</v>
      </c>
      <c r="R2475" t="s">
        <v>8326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6583</v>
      </c>
      <c r="D2476" s="15">
        <v>5000</v>
      </c>
      <c r="E2476" s="6">
        <v>786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8">
        <f t="shared" si="190"/>
        <v>16</v>
      </c>
      <c r="P2476" s="8">
        <f t="shared" si="191"/>
        <v>20.68</v>
      </c>
      <c r="Q2476" s="10" t="s">
        <v>8322</v>
      </c>
      <c r="R2476" t="s">
        <v>8326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6584</v>
      </c>
      <c r="D2477" s="15">
        <v>2500</v>
      </c>
      <c r="E2477" s="6">
        <v>783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8">
        <f t="shared" si="190"/>
        <v>31</v>
      </c>
      <c r="P2477" s="8">
        <f t="shared" si="191"/>
        <v>9.67</v>
      </c>
      <c r="Q2477" s="10" t="s">
        <v>8322</v>
      </c>
      <c r="R2477" t="s">
        <v>8326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6585</v>
      </c>
      <c r="D2478" s="15">
        <v>3200</v>
      </c>
      <c r="E2478" s="6">
        <v>780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8">
        <f t="shared" si="190"/>
        <v>24</v>
      </c>
      <c r="P2478" s="8">
        <f t="shared" si="191"/>
        <v>14.18</v>
      </c>
      <c r="Q2478" s="10" t="s">
        <v>8322</v>
      </c>
      <c r="R2478" t="s">
        <v>8326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6586</v>
      </c>
      <c r="D2479" s="15">
        <v>750</v>
      </c>
      <c r="E2479" s="6">
        <v>780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8">
        <f t="shared" si="190"/>
        <v>104</v>
      </c>
      <c r="P2479" s="8">
        <f t="shared" si="191"/>
        <v>19.02</v>
      </c>
      <c r="Q2479" s="10" t="s">
        <v>8322</v>
      </c>
      <c r="R2479" t="s">
        <v>8326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6587</v>
      </c>
      <c r="D2480" s="15">
        <v>8000</v>
      </c>
      <c r="E2480" s="6">
        <v>780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8">
        <f t="shared" si="190"/>
        <v>10</v>
      </c>
      <c r="P2480" s="8">
        <f t="shared" si="191"/>
        <v>9.8699999999999992</v>
      </c>
      <c r="Q2480" s="10" t="s">
        <v>8322</v>
      </c>
      <c r="R2480" t="s">
        <v>8326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6588</v>
      </c>
      <c r="D2481" s="15">
        <v>300</v>
      </c>
      <c r="E2481" s="6">
        <v>775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8">
        <f t="shared" si="190"/>
        <v>258</v>
      </c>
      <c r="P2481" s="8">
        <f t="shared" si="191"/>
        <v>48.44</v>
      </c>
      <c r="Q2481" s="10" t="s">
        <v>8322</v>
      </c>
      <c r="R2481" t="s">
        <v>8326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6589</v>
      </c>
      <c r="D2482" s="15">
        <v>2000</v>
      </c>
      <c r="E2482" s="6">
        <v>773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8">
        <f t="shared" si="190"/>
        <v>39</v>
      </c>
      <c r="P2482" s="8">
        <f t="shared" si="191"/>
        <v>96.63</v>
      </c>
      <c r="Q2482" s="10" t="s">
        <v>8322</v>
      </c>
      <c r="R2482" t="s">
        <v>8326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6590</v>
      </c>
      <c r="D2483" s="15">
        <v>4000</v>
      </c>
      <c r="E2483" s="6">
        <v>766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8">
        <f t="shared" si="190"/>
        <v>19</v>
      </c>
      <c r="P2483" s="8">
        <f t="shared" si="191"/>
        <v>8.06</v>
      </c>
      <c r="Q2483" s="10" t="s">
        <v>8322</v>
      </c>
      <c r="R2483" t="s">
        <v>8326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6591</v>
      </c>
      <c r="D2484" s="15">
        <v>1000</v>
      </c>
      <c r="E2484" s="6">
        <v>764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8">
        <f t="shared" si="190"/>
        <v>76</v>
      </c>
      <c r="P2484" s="8">
        <f t="shared" si="191"/>
        <v>30.56</v>
      </c>
      <c r="Q2484" s="10" t="s">
        <v>8322</v>
      </c>
      <c r="R2484" t="s">
        <v>8326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6592</v>
      </c>
      <c r="D2485" s="15">
        <v>1100</v>
      </c>
      <c r="E2485" s="6">
        <v>763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8">
        <f t="shared" si="190"/>
        <v>69</v>
      </c>
      <c r="P2485" s="8">
        <f t="shared" si="191"/>
        <v>40.159999999999997</v>
      </c>
      <c r="Q2485" s="10" t="s">
        <v>8322</v>
      </c>
      <c r="R2485" t="s">
        <v>8326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6593</v>
      </c>
      <c r="D2486" s="15">
        <v>3500</v>
      </c>
      <c r="E2486" s="6">
        <v>760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8">
        <f t="shared" si="190"/>
        <v>22</v>
      </c>
      <c r="P2486" s="8">
        <f t="shared" si="191"/>
        <v>8.44</v>
      </c>
      <c r="Q2486" s="10" t="s">
        <v>8322</v>
      </c>
      <c r="R2486" t="s">
        <v>8326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6594</v>
      </c>
      <c r="D2487" s="15">
        <v>2000</v>
      </c>
      <c r="E2487" s="6">
        <v>760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8">
        <f t="shared" si="190"/>
        <v>38</v>
      </c>
      <c r="P2487" s="8">
        <f t="shared" si="191"/>
        <v>18.54</v>
      </c>
      <c r="Q2487" s="10" t="s">
        <v>8322</v>
      </c>
      <c r="R2487" t="s">
        <v>8326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6595</v>
      </c>
      <c r="D2488" s="15">
        <v>300</v>
      </c>
      <c r="E2488" s="6">
        <v>760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8">
        <f t="shared" si="190"/>
        <v>253</v>
      </c>
      <c r="P2488" s="8">
        <f t="shared" si="191"/>
        <v>25.33</v>
      </c>
      <c r="Q2488" s="10" t="s">
        <v>8322</v>
      </c>
      <c r="R2488" t="s">
        <v>8326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6596</v>
      </c>
      <c r="D2489" s="15">
        <v>1500</v>
      </c>
      <c r="E2489" s="6">
        <v>759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8">
        <f t="shared" si="190"/>
        <v>51</v>
      </c>
      <c r="P2489" s="8">
        <f t="shared" si="191"/>
        <v>19.97</v>
      </c>
      <c r="Q2489" s="10" t="s">
        <v>8322</v>
      </c>
      <c r="R2489" t="s">
        <v>8326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6597</v>
      </c>
      <c r="D2490" s="15">
        <v>3000</v>
      </c>
      <c r="E2490" s="6">
        <v>758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8">
        <f t="shared" si="190"/>
        <v>25</v>
      </c>
      <c r="P2490" s="8">
        <f t="shared" si="191"/>
        <v>11.66</v>
      </c>
      <c r="Q2490" s="10" t="s">
        <v>8322</v>
      </c>
      <c r="R2490" t="s">
        <v>8326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6598</v>
      </c>
      <c r="D2491" s="15">
        <v>3500</v>
      </c>
      <c r="E2491" s="6">
        <v>754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8">
        <f t="shared" si="190"/>
        <v>22</v>
      </c>
      <c r="P2491" s="8">
        <f t="shared" si="191"/>
        <v>10.050000000000001</v>
      </c>
      <c r="Q2491" s="10" t="s">
        <v>8322</v>
      </c>
      <c r="R2491" t="s">
        <v>8326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6599</v>
      </c>
      <c r="D2492" s="15">
        <v>500</v>
      </c>
      <c r="E2492" s="6">
        <v>752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8">
        <f t="shared" si="190"/>
        <v>150</v>
      </c>
      <c r="P2492" s="8">
        <f t="shared" si="191"/>
        <v>47</v>
      </c>
      <c r="Q2492" s="10" t="s">
        <v>8322</v>
      </c>
      <c r="R2492" t="s">
        <v>8326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6600</v>
      </c>
      <c r="D2493" s="15">
        <v>500</v>
      </c>
      <c r="E2493" s="6">
        <v>750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8">
        <f t="shared" si="190"/>
        <v>150</v>
      </c>
      <c r="P2493" s="8">
        <f t="shared" si="191"/>
        <v>75</v>
      </c>
      <c r="Q2493" s="10" t="s">
        <v>8322</v>
      </c>
      <c r="R2493" t="s">
        <v>8326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6601</v>
      </c>
      <c r="D2494" s="15">
        <v>600</v>
      </c>
      <c r="E2494" s="6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8">
        <f t="shared" si="190"/>
        <v>125</v>
      </c>
      <c r="P2494" s="8">
        <f t="shared" si="191"/>
        <v>27.78</v>
      </c>
      <c r="Q2494" s="10" t="s">
        <v>8322</v>
      </c>
      <c r="R2494" t="s">
        <v>8326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6602</v>
      </c>
      <c r="D2495" s="15">
        <v>20000</v>
      </c>
      <c r="E2495" s="6">
        <v>750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8">
        <f t="shared" si="190"/>
        <v>4</v>
      </c>
      <c r="P2495" s="8">
        <f t="shared" si="191"/>
        <v>2.9</v>
      </c>
      <c r="Q2495" s="10" t="s">
        <v>8322</v>
      </c>
      <c r="R2495" t="s">
        <v>8326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6603</v>
      </c>
      <c r="D2496" s="15">
        <v>1500</v>
      </c>
      <c r="E2496" s="6">
        <v>746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8">
        <f t="shared" si="190"/>
        <v>50</v>
      </c>
      <c r="P2496" s="8">
        <f t="shared" si="191"/>
        <v>19.13</v>
      </c>
      <c r="Q2496" s="10" t="s">
        <v>8322</v>
      </c>
      <c r="R2496" t="s">
        <v>8326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6604</v>
      </c>
      <c r="D2497" s="15">
        <v>1500</v>
      </c>
      <c r="E2497" s="6">
        <v>745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8">
        <f t="shared" si="190"/>
        <v>50</v>
      </c>
      <c r="P2497" s="8">
        <f t="shared" si="191"/>
        <v>17.739999999999998</v>
      </c>
      <c r="Q2497" s="10" t="s">
        <v>8322</v>
      </c>
      <c r="R2497" t="s">
        <v>8326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6605</v>
      </c>
      <c r="D2498" s="15">
        <v>6000</v>
      </c>
      <c r="E2498" s="6">
        <v>735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8">
        <f t="shared" si="190"/>
        <v>12</v>
      </c>
      <c r="P2498" s="8">
        <f t="shared" si="191"/>
        <v>73.5</v>
      </c>
      <c r="Q2498" s="10" t="s">
        <v>8322</v>
      </c>
      <c r="R2498" t="s">
        <v>8326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6606</v>
      </c>
      <c r="D2499" s="15">
        <v>4000</v>
      </c>
      <c r="E2499" s="6">
        <v>732.5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8">
        <f t="shared" ref="O2499:O2562" si="195">ROUND(E2499/D2499*100,0)</f>
        <v>18</v>
      </c>
      <c r="P2499" s="8">
        <f t="shared" ref="P2499:P2562" si="196">IFERROR(ROUND(E2499/L2499,2), "N/A")</f>
        <v>13.08</v>
      </c>
      <c r="Q2499" s="10" t="s">
        <v>8322</v>
      </c>
      <c r="R2499" t="s">
        <v>8326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6607</v>
      </c>
      <c r="D2500" s="15">
        <v>1000</v>
      </c>
      <c r="E2500" s="6">
        <v>731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8">
        <f t="shared" si="195"/>
        <v>73</v>
      </c>
      <c r="P2500" s="8">
        <f t="shared" si="196"/>
        <v>36.549999999999997</v>
      </c>
      <c r="Q2500" s="10" t="s">
        <v>8322</v>
      </c>
      <c r="R2500" t="s">
        <v>8326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6608</v>
      </c>
      <c r="D2501" s="15">
        <v>4000</v>
      </c>
      <c r="E2501" s="6">
        <v>730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8">
        <f t="shared" si="195"/>
        <v>18</v>
      </c>
      <c r="P2501" s="8">
        <f t="shared" si="196"/>
        <v>4.29</v>
      </c>
      <c r="Q2501" s="10" t="s">
        <v>8322</v>
      </c>
      <c r="R2501" t="s">
        <v>8326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6609</v>
      </c>
      <c r="D2502" s="15">
        <v>600</v>
      </c>
      <c r="E2502" s="6">
        <v>730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8">
        <f t="shared" si="195"/>
        <v>122</v>
      </c>
      <c r="P2502" s="8">
        <f t="shared" si="196"/>
        <v>25.17</v>
      </c>
      <c r="Q2502" s="10" t="s">
        <v>8322</v>
      </c>
      <c r="R2502" t="s">
        <v>8326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6610</v>
      </c>
      <c r="D2503" s="15">
        <v>11000</v>
      </c>
      <c r="E2503" s="6">
        <v>730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8">
        <f t="shared" si="195"/>
        <v>7</v>
      </c>
      <c r="P2503" s="8">
        <f t="shared" si="196"/>
        <v>104.29</v>
      </c>
      <c r="Q2503" s="10" t="s">
        <v>8333</v>
      </c>
      <c r="R2503" t="s">
        <v>8350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6611</v>
      </c>
      <c r="D2504" s="15">
        <v>110000</v>
      </c>
      <c r="E2504" s="6">
        <v>727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8">
        <f t="shared" si="195"/>
        <v>1</v>
      </c>
      <c r="P2504" s="8">
        <f t="shared" si="196"/>
        <v>145.4</v>
      </c>
      <c r="Q2504" s="10" t="s">
        <v>8333</v>
      </c>
      <c r="R2504" t="s">
        <v>8350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6612</v>
      </c>
      <c r="D2505" s="15">
        <v>10000</v>
      </c>
      <c r="E2505" s="6">
        <v>726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8">
        <f t="shared" si="195"/>
        <v>7</v>
      </c>
      <c r="P2505" s="8" t="str">
        <f t="shared" si="196"/>
        <v>N/A</v>
      </c>
      <c r="Q2505" s="10" t="s">
        <v>8333</v>
      </c>
      <c r="R2505" t="s">
        <v>8350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6613</v>
      </c>
      <c r="D2506" s="15">
        <v>35000</v>
      </c>
      <c r="E2506" s="6">
        <v>725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8">
        <f t="shared" si="195"/>
        <v>2</v>
      </c>
      <c r="P2506" s="8" t="str">
        <f t="shared" si="196"/>
        <v>N/A</v>
      </c>
      <c r="Q2506" s="10" t="s">
        <v>8333</v>
      </c>
      <c r="R2506" t="s">
        <v>8350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6614</v>
      </c>
      <c r="D2507" s="15">
        <v>7000</v>
      </c>
      <c r="E2507" s="6">
        <v>722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8">
        <f t="shared" si="195"/>
        <v>10</v>
      </c>
      <c r="P2507" s="8" t="str">
        <f t="shared" si="196"/>
        <v>N/A</v>
      </c>
      <c r="Q2507" s="10" t="s">
        <v>8333</v>
      </c>
      <c r="R2507" t="s">
        <v>8350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6615</v>
      </c>
      <c r="D2508" s="15">
        <v>5000</v>
      </c>
      <c r="E2508" s="6">
        <v>721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8">
        <f t="shared" si="195"/>
        <v>14</v>
      </c>
      <c r="P2508" s="8">
        <f t="shared" si="196"/>
        <v>360.5</v>
      </c>
      <c r="Q2508" s="10" t="s">
        <v>8333</v>
      </c>
      <c r="R2508" t="s">
        <v>8350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6616</v>
      </c>
      <c r="D2509" s="15">
        <v>42850</v>
      </c>
      <c r="E2509" s="6">
        <v>720.01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8">
        <f t="shared" si="195"/>
        <v>2</v>
      </c>
      <c r="P2509" s="8" t="str">
        <f t="shared" si="196"/>
        <v>N/A</v>
      </c>
      <c r="Q2509" s="10" t="s">
        <v>8333</v>
      </c>
      <c r="R2509" t="s">
        <v>8350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6617</v>
      </c>
      <c r="D2510" s="15">
        <v>20000</v>
      </c>
      <c r="E2510" s="6">
        <v>718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8">
        <f t="shared" si="195"/>
        <v>4</v>
      </c>
      <c r="P2510" s="8" t="str">
        <f t="shared" si="196"/>
        <v>N/A</v>
      </c>
      <c r="Q2510" s="10" t="s">
        <v>8333</v>
      </c>
      <c r="R2510" t="s">
        <v>8350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6618</v>
      </c>
      <c r="D2511" s="15">
        <v>95000</v>
      </c>
      <c r="E2511" s="6">
        <v>715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8">
        <f t="shared" si="195"/>
        <v>1</v>
      </c>
      <c r="P2511" s="8">
        <f t="shared" si="196"/>
        <v>25.54</v>
      </c>
      <c r="Q2511" s="10" t="s">
        <v>8333</v>
      </c>
      <c r="R2511" t="s">
        <v>8350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6619</v>
      </c>
      <c r="D2512" s="15">
        <v>50000</v>
      </c>
      <c r="E2512" s="6">
        <v>715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8">
        <f t="shared" si="195"/>
        <v>1</v>
      </c>
      <c r="P2512" s="8">
        <f t="shared" si="196"/>
        <v>357.5</v>
      </c>
      <c r="Q2512" s="10" t="s">
        <v>8333</v>
      </c>
      <c r="R2512" t="s">
        <v>8350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6620</v>
      </c>
      <c r="D2513" s="15">
        <v>100000</v>
      </c>
      <c r="E2513" s="6">
        <v>715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8">
        <f t="shared" si="195"/>
        <v>1</v>
      </c>
      <c r="P2513" s="8" t="str">
        <f t="shared" si="196"/>
        <v>N/A</v>
      </c>
      <c r="Q2513" s="10" t="s">
        <v>8333</v>
      </c>
      <c r="R2513" t="s">
        <v>8350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6621</v>
      </c>
      <c r="D2514" s="15">
        <v>1150</v>
      </c>
      <c r="E2514" s="6">
        <v>715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8">
        <f t="shared" si="195"/>
        <v>62</v>
      </c>
      <c r="P2514" s="8" t="str">
        <f t="shared" si="196"/>
        <v>N/A</v>
      </c>
      <c r="Q2514" s="10" t="s">
        <v>8333</v>
      </c>
      <c r="R2514" t="s">
        <v>8350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6622</v>
      </c>
      <c r="D2515" s="15">
        <v>180000</v>
      </c>
      <c r="E2515" s="6">
        <v>714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8">
        <f t="shared" si="195"/>
        <v>0</v>
      </c>
      <c r="P2515" s="8" t="str">
        <f t="shared" si="196"/>
        <v>N/A</v>
      </c>
      <c r="Q2515" s="10" t="s">
        <v>8333</v>
      </c>
      <c r="R2515" t="s">
        <v>8350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6623</v>
      </c>
      <c r="D2516" s="15">
        <v>12000</v>
      </c>
      <c r="E2516" s="6">
        <v>713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8">
        <f t="shared" si="195"/>
        <v>6</v>
      </c>
      <c r="P2516" s="8">
        <f t="shared" si="196"/>
        <v>178.25</v>
      </c>
      <c r="Q2516" s="10" t="s">
        <v>8333</v>
      </c>
      <c r="R2516" t="s">
        <v>8350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6624</v>
      </c>
      <c r="D2517" s="15">
        <v>5000</v>
      </c>
      <c r="E2517" s="6">
        <v>712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8">
        <f t="shared" si="195"/>
        <v>14</v>
      </c>
      <c r="P2517" s="8">
        <f t="shared" si="196"/>
        <v>59.33</v>
      </c>
      <c r="Q2517" s="10" t="s">
        <v>8333</v>
      </c>
      <c r="R2517" t="s">
        <v>8350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6625</v>
      </c>
      <c r="D2518" s="15">
        <v>22000</v>
      </c>
      <c r="E2518" s="6">
        <v>710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8">
        <f t="shared" si="195"/>
        <v>3</v>
      </c>
      <c r="P2518" s="8" t="str">
        <f t="shared" si="196"/>
        <v>N/A</v>
      </c>
      <c r="Q2518" s="10" t="s">
        <v>8333</v>
      </c>
      <c r="R2518" t="s">
        <v>8350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6626</v>
      </c>
      <c r="D2519" s="15">
        <v>18000</v>
      </c>
      <c r="E2519" s="6">
        <v>705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8">
        <f t="shared" si="195"/>
        <v>4</v>
      </c>
      <c r="P2519" s="8">
        <f t="shared" si="196"/>
        <v>21.36</v>
      </c>
      <c r="Q2519" s="10" t="s">
        <v>8333</v>
      </c>
      <c r="R2519" t="s">
        <v>8350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6627</v>
      </c>
      <c r="D2520" s="15">
        <v>5000</v>
      </c>
      <c r="E2520" s="6">
        <v>701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8">
        <f t="shared" si="195"/>
        <v>14</v>
      </c>
      <c r="P2520" s="8" t="str">
        <f t="shared" si="196"/>
        <v>N/A</v>
      </c>
      <c r="Q2520" s="10" t="s">
        <v>8333</v>
      </c>
      <c r="R2520" t="s">
        <v>8350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6628</v>
      </c>
      <c r="D2521" s="15">
        <v>150000</v>
      </c>
      <c r="E2521" s="6">
        <v>700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8">
        <f t="shared" si="195"/>
        <v>0</v>
      </c>
      <c r="P2521" s="8">
        <f t="shared" si="196"/>
        <v>175</v>
      </c>
      <c r="Q2521" s="10" t="s">
        <v>8333</v>
      </c>
      <c r="R2521" t="s">
        <v>8350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6629</v>
      </c>
      <c r="D2522" s="15">
        <v>100000</v>
      </c>
      <c r="E2522" s="6">
        <v>700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8">
        <f t="shared" si="195"/>
        <v>1</v>
      </c>
      <c r="P2522" s="8" t="str">
        <f t="shared" si="196"/>
        <v>N/A</v>
      </c>
      <c r="Q2522" s="10" t="s">
        <v>8333</v>
      </c>
      <c r="R2522" t="s">
        <v>8350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6630</v>
      </c>
      <c r="D2523" s="15">
        <v>12500</v>
      </c>
      <c r="E2523" s="6">
        <v>695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8">
        <f t="shared" si="195"/>
        <v>6</v>
      </c>
      <c r="P2523" s="8">
        <f t="shared" si="196"/>
        <v>5.27</v>
      </c>
      <c r="Q2523" s="10" t="s">
        <v>8322</v>
      </c>
      <c r="R2523" t="s">
        <v>8351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6631</v>
      </c>
      <c r="D2524" s="15">
        <v>5000</v>
      </c>
      <c r="E2524" s="6">
        <v>690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8">
        <f t="shared" si="195"/>
        <v>14</v>
      </c>
      <c r="P2524" s="8">
        <f t="shared" si="196"/>
        <v>25.56</v>
      </c>
      <c r="Q2524" s="10" t="s">
        <v>8322</v>
      </c>
      <c r="R2524" t="s">
        <v>8351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6632</v>
      </c>
      <c r="D2525" s="15">
        <v>900</v>
      </c>
      <c r="E2525" s="6">
        <v>684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8">
        <f t="shared" si="195"/>
        <v>76</v>
      </c>
      <c r="P2525" s="8">
        <f t="shared" si="196"/>
        <v>26.31</v>
      </c>
      <c r="Q2525" s="10" t="s">
        <v>8322</v>
      </c>
      <c r="R2525" t="s">
        <v>8351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6633</v>
      </c>
      <c r="D2526" s="15">
        <v>7500</v>
      </c>
      <c r="E2526" s="6">
        <v>684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8">
        <f t="shared" si="195"/>
        <v>9</v>
      </c>
      <c r="P2526" s="8">
        <f t="shared" si="196"/>
        <v>15.91</v>
      </c>
      <c r="Q2526" s="10" t="s">
        <v>8322</v>
      </c>
      <c r="R2526" t="s">
        <v>8351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6634</v>
      </c>
      <c r="D2527" s="15">
        <v>8000</v>
      </c>
      <c r="E2527" s="6">
        <v>683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8">
        <f t="shared" si="195"/>
        <v>9</v>
      </c>
      <c r="P2527" s="8">
        <f t="shared" si="196"/>
        <v>8.5399999999999991</v>
      </c>
      <c r="Q2527" s="10" t="s">
        <v>8322</v>
      </c>
      <c r="R2527" t="s">
        <v>8351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6635</v>
      </c>
      <c r="D2528" s="15">
        <v>4000</v>
      </c>
      <c r="E2528" s="6">
        <v>680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8">
        <f t="shared" si="195"/>
        <v>17</v>
      </c>
      <c r="P2528" s="8">
        <f t="shared" si="196"/>
        <v>20.61</v>
      </c>
      <c r="Q2528" s="10" t="s">
        <v>8322</v>
      </c>
      <c r="R2528" t="s">
        <v>8351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6636</v>
      </c>
      <c r="D2529" s="15">
        <v>4000</v>
      </c>
      <c r="E2529" s="6">
        <v>679.44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8">
        <f t="shared" si="195"/>
        <v>17</v>
      </c>
      <c r="P2529" s="8">
        <f t="shared" si="196"/>
        <v>9.57</v>
      </c>
      <c r="Q2529" s="10" t="s">
        <v>8322</v>
      </c>
      <c r="R2529" t="s">
        <v>8351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6637</v>
      </c>
      <c r="D2530" s="15">
        <v>4000</v>
      </c>
      <c r="E2530" s="6">
        <v>678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8">
        <f t="shared" si="195"/>
        <v>17</v>
      </c>
      <c r="P2530" s="8">
        <f t="shared" si="196"/>
        <v>8.3699999999999992</v>
      </c>
      <c r="Q2530" s="10" t="s">
        <v>8322</v>
      </c>
      <c r="R2530" t="s">
        <v>8351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6638</v>
      </c>
      <c r="D2531" s="15">
        <v>6000</v>
      </c>
      <c r="E2531" s="6">
        <v>677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8">
        <f t="shared" si="195"/>
        <v>11</v>
      </c>
      <c r="P2531" s="8">
        <f t="shared" si="196"/>
        <v>8.91</v>
      </c>
      <c r="Q2531" s="10" t="s">
        <v>8322</v>
      </c>
      <c r="R2531" t="s">
        <v>8351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6639</v>
      </c>
      <c r="D2532" s="15">
        <v>6500</v>
      </c>
      <c r="E2532" s="6">
        <v>676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8">
        <f t="shared" si="195"/>
        <v>10</v>
      </c>
      <c r="P2532" s="8">
        <f t="shared" si="196"/>
        <v>14.08</v>
      </c>
      <c r="Q2532" s="10" t="s">
        <v>8322</v>
      </c>
      <c r="R2532" t="s">
        <v>8351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6640</v>
      </c>
      <c r="D2533" s="15">
        <v>4500</v>
      </c>
      <c r="E2533" s="6">
        <v>675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8">
        <f t="shared" si="195"/>
        <v>15</v>
      </c>
      <c r="P2533" s="8">
        <f t="shared" si="196"/>
        <v>11.07</v>
      </c>
      <c r="Q2533" s="10" t="s">
        <v>8322</v>
      </c>
      <c r="R2533" t="s">
        <v>8351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6641</v>
      </c>
      <c r="D2534" s="15">
        <v>4000</v>
      </c>
      <c r="E2534" s="6">
        <v>671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8">
        <f t="shared" si="195"/>
        <v>17</v>
      </c>
      <c r="P2534" s="8">
        <f t="shared" si="196"/>
        <v>11.18</v>
      </c>
      <c r="Q2534" s="10" t="s">
        <v>8322</v>
      </c>
      <c r="R2534" t="s">
        <v>8351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6642</v>
      </c>
      <c r="D2535" s="15">
        <v>7500</v>
      </c>
      <c r="E2535" s="6">
        <v>670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8">
        <f t="shared" si="195"/>
        <v>9</v>
      </c>
      <c r="P2535" s="8">
        <f t="shared" si="196"/>
        <v>4.93</v>
      </c>
      <c r="Q2535" s="10" t="s">
        <v>8322</v>
      </c>
      <c r="R2535" t="s">
        <v>8351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6643</v>
      </c>
      <c r="D2536" s="15">
        <v>2000</v>
      </c>
      <c r="E2536" s="6">
        <v>668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8">
        <f t="shared" si="195"/>
        <v>33</v>
      </c>
      <c r="P2536" s="8">
        <f t="shared" si="196"/>
        <v>47.71</v>
      </c>
      <c r="Q2536" s="10" t="s">
        <v>8322</v>
      </c>
      <c r="R2536" t="s">
        <v>8351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6644</v>
      </c>
      <c r="D2537" s="15">
        <v>20000</v>
      </c>
      <c r="E2537" s="6">
        <v>666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8">
        <f t="shared" si="195"/>
        <v>3</v>
      </c>
      <c r="P2537" s="8">
        <f t="shared" si="196"/>
        <v>8.5399999999999991</v>
      </c>
      <c r="Q2537" s="10" t="s">
        <v>8322</v>
      </c>
      <c r="R2537" t="s">
        <v>8351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6645</v>
      </c>
      <c r="D2538" s="15">
        <v>25</v>
      </c>
      <c r="E2538" s="6">
        <v>665.21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8">
        <f t="shared" si="195"/>
        <v>2661</v>
      </c>
      <c r="P2538" s="8">
        <f t="shared" si="196"/>
        <v>166.3</v>
      </c>
      <c r="Q2538" s="10" t="s">
        <v>8322</v>
      </c>
      <c r="R2538" t="s">
        <v>8351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6646</v>
      </c>
      <c r="D2539" s="15">
        <v>1000</v>
      </c>
      <c r="E2539" s="6">
        <v>660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8">
        <f t="shared" si="195"/>
        <v>66</v>
      </c>
      <c r="P2539" s="8">
        <f t="shared" si="196"/>
        <v>60</v>
      </c>
      <c r="Q2539" s="10" t="s">
        <v>8322</v>
      </c>
      <c r="R2539" t="s">
        <v>8351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6647</v>
      </c>
      <c r="D2540" s="15">
        <v>18000</v>
      </c>
      <c r="E2540" s="6">
        <v>658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8">
        <f t="shared" si="195"/>
        <v>4</v>
      </c>
      <c r="P2540" s="8">
        <f t="shared" si="196"/>
        <v>3.56</v>
      </c>
      <c r="Q2540" s="10" t="s">
        <v>8322</v>
      </c>
      <c r="R2540" t="s">
        <v>8351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6648</v>
      </c>
      <c r="D2541" s="15">
        <v>10000</v>
      </c>
      <c r="E2541" s="6">
        <v>657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8">
        <f t="shared" si="195"/>
        <v>7</v>
      </c>
      <c r="P2541" s="8">
        <f t="shared" si="196"/>
        <v>11.14</v>
      </c>
      <c r="Q2541" s="10" t="s">
        <v>8322</v>
      </c>
      <c r="R2541" t="s">
        <v>8351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6649</v>
      </c>
      <c r="D2542" s="15">
        <v>2500</v>
      </c>
      <c r="E2542" s="6">
        <v>655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8">
        <f t="shared" si="195"/>
        <v>26</v>
      </c>
      <c r="P2542" s="8">
        <f t="shared" si="196"/>
        <v>24.26</v>
      </c>
      <c r="Q2542" s="10" t="s">
        <v>8322</v>
      </c>
      <c r="R2542" t="s">
        <v>8351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6650</v>
      </c>
      <c r="D2543" s="15">
        <v>3500</v>
      </c>
      <c r="E2543" s="6">
        <v>651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8">
        <f t="shared" si="195"/>
        <v>19</v>
      </c>
      <c r="P2543" s="8">
        <f t="shared" si="196"/>
        <v>10.33</v>
      </c>
      <c r="Q2543" s="10" t="s">
        <v>8322</v>
      </c>
      <c r="R2543" t="s">
        <v>8351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6651</v>
      </c>
      <c r="D2544" s="15">
        <v>700</v>
      </c>
      <c r="E2544" s="6">
        <v>651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8">
        <f t="shared" si="195"/>
        <v>93</v>
      </c>
      <c r="P2544" s="8">
        <f t="shared" si="196"/>
        <v>50.08</v>
      </c>
      <c r="Q2544" s="10" t="s">
        <v>8322</v>
      </c>
      <c r="R2544" t="s">
        <v>8351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6652</v>
      </c>
      <c r="D2545" s="15">
        <v>250</v>
      </c>
      <c r="E2545" s="6">
        <v>650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8">
        <f t="shared" si="195"/>
        <v>260</v>
      </c>
      <c r="P2545" s="8">
        <f t="shared" si="196"/>
        <v>50</v>
      </c>
      <c r="Q2545" s="10" t="s">
        <v>8322</v>
      </c>
      <c r="R2545" t="s">
        <v>8351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6653</v>
      </c>
      <c r="D2546" s="15">
        <v>5000</v>
      </c>
      <c r="E2546" s="6">
        <v>650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8">
        <f t="shared" si="195"/>
        <v>13</v>
      </c>
      <c r="P2546" s="8">
        <f t="shared" si="196"/>
        <v>11.4</v>
      </c>
      <c r="Q2546" s="10" t="s">
        <v>8322</v>
      </c>
      <c r="R2546" t="s">
        <v>8351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6654</v>
      </c>
      <c r="D2547" s="15">
        <v>2000</v>
      </c>
      <c r="E2547" s="6">
        <v>650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8">
        <f t="shared" si="195"/>
        <v>33</v>
      </c>
      <c r="P2547" s="8">
        <f t="shared" si="196"/>
        <v>10.66</v>
      </c>
      <c r="Q2547" s="10" t="s">
        <v>8322</v>
      </c>
      <c r="R2547" t="s">
        <v>8351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6655</v>
      </c>
      <c r="D2548" s="15">
        <v>3500</v>
      </c>
      <c r="E2548" s="6">
        <v>650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8">
        <f t="shared" si="195"/>
        <v>19</v>
      </c>
      <c r="P2548" s="8">
        <f t="shared" si="196"/>
        <v>10</v>
      </c>
      <c r="Q2548" s="10" t="s">
        <v>8322</v>
      </c>
      <c r="R2548" t="s">
        <v>8351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6656</v>
      </c>
      <c r="D2549" s="15">
        <v>5500</v>
      </c>
      <c r="E2549" s="6">
        <v>650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8">
        <f t="shared" si="195"/>
        <v>12</v>
      </c>
      <c r="P2549" s="8">
        <f t="shared" si="196"/>
        <v>4.8499999999999996</v>
      </c>
      <c r="Q2549" s="10" t="s">
        <v>8322</v>
      </c>
      <c r="R2549" t="s">
        <v>8351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6657</v>
      </c>
      <c r="D2550" s="15">
        <v>6000</v>
      </c>
      <c r="E2550" s="6">
        <v>650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8">
        <f t="shared" si="195"/>
        <v>11</v>
      </c>
      <c r="P2550" s="8">
        <f t="shared" si="196"/>
        <v>17.57</v>
      </c>
      <c r="Q2550" s="10" t="s">
        <v>8322</v>
      </c>
      <c r="R2550" t="s">
        <v>8351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6658</v>
      </c>
      <c r="D2551" s="15">
        <v>1570</v>
      </c>
      <c r="E2551" s="6">
        <v>645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8">
        <f t="shared" si="195"/>
        <v>41</v>
      </c>
      <c r="P2551" s="8">
        <f t="shared" si="196"/>
        <v>17.43</v>
      </c>
      <c r="Q2551" s="10" t="s">
        <v>8322</v>
      </c>
      <c r="R2551" t="s">
        <v>8351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6659</v>
      </c>
      <c r="D2552" s="15">
        <v>6500</v>
      </c>
      <c r="E2552" s="6">
        <v>645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8">
        <f t="shared" si="195"/>
        <v>10</v>
      </c>
      <c r="P2552" s="8">
        <f t="shared" si="196"/>
        <v>4.3</v>
      </c>
      <c r="Q2552" s="10" t="s">
        <v>8322</v>
      </c>
      <c r="R2552" t="s">
        <v>8351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6660</v>
      </c>
      <c r="D2553" s="15">
        <v>3675</v>
      </c>
      <c r="E2553" s="6">
        <v>644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8">
        <f t="shared" si="195"/>
        <v>18</v>
      </c>
      <c r="P2553" s="8">
        <f t="shared" si="196"/>
        <v>11.5</v>
      </c>
      <c r="Q2553" s="10" t="s">
        <v>8322</v>
      </c>
      <c r="R2553" t="s">
        <v>8351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6661</v>
      </c>
      <c r="D2554" s="15">
        <v>3000</v>
      </c>
      <c r="E2554" s="6">
        <v>641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8">
        <f t="shared" si="195"/>
        <v>21</v>
      </c>
      <c r="P2554" s="8">
        <f t="shared" si="196"/>
        <v>35.61</v>
      </c>
      <c r="Q2554" s="10" t="s">
        <v>8322</v>
      </c>
      <c r="R2554" t="s">
        <v>8351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6662</v>
      </c>
      <c r="D2555" s="15">
        <v>1500</v>
      </c>
      <c r="E2555" s="6">
        <v>641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8">
        <f t="shared" si="195"/>
        <v>43</v>
      </c>
      <c r="P2555" s="8">
        <f t="shared" si="196"/>
        <v>10.68</v>
      </c>
      <c r="Q2555" s="10" t="s">
        <v>8322</v>
      </c>
      <c r="R2555" t="s">
        <v>8351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6663</v>
      </c>
      <c r="D2556" s="15">
        <v>3000</v>
      </c>
      <c r="E2556" s="6">
        <v>641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8">
        <f t="shared" si="195"/>
        <v>21</v>
      </c>
      <c r="P2556" s="8">
        <f t="shared" si="196"/>
        <v>9.57</v>
      </c>
      <c r="Q2556" s="10" t="s">
        <v>8322</v>
      </c>
      <c r="R2556" t="s">
        <v>8351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6664</v>
      </c>
      <c r="D2557" s="15">
        <v>2000</v>
      </c>
      <c r="E2557" s="6">
        <v>641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8">
        <f t="shared" si="195"/>
        <v>32</v>
      </c>
      <c r="P2557" s="8">
        <f t="shared" si="196"/>
        <v>18.309999999999999</v>
      </c>
      <c r="Q2557" s="10" t="s">
        <v>8322</v>
      </c>
      <c r="R2557" t="s">
        <v>8351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6665</v>
      </c>
      <c r="D2558" s="15">
        <v>745</v>
      </c>
      <c r="E2558" s="6">
        <v>640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8">
        <f t="shared" si="195"/>
        <v>86</v>
      </c>
      <c r="P2558" s="8">
        <f t="shared" si="196"/>
        <v>18.82</v>
      </c>
      <c r="Q2558" s="10" t="s">
        <v>8322</v>
      </c>
      <c r="R2558" t="s">
        <v>8351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6666</v>
      </c>
      <c r="D2559" s="15">
        <v>900</v>
      </c>
      <c r="E2559" s="6">
        <v>640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8">
        <f t="shared" si="195"/>
        <v>71</v>
      </c>
      <c r="P2559" s="8">
        <f t="shared" si="196"/>
        <v>17.78</v>
      </c>
      <c r="Q2559" s="10" t="s">
        <v>8322</v>
      </c>
      <c r="R2559" t="s">
        <v>8351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6667</v>
      </c>
      <c r="D2560" s="15">
        <v>1250</v>
      </c>
      <c r="E2560" s="6">
        <v>640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8">
        <f t="shared" si="195"/>
        <v>51</v>
      </c>
      <c r="P2560" s="8">
        <f t="shared" si="196"/>
        <v>35.56</v>
      </c>
      <c r="Q2560" s="10" t="s">
        <v>8322</v>
      </c>
      <c r="R2560" t="s">
        <v>8351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6668</v>
      </c>
      <c r="D2561" s="15">
        <v>800</v>
      </c>
      <c r="E2561" s="6">
        <v>640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8">
        <f t="shared" si="195"/>
        <v>80</v>
      </c>
      <c r="P2561" s="8">
        <f t="shared" si="196"/>
        <v>25.6</v>
      </c>
      <c r="Q2561" s="10" t="s">
        <v>8322</v>
      </c>
      <c r="R2561" t="s">
        <v>8351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6669</v>
      </c>
      <c r="D2562" s="15">
        <v>3000</v>
      </c>
      <c r="E2562" s="6">
        <v>639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8">
        <f t="shared" si="195"/>
        <v>21</v>
      </c>
      <c r="P2562" s="8">
        <f t="shared" si="196"/>
        <v>30.43</v>
      </c>
      <c r="Q2562" s="10" t="s">
        <v>8322</v>
      </c>
      <c r="R2562" t="s">
        <v>8351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6670</v>
      </c>
      <c r="D2563" s="15">
        <v>100000</v>
      </c>
      <c r="E2563" s="6">
        <v>637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8">
        <f t="shared" ref="O2563:O2626" si="200">ROUND(E2563/D2563*100,0)</f>
        <v>1</v>
      </c>
      <c r="P2563" s="8" t="str">
        <f t="shared" ref="P2563:P2626" si="201">IFERROR(ROUND(E2563/L2563,2), "N/A")</f>
        <v>N/A</v>
      </c>
      <c r="Q2563" s="10" t="s">
        <v>8333</v>
      </c>
      <c r="R2563" t="s">
        <v>8334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6671</v>
      </c>
      <c r="D2564" s="15">
        <v>10000</v>
      </c>
      <c r="E2564" s="6">
        <v>636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8">
        <f t="shared" si="200"/>
        <v>6</v>
      </c>
      <c r="P2564" s="8">
        <f t="shared" si="201"/>
        <v>212</v>
      </c>
      <c r="Q2564" s="10" t="s">
        <v>8333</v>
      </c>
      <c r="R2564" t="s">
        <v>8334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6672</v>
      </c>
      <c r="D2565" s="15">
        <v>20000</v>
      </c>
      <c r="E2565" s="6">
        <v>636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8">
        <f t="shared" si="200"/>
        <v>3</v>
      </c>
      <c r="P2565" s="8" t="str">
        <f t="shared" si="201"/>
        <v>N/A</v>
      </c>
      <c r="Q2565" s="10" t="s">
        <v>8333</v>
      </c>
      <c r="R2565" t="s">
        <v>8334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6673</v>
      </c>
      <c r="D2566" s="15">
        <v>40000</v>
      </c>
      <c r="E2566" s="6">
        <v>636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8">
        <f t="shared" si="200"/>
        <v>2</v>
      </c>
      <c r="P2566" s="8" t="str">
        <f t="shared" si="201"/>
        <v>N/A</v>
      </c>
      <c r="Q2566" s="10" t="s">
        <v>8333</v>
      </c>
      <c r="R2566" t="s">
        <v>8334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6674</v>
      </c>
      <c r="D2567" s="15">
        <v>10000</v>
      </c>
      <c r="E2567" s="6">
        <v>635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8">
        <f t="shared" si="200"/>
        <v>6</v>
      </c>
      <c r="P2567" s="8">
        <f t="shared" si="201"/>
        <v>635</v>
      </c>
      <c r="Q2567" s="10" t="s">
        <v>8333</v>
      </c>
      <c r="R2567" t="s">
        <v>8334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6675</v>
      </c>
      <c r="D2568" s="15">
        <v>35000</v>
      </c>
      <c r="E2568" s="6">
        <v>633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8">
        <f t="shared" si="200"/>
        <v>2</v>
      </c>
      <c r="P2568" s="8" t="str">
        <f t="shared" si="201"/>
        <v>N/A</v>
      </c>
      <c r="Q2568" s="10" t="s">
        <v>8333</v>
      </c>
      <c r="R2568" t="s">
        <v>8334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6676</v>
      </c>
      <c r="D2569" s="15">
        <v>45000</v>
      </c>
      <c r="E2569" s="6">
        <v>633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8">
        <f t="shared" si="200"/>
        <v>1</v>
      </c>
      <c r="P2569" s="8">
        <f t="shared" si="201"/>
        <v>316.5</v>
      </c>
      <c r="Q2569" s="10" t="s">
        <v>8333</v>
      </c>
      <c r="R2569" t="s">
        <v>8334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6677</v>
      </c>
      <c r="D2570" s="15">
        <v>10000</v>
      </c>
      <c r="E2570" s="6">
        <v>632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8">
        <f t="shared" si="200"/>
        <v>6</v>
      </c>
      <c r="P2570" s="8">
        <f t="shared" si="201"/>
        <v>632</v>
      </c>
      <c r="Q2570" s="10" t="s">
        <v>8333</v>
      </c>
      <c r="R2570" t="s">
        <v>8334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6678</v>
      </c>
      <c r="D2571" s="15">
        <v>6500</v>
      </c>
      <c r="E2571" s="6">
        <v>631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8">
        <f t="shared" si="200"/>
        <v>10</v>
      </c>
      <c r="P2571" s="8">
        <f t="shared" si="201"/>
        <v>315.5</v>
      </c>
      <c r="Q2571" s="10" t="s">
        <v>8333</v>
      </c>
      <c r="R2571" t="s">
        <v>8334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6679</v>
      </c>
      <c r="D2572" s="15">
        <v>7000</v>
      </c>
      <c r="E2572" s="6">
        <v>631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8">
        <f t="shared" si="200"/>
        <v>9</v>
      </c>
      <c r="P2572" s="8">
        <f t="shared" si="201"/>
        <v>315.5</v>
      </c>
      <c r="Q2572" s="10" t="s">
        <v>8333</v>
      </c>
      <c r="R2572" t="s">
        <v>8334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6680</v>
      </c>
      <c r="D2573" s="15">
        <v>100000</v>
      </c>
      <c r="E2573" s="6">
        <v>629.99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8">
        <f t="shared" si="200"/>
        <v>1</v>
      </c>
      <c r="P2573" s="8">
        <f t="shared" si="201"/>
        <v>157.5</v>
      </c>
      <c r="Q2573" s="10" t="s">
        <v>8333</v>
      </c>
      <c r="R2573" t="s">
        <v>8334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6681</v>
      </c>
      <c r="D2574" s="15">
        <v>30000</v>
      </c>
      <c r="E2574" s="6">
        <v>628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8">
        <f t="shared" si="200"/>
        <v>2</v>
      </c>
      <c r="P2574" s="8" t="str">
        <f t="shared" si="201"/>
        <v>N/A</v>
      </c>
      <c r="Q2574" s="10" t="s">
        <v>8333</v>
      </c>
      <c r="R2574" t="s">
        <v>8334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6682</v>
      </c>
      <c r="D2575" s="15">
        <v>8000</v>
      </c>
      <c r="E2575" s="6">
        <v>625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8">
        <f t="shared" si="200"/>
        <v>8</v>
      </c>
      <c r="P2575" s="8" t="str">
        <f t="shared" si="201"/>
        <v>N/A</v>
      </c>
      <c r="Q2575" s="10" t="s">
        <v>8333</v>
      </c>
      <c r="R2575" t="s">
        <v>8334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6683</v>
      </c>
      <c r="D2576" s="15">
        <v>10000</v>
      </c>
      <c r="E2576" s="6">
        <v>625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8">
        <f t="shared" si="200"/>
        <v>6</v>
      </c>
      <c r="P2576" s="8" t="str">
        <f t="shared" si="201"/>
        <v>N/A</v>
      </c>
      <c r="Q2576" s="10" t="s">
        <v>8333</v>
      </c>
      <c r="R2576" t="s">
        <v>8334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6684</v>
      </c>
      <c r="D2577" s="15">
        <v>85000</v>
      </c>
      <c r="E2577" s="6">
        <v>622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8">
        <f t="shared" si="200"/>
        <v>1</v>
      </c>
      <c r="P2577" s="8" t="str">
        <f t="shared" si="201"/>
        <v>N/A</v>
      </c>
      <c r="Q2577" s="10" t="s">
        <v>8333</v>
      </c>
      <c r="R2577" t="s">
        <v>8334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6685</v>
      </c>
      <c r="D2578" s="15">
        <v>10000</v>
      </c>
      <c r="E2578" s="6">
        <v>621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8">
        <f t="shared" si="200"/>
        <v>6</v>
      </c>
      <c r="P2578" s="8" t="str">
        <f t="shared" si="201"/>
        <v>N/A</v>
      </c>
      <c r="Q2578" s="10" t="s">
        <v>8333</v>
      </c>
      <c r="R2578" t="s">
        <v>8334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6686</v>
      </c>
      <c r="D2579" s="15">
        <v>15000</v>
      </c>
      <c r="E2579" s="6">
        <v>620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8">
        <f t="shared" si="200"/>
        <v>4</v>
      </c>
      <c r="P2579" s="8" t="str">
        <f t="shared" si="201"/>
        <v>N/A</v>
      </c>
      <c r="Q2579" s="10" t="s">
        <v>8333</v>
      </c>
      <c r="R2579" t="s">
        <v>8334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6687</v>
      </c>
      <c r="D2580" s="15">
        <v>6000</v>
      </c>
      <c r="E2580" s="6">
        <v>620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8">
        <f t="shared" si="200"/>
        <v>10</v>
      </c>
      <c r="P2580" s="8" t="str">
        <f t="shared" si="201"/>
        <v>N/A</v>
      </c>
      <c r="Q2580" s="10" t="s">
        <v>8333</v>
      </c>
      <c r="R2580" t="s">
        <v>8334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6688</v>
      </c>
      <c r="D2581" s="15">
        <v>200000</v>
      </c>
      <c r="E2581" s="6">
        <v>620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8">
        <f t="shared" si="200"/>
        <v>0</v>
      </c>
      <c r="P2581" s="8">
        <f t="shared" si="201"/>
        <v>51.67</v>
      </c>
      <c r="Q2581" s="10" t="s">
        <v>8333</v>
      </c>
      <c r="R2581" t="s">
        <v>8334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6689</v>
      </c>
      <c r="D2582" s="15">
        <v>8500</v>
      </c>
      <c r="E2582" s="6">
        <v>620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8">
        <f t="shared" si="200"/>
        <v>7</v>
      </c>
      <c r="P2582" s="8">
        <f t="shared" si="201"/>
        <v>310</v>
      </c>
      <c r="Q2582" s="10" t="s">
        <v>8333</v>
      </c>
      <c r="R2582" t="s">
        <v>8334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6690</v>
      </c>
      <c r="D2583" s="15">
        <v>5000</v>
      </c>
      <c r="E2583" s="6">
        <v>618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8">
        <f t="shared" si="200"/>
        <v>12</v>
      </c>
      <c r="P2583" s="8">
        <f t="shared" si="201"/>
        <v>56.18</v>
      </c>
      <c r="Q2583" s="10" t="s">
        <v>8333</v>
      </c>
      <c r="R2583" t="s">
        <v>8334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6691</v>
      </c>
      <c r="D2584" s="15">
        <v>90000</v>
      </c>
      <c r="E2584" s="6">
        <v>615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8">
        <f t="shared" si="200"/>
        <v>1</v>
      </c>
      <c r="P2584" s="8">
        <f t="shared" si="201"/>
        <v>615</v>
      </c>
      <c r="Q2584" s="10" t="s">
        <v>8333</v>
      </c>
      <c r="R2584" t="s">
        <v>8334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6692</v>
      </c>
      <c r="D2585" s="15">
        <v>1000</v>
      </c>
      <c r="E2585" s="6">
        <v>611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8">
        <f t="shared" si="200"/>
        <v>61</v>
      </c>
      <c r="P2585" s="8">
        <f t="shared" si="201"/>
        <v>122.2</v>
      </c>
      <c r="Q2585" s="10" t="s">
        <v>8333</v>
      </c>
      <c r="R2585" t="s">
        <v>8334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6693</v>
      </c>
      <c r="D2586" s="15">
        <v>10000</v>
      </c>
      <c r="E2586" s="6">
        <v>610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8">
        <f t="shared" si="200"/>
        <v>6</v>
      </c>
      <c r="P2586" s="8" t="str">
        <f t="shared" si="201"/>
        <v>N/A</v>
      </c>
      <c r="Q2586" s="10" t="s">
        <v>8333</v>
      </c>
      <c r="R2586" t="s">
        <v>8334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6694</v>
      </c>
      <c r="D2587" s="15">
        <v>30000</v>
      </c>
      <c r="E2587" s="6">
        <v>610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8">
        <f t="shared" si="200"/>
        <v>2</v>
      </c>
      <c r="P2587" s="8">
        <f t="shared" si="201"/>
        <v>610</v>
      </c>
      <c r="Q2587" s="10" t="s">
        <v>8333</v>
      </c>
      <c r="R2587" t="s">
        <v>8334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6695</v>
      </c>
      <c r="D2588" s="15">
        <v>3000</v>
      </c>
      <c r="E2588" s="6">
        <v>610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8">
        <f t="shared" si="200"/>
        <v>20</v>
      </c>
      <c r="P2588" s="8">
        <f t="shared" si="201"/>
        <v>610</v>
      </c>
      <c r="Q2588" s="10" t="s">
        <v>8333</v>
      </c>
      <c r="R2588" t="s">
        <v>8334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6696</v>
      </c>
      <c r="D2589" s="15">
        <v>50000</v>
      </c>
      <c r="E2589" s="6">
        <v>610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8">
        <f t="shared" si="200"/>
        <v>1</v>
      </c>
      <c r="P2589" s="8">
        <f t="shared" si="201"/>
        <v>101.67</v>
      </c>
      <c r="Q2589" s="10" t="s">
        <v>8333</v>
      </c>
      <c r="R2589" t="s">
        <v>8334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6697</v>
      </c>
      <c r="D2590" s="15">
        <v>6000</v>
      </c>
      <c r="E2590" s="6">
        <v>607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8">
        <f t="shared" si="200"/>
        <v>10</v>
      </c>
      <c r="P2590" s="8">
        <f t="shared" si="201"/>
        <v>75.88</v>
      </c>
      <c r="Q2590" s="10" t="s">
        <v>8333</v>
      </c>
      <c r="R2590" t="s">
        <v>8334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6698</v>
      </c>
      <c r="D2591" s="15">
        <v>50000</v>
      </c>
      <c r="E2591" s="6">
        <v>607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8">
        <f t="shared" si="200"/>
        <v>1</v>
      </c>
      <c r="P2591" s="8">
        <f t="shared" si="201"/>
        <v>607</v>
      </c>
      <c r="Q2591" s="10" t="s">
        <v>8333</v>
      </c>
      <c r="R2591" t="s">
        <v>8334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6699</v>
      </c>
      <c r="D2592" s="15">
        <v>3000</v>
      </c>
      <c r="E2592" s="6">
        <v>606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8">
        <f t="shared" si="200"/>
        <v>20</v>
      </c>
      <c r="P2592" s="8" t="str">
        <f t="shared" si="201"/>
        <v>N/A</v>
      </c>
      <c r="Q2592" s="10" t="s">
        <v>8333</v>
      </c>
      <c r="R2592" t="s">
        <v>8334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6700</v>
      </c>
      <c r="D2593" s="15">
        <v>1500</v>
      </c>
      <c r="E2593" s="6">
        <v>605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8">
        <f t="shared" si="200"/>
        <v>40</v>
      </c>
      <c r="P2593" s="8">
        <f t="shared" si="201"/>
        <v>302.5</v>
      </c>
      <c r="Q2593" s="10" t="s">
        <v>8333</v>
      </c>
      <c r="R2593" t="s">
        <v>8334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6701</v>
      </c>
      <c r="D2594" s="15">
        <v>30000</v>
      </c>
      <c r="E2594" s="6">
        <v>605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8">
        <f t="shared" si="200"/>
        <v>2</v>
      </c>
      <c r="P2594" s="8">
        <f t="shared" si="201"/>
        <v>605</v>
      </c>
      <c r="Q2594" s="10" t="s">
        <v>8333</v>
      </c>
      <c r="R2594" t="s">
        <v>8334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6702</v>
      </c>
      <c r="D2595" s="15">
        <v>10000</v>
      </c>
      <c r="E2595" s="6">
        <v>605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8">
        <f t="shared" si="200"/>
        <v>6</v>
      </c>
      <c r="P2595" s="8" t="str">
        <f t="shared" si="201"/>
        <v>N/A</v>
      </c>
      <c r="Q2595" s="10" t="s">
        <v>8333</v>
      </c>
      <c r="R2595" t="s">
        <v>8334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6703</v>
      </c>
      <c r="D2596" s="15">
        <v>80000</v>
      </c>
      <c r="E2596" s="6">
        <v>601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8">
        <f t="shared" si="200"/>
        <v>1</v>
      </c>
      <c r="P2596" s="8">
        <f t="shared" si="201"/>
        <v>601</v>
      </c>
      <c r="Q2596" s="10" t="s">
        <v>8333</v>
      </c>
      <c r="R2596" t="s">
        <v>8334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6704</v>
      </c>
      <c r="D2597" s="15">
        <v>15000</v>
      </c>
      <c r="E2597" s="6">
        <v>601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8">
        <f t="shared" si="200"/>
        <v>4</v>
      </c>
      <c r="P2597" s="8">
        <f t="shared" si="201"/>
        <v>31.63</v>
      </c>
      <c r="Q2597" s="10" t="s">
        <v>8333</v>
      </c>
      <c r="R2597" t="s">
        <v>8334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6705</v>
      </c>
      <c r="D2598" s="15">
        <v>35000</v>
      </c>
      <c r="E2598" s="6">
        <v>600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8">
        <f t="shared" si="200"/>
        <v>2</v>
      </c>
      <c r="P2598" s="8">
        <f t="shared" si="201"/>
        <v>22.22</v>
      </c>
      <c r="Q2598" s="10" t="s">
        <v>8333</v>
      </c>
      <c r="R2598" t="s">
        <v>8334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6706</v>
      </c>
      <c r="D2599" s="15">
        <v>1500</v>
      </c>
      <c r="E2599" s="6">
        <v>600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8">
        <f t="shared" si="200"/>
        <v>40</v>
      </c>
      <c r="P2599" s="8">
        <f t="shared" si="201"/>
        <v>85.71</v>
      </c>
      <c r="Q2599" s="10" t="s">
        <v>8333</v>
      </c>
      <c r="R2599" t="s">
        <v>8334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6707</v>
      </c>
      <c r="D2600" s="15">
        <v>3000</v>
      </c>
      <c r="E2600" s="6">
        <v>600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8">
        <f t="shared" si="200"/>
        <v>20</v>
      </c>
      <c r="P2600" s="8">
        <f t="shared" si="201"/>
        <v>42.86</v>
      </c>
      <c r="Q2600" s="10" t="s">
        <v>8333</v>
      </c>
      <c r="R2600" t="s">
        <v>8334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6708</v>
      </c>
      <c r="D2601" s="15">
        <v>9041</v>
      </c>
      <c r="E2601" s="6">
        <v>600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8">
        <f t="shared" si="200"/>
        <v>7</v>
      </c>
      <c r="P2601" s="8">
        <f t="shared" si="201"/>
        <v>120</v>
      </c>
      <c r="Q2601" s="10" t="s">
        <v>8333</v>
      </c>
      <c r="R2601" t="s">
        <v>8334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6709</v>
      </c>
      <c r="D2602" s="15">
        <v>50000</v>
      </c>
      <c r="E2602" s="6">
        <v>597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8">
        <f t="shared" si="200"/>
        <v>1</v>
      </c>
      <c r="P2602" s="8">
        <f t="shared" si="201"/>
        <v>19.899999999999999</v>
      </c>
      <c r="Q2602" s="10" t="s">
        <v>8333</v>
      </c>
      <c r="R2602" t="s">
        <v>8334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6710</v>
      </c>
      <c r="D2603" s="15">
        <v>500</v>
      </c>
      <c r="E2603" s="6">
        <v>595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8">
        <f t="shared" si="200"/>
        <v>119</v>
      </c>
      <c r="P2603" s="8">
        <f t="shared" si="201"/>
        <v>3.94</v>
      </c>
      <c r="Q2603" s="10" t="s">
        <v>8316</v>
      </c>
      <c r="R2603" t="s">
        <v>8352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6711</v>
      </c>
      <c r="D2604" s="15">
        <v>12000</v>
      </c>
      <c r="E2604" s="6">
        <v>593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8">
        <f t="shared" si="200"/>
        <v>5</v>
      </c>
      <c r="P2604" s="8">
        <f t="shared" si="201"/>
        <v>1.21</v>
      </c>
      <c r="Q2604" s="10" t="s">
        <v>8316</v>
      </c>
      <c r="R2604" t="s">
        <v>8352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6712</v>
      </c>
      <c r="D2605" s="15">
        <v>1750</v>
      </c>
      <c r="E2605" s="6">
        <v>592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8">
        <f t="shared" si="200"/>
        <v>34</v>
      </c>
      <c r="P2605" s="8">
        <f t="shared" si="201"/>
        <v>11.84</v>
      </c>
      <c r="Q2605" s="10" t="s">
        <v>8316</v>
      </c>
      <c r="R2605" t="s">
        <v>8352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6713</v>
      </c>
      <c r="D2606" s="15">
        <v>20000</v>
      </c>
      <c r="E2606" s="6">
        <v>591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8">
        <f t="shared" si="200"/>
        <v>3</v>
      </c>
      <c r="P2606" s="8">
        <f t="shared" si="201"/>
        <v>1.84</v>
      </c>
      <c r="Q2606" s="10" t="s">
        <v>8316</v>
      </c>
      <c r="R2606" t="s">
        <v>8352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6714</v>
      </c>
      <c r="D2607" s="15">
        <v>100000</v>
      </c>
      <c r="E2607" s="6">
        <v>590.02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8">
        <f t="shared" si="200"/>
        <v>1</v>
      </c>
      <c r="P2607" s="8">
        <f t="shared" si="201"/>
        <v>0.33</v>
      </c>
      <c r="Q2607" s="10" t="s">
        <v>8316</v>
      </c>
      <c r="R2607" t="s">
        <v>8352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6715</v>
      </c>
      <c r="D2608" s="15">
        <v>11000</v>
      </c>
      <c r="E2608" s="6">
        <v>590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8">
        <f t="shared" si="200"/>
        <v>5</v>
      </c>
      <c r="P2608" s="8">
        <f t="shared" si="201"/>
        <v>1.53</v>
      </c>
      <c r="Q2608" s="10" t="s">
        <v>8316</v>
      </c>
      <c r="R2608" t="s">
        <v>8352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6716</v>
      </c>
      <c r="D2609" s="15">
        <v>8000</v>
      </c>
      <c r="E2609" s="6">
        <v>587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8">
        <f t="shared" si="200"/>
        <v>7</v>
      </c>
      <c r="P2609" s="8">
        <f t="shared" si="201"/>
        <v>1.47</v>
      </c>
      <c r="Q2609" s="10" t="s">
        <v>8316</v>
      </c>
      <c r="R2609" t="s">
        <v>8352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6717</v>
      </c>
      <c r="D2610" s="15">
        <v>8000</v>
      </c>
      <c r="E2610" s="6">
        <v>587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8">
        <f t="shared" si="200"/>
        <v>7</v>
      </c>
      <c r="P2610" s="8">
        <f t="shared" si="201"/>
        <v>1.93</v>
      </c>
      <c r="Q2610" s="10" t="s">
        <v>8316</v>
      </c>
      <c r="R2610" t="s">
        <v>8352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6718</v>
      </c>
      <c r="D2611" s="15">
        <v>35000</v>
      </c>
      <c r="E2611" s="6">
        <v>586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8">
        <f t="shared" si="200"/>
        <v>2</v>
      </c>
      <c r="P2611" s="8">
        <f t="shared" si="201"/>
        <v>0.87</v>
      </c>
      <c r="Q2611" s="10" t="s">
        <v>8316</v>
      </c>
      <c r="R2611" t="s">
        <v>8352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6719</v>
      </c>
      <c r="D2612" s="15">
        <v>22765</v>
      </c>
      <c r="E2612" s="6">
        <v>585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8">
        <f t="shared" si="200"/>
        <v>3</v>
      </c>
      <c r="P2612" s="8">
        <f t="shared" si="201"/>
        <v>1.01</v>
      </c>
      <c r="Q2612" s="10" t="s">
        <v>8316</v>
      </c>
      <c r="R2612" t="s">
        <v>8352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6720</v>
      </c>
      <c r="D2613" s="15">
        <v>11000</v>
      </c>
      <c r="E2613" s="6">
        <v>585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8">
        <f t="shared" si="200"/>
        <v>5</v>
      </c>
      <c r="P2613" s="8">
        <f t="shared" si="201"/>
        <v>0.16</v>
      </c>
      <c r="Q2613" s="10" t="s">
        <v>8316</v>
      </c>
      <c r="R2613" t="s">
        <v>8352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6721</v>
      </c>
      <c r="D2614" s="15">
        <v>10000</v>
      </c>
      <c r="E2614" s="6">
        <v>580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8">
        <f t="shared" si="200"/>
        <v>6</v>
      </c>
      <c r="P2614" s="8">
        <f t="shared" si="201"/>
        <v>1.97</v>
      </c>
      <c r="Q2614" s="10" t="s">
        <v>8316</v>
      </c>
      <c r="R2614" t="s">
        <v>8352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6722</v>
      </c>
      <c r="D2615" s="15">
        <v>7500</v>
      </c>
      <c r="E2615" s="6">
        <v>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8">
        <f t="shared" si="200"/>
        <v>8</v>
      </c>
      <c r="P2615" s="8">
        <f t="shared" si="201"/>
        <v>20.57</v>
      </c>
      <c r="Q2615" s="10" t="s">
        <v>8316</v>
      </c>
      <c r="R2615" t="s">
        <v>8352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6723</v>
      </c>
      <c r="D2616" s="15">
        <v>10500</v>
      </c>
      <c r="E2616" s="6">
        <v>570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8">
        <f t="shared" si="200"/>
        <v>5</v>
      </c>
      <c r="P2616" s="8">
        <f t="shared" si="201"/>
        <v>5.7</v>
      </c>
      <c r="Q2616" s="10" t="s">
        <v>8316</v>
      </c>
      <c r="R2616" t="s">
        <v>8352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6724</v>
      </c>
      <c r="D2617" s="15">
        <v>2001</v>
      </c>
      <c r="E2617" s="6">
        <v>570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8">
        <f t="shared" si="200"/>
        <v>28</v>
      </c>
      <c r="P2617" s="8">
        <f t="shared" si="201"/>
        <v>7.92</v>
      </c>
      <c r="Q2617" s="10" t="s">
        <v>8316</v>
      </c>
      <c r="R2617" t="s">
        <v>8352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6725</v>
      </c>
      <c r="D2618" s="15">
        <v>25000</v>
      </c>
      <c r="E2618" s="6">
        <v>570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8">
        <f t="shared" si="200"/>
        <v>2</v>
      </c>
      <c r="P2618" s="8">
        <f t="shared" si="201"/>
        <v>2.39</v>
      </c>
      <c r="Q2618" s="10" t="s">
        <v>8316</v>
      </c>
      <c r="R2618" t="s">
        <v>8352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6726</v>
      </c>
      <c r="D2619" s="15">
        <v>500</v>
      </c>
      <c r="E2619" s="6">
        <v>570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8">
        <f t="shared" si="200"/>
        <v>114</v>
      </c>
      <c r="P2619" s="8">
        <f t="shared" si="201"/>
        <v>3.58</v>
      </c>
      <c r="Q2619" s="10" t="s">
        <v>8316</v>
      </c>
      <c r="R2619" t="s">
        <v>8352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6727</v>
      </c>
      <c r="D2620" s="15">
        <v>15000</v>
      </c>
      <c r="E2620" s="6">
        <v>570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8">
        <f t="shared" si="200"/>
        <v>4</v>
      </c>
      <c r="P2620" s="8">
        <f t="shared" si="201"/>
        <v>7.4</v>
      </c>
      <c r="Q2620" s="10" t="s">
        <v>8316</v>
      </c>
      <c r="R2620" t="s">
        <v>8352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6728</v>
      </c>
      <c r="D2621" s="15">
        <v>1000</v>
      </c>
      <c r="E2621" s="6">
        <v>565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8">
        <f t="shared" si="200"/>
        <v>57</v>
      </c>
      <c r="P2621" s="8">
        <f t="shared" si="201"/>
        <v>10.66</v>
      </c>
      <c r="Q2621" s="10" t="s">
        <v>8316</v>
      </c>
      <c r="R2621" t="s">
        <v>8352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6729</v>
      </c>
      <c r="D2622" s="15">
        <v>65000</v>
      </c>
      <c r="E2622" s="6">
        <v>565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8">
        <f t="shared" si="200"/>
        <v>1</v>
      </c>
      <c r="P2622" s="8">
        <f t="shared" si="201"/>
        <v>0.45</v>
      </c>
      <c r="Q2622" s="10" t="s">
        <v>8316</v>
      </c>
      <c r="R2622" t="s">
        <v>8352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6730</v>
      </c>
      <c r="D2623" s="15">
        <v>15000</v>
      </c>
      <c r="E2623" s="6">
        <v>564.66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8">
        <f t="shared" si="200"/>
        <v>4</v>
      </c>
      <c r="P2623" s="8">
        <f t="shared" si="201"/>
        <v>1.21</v>
      </c>
      <c r="Q2623" s="10" t="s">
        <v>8316</v>
      </c>
      <c r="R2623" t="s">
        <v>8352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6731</v>
      </c>
      <c r="D2624" s="15">
        <v>1500</v>
      </c>
      <c r="E2624" s="6">
        <v>564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8">
        <f t="shared" si="200"/>
        <v>38</v>
      </c>
      <c r="P2624" s="8">
        <f t="shared" si="201"/>
        <v>7.62</v>
      </c>
      <c r="Q2624" s="10" t="s">
        <v>8316</v>
      </c>
      <c r="R2624" t="s">
        <v>8352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6732</v>
      </c>
      <c r="D2625" s="15">
        <v>2000</v>
      </c>
      <c r="E2625" s="6">
        <v>561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8">
        <f t="shared" si="200"/>
        <v>28</v>
      </c>
      <c r="P2625" s="8">
        <f t="shared" si="201"/>
        <v>9.0500000000000007</v>
      </c>
      <c r="Q2625" s="10" t="s">
        <v>8316</v>
      </c>
      <c r="R2625" t="s">
        <v>8352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6733</v>
      </c>
      <c r="D2626" s="15">
        <v>8000</v>
      </c>
      <c r="E2626" s="6">
        <v>560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8">
        <f t="shared" si="200"/>
        <v>7</v>
      </c>
      <c r="P2626" s="8">
        <f t="shared" si="201"/>
        <v>0.16</v>
      </c>
      <c r="Q2626" s="10" t="s">
        <v>8316</v>
      </c>
      <c r="R2626" t="s">
        <v>8352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6734</v>
      </c>
      <c r="D2627" s="15">
        <v>150</v>
      </c>
      <c r="E2627" s="6">
        <v>560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8">
        <f t="shared" ref="O2627:O2690" si="205">ROUND(E2627/D2627*100,0)</f>
        <v>373</v>
      </c>
      <c r="P2627" s="8">
        <f t="shared" ref="P2627:P2690" si="206">IFERROR(ROUND(E2627/L2627,2), "N/A")</f>
        <v>10.77</v>
      </c>
      <c r="Q2627" s="10" t="s">
        <v>8316</v>
      </c>
      <c r="R2627" t="s">
        <v>8352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6735</v>
      </c>
      <c r="D2628" s="15">
        <v>2500</v>
      </c>
      <c r="E2628" s="6">
        <v>560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8">
        <f t="shared" si="205"/>
        <v>22</v>
      </c>
      <c r="P2628" s="8">
        <f t="shared" si="206"/>
        <v>11.2</v>
      </c>
      <c r="Q2628" s="10" t="s">
        <v>8316</v>
      </c>
      <c r="R2628" t="s">
        <v>8352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6736</v>
      </c>
      <c r="D2629" s="15">
        <v>150</v>
      </c>
      <c r="E2629" s="6">
        <v>559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8">
        <f t="shared" si="205"/>
        <v>373</v>
      </c>
      <c r="P2629" s="8">
        <f t="shared" si="206"/>
        <v>12.42</v>
      </c>
      <c r="Q2629" s="10" t="s">
        <v>8316</v>
      </c>
      <c r="R2629" t="s">
        <v>8352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6737</v>
      </c>
      <c r="D2630" s="15">
        <v>839</v>
      </c>
      <c r="E2630" s="6">
        <v>558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8">
        <f t="shared" si="205"/>
        <v>67</v>
      </c>
      <c r="P2630" s="8">
        <f t="shared" si="206"/>
        <v>26.57</v>
      </c>
      <c r="Q2630" s="10" t="s">
        <v>8316</v>
      </c>
      <c r="R2630" t="s">
        <v>8352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6738</v>
      </c>
      <c r="D2631" s="15">
        <v>5000</v>
      </c>
      <c r="E2631" s="6">
        <v>555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8">
        <f t="shared" si="205"/>
        <v>11</v>
      </c>
      <c r="P2631" s="8">
        <f t="shared" si="206"/>
        <v>5.55</v>
      </c>
      <c r="Q2631" s="10" t="s">
        <v>8316</v>
      </c>
      <c r="R2631" t="s">
        <v>8352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6739</v>
      </c>
      <c r="D2632" s="15">
        <v>2000</v>
      </c>
      <c r="E2632" s="6">
        <v>553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8">
        <f t="shared" si="205"/>
        <v>28</v>
      </c>
      <c r="P2632" s="8">
        <f t="shared" si="206"/>
        <v>6.83</v>
      </c>
      <c r="Q2632" s="10" t="s">
        <v>8316</v>
      </c>
      <c r="R2632" t="s">
        <v>8352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6740</v>
      </c>
      <c r="D2633" s="15">
        <v>20000</v>
      </c>
      <c r="E2633" s="6">
        <v>553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8">
        <f t="shared" si="205"/>
        <v>3</v>
      </c>
      <c r="P2633" s="8">
        <f t="shared" si="206"/>
        <v>1.93</v>
      </c>
      <c r="Q2633" s="10" t="s">
        <v>8316</v>
      </c>
      <c r="R2633" t="s">
        <v>8352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6741</v>
      </c>
      <c r="D2634" s="15">
        <v>1070</v>
      </c>
      <c r="E2634" s="6">
        <v>551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8">
        <f t="shared" si="205"/>
        <v>51</v>
      </c>
      <c r="P2634" s="8">
        <f t="shared" si="206"/>
        <v>13.12</v>
      </c>
      <c r="Q2634" s="10" t="s">
        <v>8316</v>
      </c>
      <c r="R2634" t="s">
        <v>8352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6742</v>
      </c>
      <c r="D2635" s="15">
        <v>5000</v>
      </c>
      <c r="E2635" s="6">
        <v>550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8">
        <f t="shared" si="205"/>
        <v>11</v>
      </c>
      <c r="P2635" s="8">
        <f t="shared" si="206"/>
        <v>2.76</v>
      </c>
      <c r="Q2635" s="10" t="s">
        <v>8316</v>
      </c>
      <c r="R2635" t="s">
        <v>8352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6743</v>
      </c>
      <c r="D2636" s="15">
        <v>930</v>
      </c>
      <c r="E2636" s="6">
        <v>550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8">
        <f t="shared" si="205"/>
        <v>59</v>
      </c>
      <c r="P2636" s="8">
        <f t="shared" si="206"/>
        <v>22</v>
      </c>
      <c r="Q2636" s="10" t="s">
        <v>8316</v>
      </c>
      <c r="R2636" t="s">
        <v>8352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6744</v>
      </c>
      <c r="D2637" s="15">
        <v>11500</v>
      </c>
      <c r="E2637" s="6">
        <v>550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8">
        <f t="shared" si="205"/>
        <v>5</v>
      </c>
      <c r="P2637" s="8">
        <f t="shared" si="206"/>
        <v>6.55</v>
      </c>
      <c r="Q2637" s="10" t="s">
        <v>8316</v>
      </c>
      <c r="R2637" t="s">
        <v>8352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6745</v>
      </c>
      <c r="D2638" s="15">
        <v>1000</v>
      </c>
      <c r="E2638" s="6">
        <v>550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8">
        <f t="shared" si="205"/>
        <v>55</v>
      </c>
      <c r="P2638" s="8">
        <f t="shared" si="206"/>
        <v>11</v>
      </c>
      <c r="Q2638" s="10" t="s">
        <v>8316</v>
      </c>
      <c r="R2638" t="s">
        <v>8352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6746</v>
      </c>
      <c r="D2639" s="15">
        <v>500</v>
      </c>
      <c r="E2639" s="6">
        <v>550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8">
        <f t="shared" si="205"/>
        <v>110</v>
      </c>
      <c r="P2639" s="8">
        <f t="shared" si="206"/>
        <v>21.15</v>
      </c>
      <c r="Q2639" s="10" t="s">
        <v>8316</v>
      </c>
      <c r="R2639" t="s">
        <v>8352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6747</v>
      </c>
      <c r="D2640" s="15">
        <v>347</v>
      </c>
      <c r="E2640" s="6">
        <v>546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8">
        <f t="shared" si="205"/>
        <v>157</v>
      </c>
      <c r="P2640" s="8">
        <f t="shared" si="206"/>
        <v>39</v>
      </c>
      <c r="Q2640" s="10" t="s">
        <v>8316</v>
      </c>
      <c r="R2640" t="s">
        <v>8352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6748</v>
      </c>
      <c r="D2641" s="15">
        <v>300</v>
      </c>
      <c r="E2641" s="6">
        <v>545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8">
        <f t="shared" si="205"/>
        <v>182</v>
      </c>
      <c r="P2641" s="8">
        <f t="shared" si="206"/>
        <v>11.12</v>
      </c>
      <c r="Q2641" s="10" t="s">
        <v>8316</v>
      </c>
      <c r="R2641" t="s">
        <v>8352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6749</v>
      </c>
      <c r="D2642" s="15">
        <v>3000</v>
      </c>
      <c r="E2642" s="6">
        <v>545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8">
        <f t="shared" si="205"/>
        <v>18</v>
      </c>
      <c r="P2642" s="8">
        <f t="shared" si="206"/>
        <v>7.9</v>
      </c>
      <c r="Q2642" s="10" t="s">
        <v>8316</v>
      </c>
      <c r="R2642" t="s">
        <v>8352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6750</v>
      </c>
      <c r="D2643" s="15">
        <v>1500</v>
      </c>
      <c r="E2643" s="6">
        <v>545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8">
        <f t="shared" si="205"/>
        <v>36</v>
      </c>
      <c r="P2643" s="8">
        <f t="shared" si="206"/>
        <v>545</v>
      </c>
      <c r="Q2643" s="10" t="s">
        <v>8316</v>
      </c>
      <c r="R2643" t="s">
        <v>8352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6751</v>
      </c>
      <c r="D2644" s="15">
        <v>500000</v>
      </c>
      <c r="E2644" s="6">
        <v>542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8">
        <f t="shared" si="205"/>
        <v>0</v>
      </c>
      <c r="P2644" s="8" t="str">
        <f t="shared" si="206"/>
        <v>N/A</v>
      </c>
      <c r="Q2644" s="10" t="s">
        <v>8316</v>
      </c>
      <c r="R2644" t="s">
        <v>8352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6752</v>
      </c>
      <c r="D2645" s="15">
        <v>1000000</v>
      </c>
      <c r="E2645" s="6">
        <v>541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8">
        <f t="shared" si="205"/>
        <v>0</v>
      </c>
      <c r="P2645" s="8">
        <f t="shared" si="206"/>
        <v>0.36</v>
      </c>
      <c r="Q2645" s="10" t="s">
        <v>8316</v>
      </c>
      <c r="R2645" t="s">
        <v>8352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6753</v>
      </c>
      <c r="D2646" s="15">
        <v>100000</v>
      </c>
      <c r="E2646" s="6">
        <v>540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8">
        <f t="shared" si="205"/>
        <v>1</v>
      </c>
      <c r="P2646" s="8">
        <f t="shared" si="206"/>
        <v>10.38</v>
      </c>
      <c r="Q2646" s="10" t="s">
        <v>8316</v>
      </c>
      <c r="R2646" t="s">
        <v>8352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6754</v>
      </c>
      <c r="D2647" s="15">
        <v>20000</v>
      </c>
      <c r="E2647" s="6">
        <v>540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8">
        <f t="shared" si="205"/>
        <v>3</v>
      </c>
      <c r="P2647" s="8">
        <f t="shared" si="206"/>
        <v>23.48</v>
      </c>
      <c r="Q2647" s="10" t="s">
        <v>8316</v>
      </c>
      <c r="R2647" t="s">
        <v>8352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6755</v>
      </c>
      <c r="D2648" s="15">
        <v>500000</v>
      </c>
      <c r="E2648" s="6">
        <v>537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8">
        <f t="shared" si="205"/>
        <v>0</v>
      </c>
      <c r="P2648" s="8">
        <f t="shared" si="206"/>
        <v>1</v>
      </c>
      <c r="Q2648" s="10" t="s">
        <v>8316</v>
      </c>
      <c r="R2648" t="s">
        <v>8352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6756</v>
      </c>
      <c r="D2649" s="15">
        <v>2500</v>
      </c>
      <c r="E2649" s="6">
        <v>530.11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8">
        <f t="shared" si="205"/>
        <v>21</v>
      </c>
      <c r="P2649" s="8">
        <f t="shared" si="206"/>
        <v>176.7</v>
      </c>
      <c r="Q2649" s="10" t="s">
        <v>8316</v>
      </c>
      <c r="R2649" t="s">
        <v>8352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6757</v>
      </c>
      <c r="D2650" s="15">
        <v>12000</v>
      </c>
      <c r="E2650" s="6">
        <v>530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8">
        <f t="shared" si="205"/>
        <v>4</v>
      </c>
      <c r="P2650" s="8">
        <f t="shared" si="206"/>
        <v>88.33</v>
      </c>
      <c r="Q2650" s="10" t="s">
        <v>8316</v>
      </c>
      <c r="R2650" t="s">
        <v>8352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6758</v>
      </c>
      <c r="D2651" s="15">
        <v>125000</v>
      </c>
      <c r="E2651" s="6">
        <v>530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8">
        <f t="shared" si="205"/>
        <v>0</v>
      </c>
      <c r="P2651" s="8">
        <f t="shared" si="206"/>
        <v>176.67</v>
      </c>
      <c r="Q2651" s="10" t="s">
        <v>8316</v>
      </c>
      <c r="R2651" t="s">
        <v>8352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6759</v>
      </c>
      <c r="D2652" s="15">
        <v>60000</v>
      </c>
      <c r="E2652" s="6">
        <v>530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8">
        <f t="shared" si="205"/>
        <v>1</v>
      </c>
      <c r="P2652" s="8">
        <f t="shared" si="206"/>
        <v>106</v>
      </c>
      <c r="Q2652" s="10" t="s">
        <v>8316</v>
      </c>
      <c r="R2652" t="s">
        <v>8352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6760</v>
      </c>
      <c r="D2653" s="15">
        <v>280000</v>
      </c>
      <c r="E2653" s="6">
        <v>527.45000000000005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8">
        <f t="shared" si="205"/>
        <v>0</v>
      </c>
      <c r="P2653" s="8">
        <f t="shared" si="206"/>
        <v>31.03</v>
      </c>
      <c r="Q2653" s="10" t="s">
        <v>8316</v>
      </c>
      <c r="R2653" t="s">
        <v>8352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6761</v>
      </c>
      <c r="D2654" s="15">
        <v>100000</v>
      </c>
      <c r="E2654" s="6">
        <v>527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8">
        <f t="shared" si="205"/>
        <v>1</v>
      </c>
      <c r="P2654" s="8">
        <f t="shared" si="206"/>
        <v>47.91</v>
      </c>
      <c r="Q2654" s="10" t="s">
        <v>8316</v>
      </c>
      <c r="R2654" t="s">
        <v>8352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6762</v>
      </c>
      <c r="D2655" s="15">
        <v>51000</v>
      </c>
      <c r="E2655" s="6">
        <v>525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8">
        <f t="shared" si="205"/>
        <v>1</v>
      </c>
      <c r="P2655" s="8">
        <f t="shared" si="206"/>
        <v>7.5</v>
      </c>
      <c r="Q2655" s="10" t="s">
        <v>8316</v>
      </c>
      <c r="R2655" t="s">
        <v>8352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6763</v>
      </c>
      <c r="D2656" s="15">
        <v>100000</v>
      </c>
      <c r="E2656" s="6">
        <v>525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8">
        <f t="shared" si="205"/>
        <v>1</v>
      </c>
      <c r="P2656" s="8">
        <f t="shared" si="206"/>
        <v>87.5</v>
      </c>
      <c r="Q2656" s="10" t="s">
        <v>8316</v>
      </c>
      <c r="R2656" t="s">
        <v>8352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6764</v>
      </c>
      <c r="D2657" s="15">
        <v>15000</v>
      </c>
      <c r="E2657" s="6">
        <v>525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8">
        <f t="shared" si="205"/>
        <v>4</v>
      </c>
      <c r="P2657" s="8">
        <f t="shared" si="206"/>
        <v>12.21</v>
      </c>
      <c r="Q2657" s="10" t="s">
        <v>8316</v>
      </c>
      <c r="R2657" t="s">
        <v>8352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6765</v>
      </c>
      <c r="D2658" s="15">
        <v>150000</v>
      </c>
      <c r="E2658" s="6">
        <v>521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8">
        <f t="shared" si="205"/>
        <v>0</v>
      </c>
      <c r="P2658" s="8">
        <f t="shared" si="206"/>
        <v>3.43</v>
      </c>
      <c r="Q2658" s="10" t="s">
        <v>8316</v>
      </c>
      <c r="R2658" t="s">
        <v>8352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6766</v>
      </c>
      <c r="D2659" s="15">
        <v>30000</v>
      </c>
      <c r="E2659" s="6">
        <v>520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8">
        <f t="shared" si="205"/>
        <v>2</v>
      </c>
      <c r="P2659" s="8">
        <f t="shared" si="206"/>
        <v>8.81</v>
      </c>
      <c r="Q2659" s="10" t="s">
        <v>8316</v>
      </c>
      <c r="R2659" t="s">
        <v>8352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6767</v>
      </c>
      <c r="D2660" s="15">
        <v>98000</v>
      </c>
      <c r="E2660" s="6">
        <v>520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8">
        <f t="shared" si="205"/>
        <v>1</v>
      </c>
      <c r="P2660" s="8">
        <f t="shared" si="206"/>
        <v>130</v>
      </c>
      <c r="Q2660" s="10" t="s">
        <v>8316</v>
      </c>
      <c r="R2660" t="s">
        <v>8352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6768</v>
      </c>
      <c r="D2661" s="15">
        <v>49000</v>
      </c>
      <c r="E2661" s="6">
        <v>520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8">
        <f t="shared" si="205"/>
        <v>1</v>
      </c>
      <c r="P2661" s="8">
        <f t="shared" si="206"/>
        <v>52</v>
      </c>
      <c r="Q2661" s="10" t="s">
        <v>8316</v>
      </c>
      <c r="R2661" t="s">
        <v>8352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6769</v>
      </c>
      <c r="D2662" s="15">
        <v>20000</v>
      </c>
      <c r="E2662" s="6">
        <v>520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8">
        <f t="shared" si="205"/>
        <v>3</v>
      </c>
      <c r="P2662" s="8">
        <f t="shared" si="206"/>
        <v>104</v>
      </c>
      <c r="Q2662" s="10" t="s">
        <v>8316</v>
      </c>
      <c r="R2662" t="s">
        <v>8352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6770</v>
      </c>
      <c r="D2663" s="15">
        <v>5000</v>
      </c>
      <c r="E2663" s="6">
        <v>520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8">
        <f t="shared" si="205"/>
        <v>10</v>
      </c>
      <c r="P2663" s="8">
        <f t="shared" si="206"/>
        <v>8.67</v>
      </c>
      <c r="Q2663" s="10" t="s">
        <v>8316</v>
      </c>
      <c r="R2663" t="s">
        <v>8353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6771</v>
      </c>
      <c r="D2664" s="15">
        <v>20000</v>
      </c>
      <c r="E2664" s="6">
        <v>519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8">
        <f t="shared" si="205"/>
        <v>3</v>
      </c>
      <c r="P2664" s="8">
        <f t="shared" si="206"/>
        <v>6.49</v>
      </c>
      <c r="Q2664" s="10" t="s">
        <v>8316</v>
      </c>
      <c r="R2664" t="s">
        <v>8353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6772</v>
      </c>
      <c r="D2665" s="15">
        <v>20000</v>
      </c>
      <c r="E2665" s="6">
        <v>516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8">
        <f t="shared" si="205"/>
        <v>3</v>
      </c>
      <c r="P2665" s="8">
        <f t="shared" si="206"/>
        <v>9.2100000000000009</v>
      </c>
      <c r="Q2665" s="10" t="s">
        <v>8316</v>
      </c>
      <c r="R2665" t="s">
        <v>8353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6773</v>
      </c>
      <c r="D2666" s="15">
        <v>17500</v>
      </c>
      <c r="E2666" s="6">
        <v>509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8">
        <f t="shared" si="205"/>
        <v>3</v>
      </c>
      <c r="P2666" s="8">
        <f t="shared" si="206"/>
        <v>4.8899999999999997</v>
      </c>
      <c r="Q2666" s="10" t="s">
        <v>8316</v>
      </c>
      <c r="R2666" t="s">
        <v>8353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6774</v>
      </c>
      <c r="D2667" s="15">
        <v>3500</v>
      </c>
      <c r="E2667" s="6">
        <v>509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8">
        <f t="shared" si="205"/>
        <v>15</v>
      </c>
      <c r="P2667" s="8">
        <f t="shared" si="206"/>
        <v>11.07</v>
      </c>
      <c r="Q2667" s="10" t="s">
        <v>8316</v>
      </c>
      <c r="R2667" t="s">
        <v>8353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6775</v>
      </c>
      <c r="D2668" s="15">
        <v>10000</v>
      </c>
      <c r="E2668" s="6">
        <v>506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8">
        <f t="shared" si="205"/>
        <v>5</v>
      </c>
      <c r="P2668" s="8">
        <f t="shared" si="206"/>
        <v>2.46</v>
      </c>
      <c r="Q2668" s="10" t="s">
        <v>8316</v>
      </c>
      <c r="R2668" t="s">
        <v>8353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6776</v>
      </c>
      <c r="D2669" s="15">
        <v>1500</v>
      </c>
      <c r="E2669" s="6">
        <v>505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8">
        <f t="shared" si="205"/>
        <v>34</v>
      </c>
      <c r="P2669" s="8">
        <f t="shared" si="206"/>
        <v>28.06</v>
      </c>
      <c r="Q2669" s="10" t="s">
        <v>8316</v>
      </c>
      <c r="R2669" t="s">
        <v>8353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6777</v>
      </c>
      <c r="D2670" s="15">
        <v>1000</v>
      </c>
      <c r="E2670" s="6">
        <v>504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8">
        <f t="shared" si="205"/>
        <v>50</v>
      </c>
      <c r="P2670" s="8">
        <f t="shared" si="206"/>
        <v>18</v>
      </c>
      <c r="Q2670" s="10" t="s">
        <v>8316</v>
      </c>
      <c r="R2670" t="s">
        <v>8353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6778</v>
      </c>
      <c r="D2671" s="15">
        <v>800</v>
      </c>
      <c r="E2671" s="6">
        <v>504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8">
        <f t="shared" si="205"/>
        <v>63</v>
      </c>
      <c r="P2671" s="8">
        <f t="shared" si="206"/>
        <v>45.82</v>
      </c>
      <c r="Q2671" s="10" t="s">
        <v>8316</v>
      </c>
      <c r="R2671" t="s">
        <v>8353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6779</v>
      </c>
      <c r="D2672" s="15">
        <v>38888</v>
      </c>
      <c r="E2672" s="6">
        <v>503.22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8">
        <f t="shared" si="205"/>
        <v>1</v>
      </c>
      <c r="P2672" s="8">
        <f t="shared" si="206"/>
        <v>8.39</v>
      </c>
      <c r="Q2672" s="10" t="s">
        <v>8316</v>
      </c>
      <c r="R2672" t="s">
        <v>8353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6780</v>
      </c>
      <c r="D2673" s="15">
        <v>25000</v>
      </c>
      <c r="E2673" s="6">
        <v>503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8">
        <f t="shared" si="205"/>
        <v>2</v>
      </c>
      <c r="P2673" s="8">
        <f t="shared" si="206"/>
        <v>5.99</v>
      </c>
      <c r="Q2673" s="10" t="s">
        <v>8316</v>
      </c>
      <c r="R2673" t="s">
        <v>8353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6781</v>
      </c>
      <c r="D2674" s="15">
        <v>10000</v>
      </c>
      <c r="E2674" s="6">
        <v>502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8">
        <f t="shared" si="205"/>
        <v>5</v>
      </c>
      <c r="P2674" s="8">
        <f t="shared" si="206"/>
        <v>10.68</v>
      </c>
      <c r="Q2674" s="10" t="s">
        <v>8316</v>
      </c>
      <c r="R2674" t="s">
        <v>8353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6782</v>
      </c>
      <c r="D2675" s="15">
        <v>40000</v>
      </c>
      <c r="E2675" s="6">
        <v>501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8">
        <f t="shared" si="205"/>
        <v>1</v>
      </c>
      <c r="P2675" s="8">
        <f t="shared" si="206"/>
        <v>7.59</v>
      </c>
      <c r="Q2675" s="10" t="s">
        <v>8316</v>
      </c>
      <c r="R2675" t="s">
        <v>8353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6783</v>
      </c>
      <c r="D2676" s="15">
        <v>35000</v>
      </c>
      <c r="E2676" s="6">
        <v>500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8">
        <f t="shared" si="205"/>
        <v>1</v>
      </c>
      <c r="P2676" s="8">
        <f t="shared" si="206"/>
        <v>2.92</v>
      </c>
      <c r="Q2676" s="10" t="s">
        <v>8316</v>
      </c>
      <c r="R2676" t="s">
        <v>8353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6784</v>
      </c>
      <c r="D2677" s="15">
        <v>25000</v>
      </c>
      <c r="E2677" s="6">
        <v>500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8">
        <f t="shared" si="205"/>
        <v>2</v>
      </c>
      <c r="P2677" s="8">
        <f t="shared" si="206"/>
        <v>17.239999999999998</v>
      </c>
      <c r="Q2677" s="10" t="s">
        <v>8316</v>
      </c>
      <c r="R2677" t="s">
        <v>8353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6785</v>
      </c>
      <c r="D2678" s="15">
        <v>2100</v>
      </c>
      <c r="E2678" s="6">
        <v>500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8">
        <f t="shared" si="205"/>
        <v>24</v>
      </c>
      <c r="P2678" s="8">
        <f t="shared" si="206"/>
        <v>55.56</v>
      </c>
      <c r="Q2678" s="10" t="s">
        <v>8316</v>
      </c>
      <c r="R2678" t="s">
        <v>8353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6786</v>
      </c>
      <c r="D2679" s="15">
        <v>19500</v>
      </c>
      <c r="E2679" s="6">
        <v>500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8">
        <f t="shared" si="205"/>
        <v>3</v>
      </c>
      <c r="P2679" s="8">
        <f t="shared" si="206"/>
        <v>18.52</v>
      </c>
      <c r="Q2679" s="10" t="s">
        <v>8316</v>
      </c>
      <c r="R2679" t="s">
        <v>8353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6787</v>
      </c>
      <c r="D2680" s="15">
        <v>8000000</v>
      </c>
      <c r="E2680" s="6">
        <v>500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8">
        <f t="shared" si="205"/>
        <v>0</v>
      </c>
      <c r="P2680" s="8">
        <f t="shared" si="206"/>
        <v>250</v>
      </c>
      <c r="Q2680" s="10" t="s">
        <v>8316</v>
      </c>
      <c r="R2680" t="s">
        <v>8353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6788</v>
      </c>
      <c r="D2681" s="15">
        <v>40000</v>
      </c>
      <c r="E2681" s="6">
        <v>500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8">
        <f t="shared" si="205"/>
        <v>1</v>
      </c>
      <c r="P2681" s="8">
        <f t="shared" si="206"/>
        <v>166.67</v>
      </c>
      <c r="Q2681" s="10" t="s">
        <v>8316</v>
      </c>
      <c r="R2681" t="s">
        <v>8353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6789</v>
      </c>
      <c r="D2682" s="15">
        <v>32000</v>
      </c>
      <c r="E2682" s="6">
        <v>500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8">
        <f t="shared" si="205"/>
        <v>2</v>
      </c>
      <c r="P2682" s="8">
        <f t="shared" si="206"/>
        <v>125</v>
      </c>
      <c r="Q2682" s="10" t="s">
        <v>8316</v>
      </c>
      <c r="R2682" t="s">
        <v>8353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6790</v>
      </c>
      <c r="D2683" s="15">
        <v>8000</v>
      </c>
      <c r="E2683" s="6">
        <v>500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8">
        <f t="shared" si="205"/>
        <v>6</v>
      </c>
      <c r="P2683" s="8">
        <f t="shared" si="206"/>
        <v>250</v>
      </c>
      <c r="Q2683" s="10" t="s">
        <v>8333</v>
      </c>
      <c r="R2683" t="s">
        <v>8334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6791</v>
      </c>
      <c r="D2684" s="15">
        <v>6000</v>
      </c>
      <c r="E2684" s="6">
        <v>500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8">
        <f t="shared" si="205"/>
        <v>8</v>
      </c>
      <c r="P2684" s="8">
        <f t="shared" si="206"/>
        <v>25</v>
      </c>
      <c r="Q2684" s="10" t="s">
        <v>8333</v>
      </c>
      <c r="R2684" t="s">
        <v>8334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6792</v>
      </c>
      <c r="D2685" s="15">
        <v>15000</v>
      </c>
      <c r="E2685" s="6">
        <v>500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8">
        <f t="shared" si="205"/>
        <v>3</v>
      </c>
      <c r="P2685" s="8">
        <f t="shared" si="206"/>
        <v>166.67</v>
      </c>
      <c r="Q2685" s="10" t="s">
        <v>8333</v>
      </c>
      <c r="R2685" t="s">
        <v>8334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6793</v>
      </c>
      <c r="D2686" s="15">
        <v>70000</v>
      </c>
      <c r="E2686" s="6">
        <v>500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8">
        <f t="shared" si="205"/>
        <v>1</v>
      </c>
      <c r="P2686" s="8">
        <f t="shared" si="206"/>
        <v>125</v>
      </c>
      <c r="Q2686" s="10" t="s">
        <v>8333</v>
      </c>
      <c r="R2686" t="s">
        <v>8334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6794</v>
      </c>
      <c r="D2687" s="15">
        <v>50000</v>
      </c>
      <c r="E2687" s="6">
        <v>500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8">
        <f t="shared" si="205"/>
        <v>1</v>
      </c>
      <c r="P2687" s="8">
        <f t="shared" si="206"/>
        <v>500</v>
      </c>
      <c r="Q2687" s="10" t="s">
        <v>8333</v>
      </c>
      <c r="R2687" t="s">
        <v>8334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6795</v>
      </c>
      <c r="D2688" s="15">
        <v>30000</v>
      </c>
      <c r="E2688" s="6">
        <v>497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8">
        <f t="shared" si="205"/>
        <v>2</v>
      </c>
      <c r="P2688" s="8" t="str">
        <f t="shared" si="206"/>
        <v>N/A</v>
      </c>
      <c r="Q2688" s="10" t="s">
        <v>8333</v>
      </c>
      <c r="R2688" t="s">
        <v>8334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6796</v>
      </c>
      <c r="D2689" s="15">
        <v>15000</v>
      </c>
      <c r="E2689" s="6">
        <v>492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8">
        <f t="shared" si="205"/>
        <v>3</v>
      </c>
      <c r="P2689" s="8" t="str">
        <f t="shared" si="206"/>
        <v>N/A</v>
      </c>
      <c r="Q2689" s="10" t="s">
        <v>8333</v>
      </c>
      <c r="R2689" t="s">
        <v>8334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6797</v>
      </c>
      <c r="D2690" s="15">
        <v>50000</v>
      </c>
      <c r="E2690" s="6">
        <v>490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8">
        <f t="shared" si="205"/>
        <v>1</v>
      </c>
      <c r="P2690" s="8">
        <f t="shared" si="206"/>
        <v>35</v>
      </c>
      <c r="Q2690" s="10" t="s">
        <v>8333</v>
      </c>
      <c r="R2690" t="s">
        <v>8334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6798</v>
      </c>
      <c r="D2691" s="15">
        <v>35000</v>
      </c>
      <c r="E2691" s="6">
        <v>488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8">
        <f t="shared" ref="O2691:O2754" si="210">ROUND(E2691/D2691*100,0)</f>
        <v>1</v>
      </c>
      <c r="P2691" s="8">
        <f t="shared" ref="P2691:P2754" si="211">IFERROR(ROUND(E2691/L2691,2), "N/A")</f>
        <v>488</v>
      </c>
      <c r="Q2691" s="10" t="s">
        <v>8333</v>
      </c>
      <c r="R2691" t="s">
        <v>8334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6799</v>
      </c>
      <c r="D2692" s="15">
        <v>80000</v>
      </c>
      <c r="E2692" s="6">
        <v>487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8">
        <f t="shared" si="210"/>
        <v>1</v>
      </c>
      <c r="P2692" s="8">
        <f t="shared" si="211"/>
        <v>4.13</v>
      </c>
      <c r="Q2692" s="10" t="s">
        <v>8333</v>
      </c>
      <c r="R2692" t="s">
        <v>8334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6800</v>
      </c>
      <c r="D2693" s="15">
        <v>65000</v>
      </c>
      <c r="E2693" s="6">
        <v>486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8">
        <f t="shared" si="210"/>
        <v>1</v>
      </c>
      <c r="P2693" s="8">
        <f t="shared" si="211"/>
        <v>243</v>
      </c>
      <c r="Q2693" s="10" t="s">
        <v>8333</v>
      </c>
      <c r="R2693" t="s">
        <v>8334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6801</v>
      </c>
      <c r="D2694" s="15">
        <v>3500</v>
      </c>
      <c r="E2694" s="6">
        <v>485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8">
        <f t="shared" si="210"/>
        <v>14</v>
      </c>
      <c r="P2694" s="8">
        <f t="shared" si="211"/>
        <v>485</v>
      </c>
      <c r="Q2694" s="10" t="s">
        <v>8333</v>
      </c>
      <c r="R2694" t="s">
        <v>8334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6802</v>
      </c>
      <c r="D2695" s="15">
        <v>5000</v>
      </c>
      <c r="E2695" s="6">
        <v>481.5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8">
        <f t="shared" si="210"/>
        <v>10</v>
      </c>
      <c r="P2695" s="8">
        <f t="shared" si="211"/>
        <v>160.5</v>
      </c>
      <c r="Q2695" s="10" t="s">
        <v>8333</v>
      </c>
      <c r="R2695" t="s">
        <v>8334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6803</v>
      </c>
      <c r="D2696" s="15">
        <v>30000</v>
      </c>
      <c r="E2696" s="6">
        <v>481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8">
        <f t="shared" si="210"/>
        <v>2</v>
      </c>
      <c r="P2696" s="8">
        <f t="shared" si="211"/>
        <v>481</v>
      </c>
      <c r="Q2696" s="10" t="s">
        <v>8333</v>
      </c>
      <c r="R2696" t="s">
        <v>8334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6804</v>
      </c>
      <c r="D2697" s="15">
        <v>15000</v>
      </c>
      <c r="E2697" s="6">
        <v>481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8">
        <f t="shared" si="210"/>
        <v>3</v>
      </c>
      <c r="P2697" s="8">
        <f t="shared" si="211"/>
        <v>160.33000000000001</v>
      </c>
      <c r="Q2697" s="10" t="s">
        <v>8333</v>
      </c>
      <c r="R2697" t="s">
        <v>8334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6805</v>
      </c>
      <c r="D2698" s="15">
        <v>60000</v>
      </c>
      <c r="E2698" s="6">
        <v>480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8">
        <f t="shared" si="210"/>
        <v>1</v>
      </c>
      <c r="P2698" s="8">
        <f t="shared" si="211"/>
        <v>12.63</v>
      </c>
      <c r="Q2698" s="10" t="s">
        <v>8333</v>
      </c>
      <c r="R2698" t="s">
        <v>8334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6806</v>
      </c>
      <c r="D2699" s="15">
        <v>23000</v>
      </c>
      <c r="E2699" s="6">
        <v>480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8">
        <f t="shared" si="210"/>
        <v>2</v>
      </c>
      <c r="P2699" s="8">
        <f t="shared" si="211"/>
        <v>9.23</v>
      </c>
      <c r="Q2699" s="10" t="s">
        <v>8333</v>
      </c>
      <c r="R2699" t="s">
        <v>8334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6807</v>
      </c>
      <c r="D2700" s="15">
        <v>8000</v>
      </c>
      <c r="E2700" s="6">
        <v>478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8">
        <f t="shared" si="210"/>
        <v>6</v>
      </c>
      <c r="P2700" s="8">
        <f t="shared" si="211"/>
        <v>239</v>
      </c>
      <c r="Q2700" s="10" t="s">
        <v>8333</v>
      </c>
      <c r="R2700" t="s">
        <v>8334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6808</v>
      </c>
      <c r="D2701" s="15">
        <v>2</v>
      </c>
      <c r="E2701" s="6">
        <v>470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8">
        <f t="shared" si="210"/>
        <v>23500</v>
      </c>
      <c r="P2701" s="8" t="str">
        <f t="shared" si="211"/>
        <v>N/A</v>
      </c>
      <c r="Q2701" s="10" t="s">
        <v>8333</v>
      </c>
      <c r="R2701" t="s">
        <v>8334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6809</v>
      </c>
      <c r="D2702" s="15">
        <v>9999</v>
      </c>
      <c r="E2702" s="6">
        <v>469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8">
        <f t="shared" si="210"/>
        <v>5</v>
      </c>
      <c r="P2702" s="8">
        <f t="shared" si="211"/>
        <v>117.25</v>
      </c>
      <c r="Q2702" s="10" t="s">
        <v>8333</v>
      </c>
      <c r="R2702" t="s">
        <v>8334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6810</v>
      </c>
      <c r="D2703" s="15">
        <v>3400</v>
      </c>
      <c r="E2703" s="6">
        <v>467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8">
        <f t="shared" si="210"/>
        <v>14</v>
      </c>
      <c r="P2703" s="8">
        <f t="shared" si="211"/>
        <v>10.15</v>
      </c>
      <c r="Q2703" s="10" t="s">
        <v>8314</v>
      </c>
      <c r="R2703" t="s">
        <v>8354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6811</v>
      </c>
      <c r="D2704" s="15">
        <v>10000</v>
      </c>
      <c r="E2704" s="6">
        <v>467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8">
        <f t="shared" si="210"/>
        <v>5</v>
      </c>
      <c r="P2704" s="8">
        <f t="shared" si="211"/>
        <v>17.96</v>
      </c>
      <c r="Q2704" s="10" t="s">
        <v>8314</v>
      </c>
      <c r="R2704" t="s">
        <v>8354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6812</v>
      </c>
      <c r="D2705" s="15">
        <v>40000</v>
      </c>
      <c r="E2705" s="6">
        <v>463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8">
        <f t="shared" si="210"/>
        <v>1</v>
      </c>
      <c r="P2705" s="8">
        <f t="shared" si="211"/>
        <v>10.29</v>
      </c>
      <c r="Q2705" s="10" t="s">
        <v>8314</v>
      </c>
      <c r="R2705" t="s">
        <v>8354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6813</v>
      </c>
      <c r="D2706" s="15">
        <v>19000</v>
      </c>
      <c r="E2706" s="6">
        <v>463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8">
        <f t="shared" si="210"/>
        <v>2</v>
      </c>
      <c r="P2706" s="8">
        <f t="shared" si="211"/>
        <v>66.14</v>
      </c>
      <c r="Q2706" s="10" t="s">
        <v>8314</v>
      </c>
      <c r="R2706" t="s">
        <v>8354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6814</v>
      </c>
      <c r="D2707" s="15">
        <v>16500</v>
      </c>
      <c r="E2707" s="6">
        <v>460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8">
        <f t="shared" si="210"/>
        <v>3</v>
      </c>
      <c r="P2707" s="8">
        <f t="shared" si="211"/>
        <v>57.5</v>
      </c>
      <c r="Q2707" s="10" t="s">
        <v>8314</v>
      </c>
      <c r="R2707" t="s">
        <v>8354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6815</v>
      </c>
      <c r="D2708" s="15">
        <v>35000</v>
      </c>
      <c r="E2708" s="6">
        <v>460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8">
        <f t="shared" si="210"/>
        <v>1</v>
      </c>
      <c r="P2708" s="8">
        <f t="shared" si="211"/>
        <v>1.75</v>
      </c>
      <c r="Q2708" s="10" t="s">
        <v>8314</v>
      </c>
      <c r="R2708" t="s">
        <v>8354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6816</v>
      </c>
      <c r="D2709" s="15">
        <v>8000</v>
      </c>
      <c r="E2709" s="6">
        <v>460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8">
        <f t="shared" si="210"/>
        <v>6</v>
      </c>
      <c r="P2709" s="8">
        <f t="shared" si="211"/>
        <v>1.17</v>
      </c>
      <c r="Q2709" s="10" t="s">
        <v>8314</v>
      </c>
      <c r="R2709" t="s">
        <v>8354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6817</v>
      </c>
      <c r="D2710" s="15">
        <v>20000</v>
      </c>
      <c r="E2710" s="6">
        <v>460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8">
        <f t="shared" si="210"/>
        <v>2</v>
      </c>
      <c r="P2710" s="8">
        <f t="shared" si="211"/>
        <v>0.44</v>
      </c>
      <c r="Q2710" s="10" t="s">
        <v>8314</v>
      </c>
      <c r="R2710" t="s">
        <v>8354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6818</v>
      </c>
      <c r="D2711" s="15">
        <v>50000</v>
      </c>
      <c r="E2711" s="6">
        <v>460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8">
        <f t="shared" si="210"/>
        <v>1</v>
      </c>
      <c r="P2711" s="8">
        <f t="shared" si="211"/>
        <v>1.49</v>
      </c>
      <c r="Q2711" s="10" t="s">
        <v>8314</v>
      </c>
      <c r="R2711" t="s">
        <v>8354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6819</v>
      </c>
      <c r="D2712" s="15">
        <v>60000</v>
      </c>
      <c r="E2712" s="6">
        <v>460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8">
        <f t="shared" si="210"/>
        <v>1</v>
      </c>
      <c r="P2712" s="8">
        <f t="shared" si="211"/>
        <v>0.42</v>
      </c>
      <c r="Q2712" s="10" t="s">
        <v>8314</v>
      </c>
      <c r="R2712" t="s">
        <v>8354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6820</v>
      </c>
      <c r="D2713" s="15">
        <v>3910</v>
      </c>
      <c r="E2713" s="6">
        <v>455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8">
        <f t="shared" si="210"/>
        <v>12</v>
      </c>
      <c r="P2713" s="8">
        <f t="shared" si="211"/>
        <v>6.23</v>
      </c>
      <c r="Q2713" s="10" t="s">
        <v>8314</v>
      </c>
      <c r="R2713" t="s">
        <v>8354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6821</v>
      </c>
      <c r="D2714" s="15">
        <v>5500</v>
      </c>
      <c r="E2714" s="6">
        <v>453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8">
        <f t="shared" si="210"/>
        <v>8</v>
      </c>
      <c r="P2714" s="8">
        <f t="shared" si="211"/>
        <v>3.17</v>
      </c>
      <c r="Q2714" s="10" t="s">
        <v>8314</v>
      </c>
      <c r="R2714" t="s">
        <v>8354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6822</v>
      </c>
      <c r="D2715" s="15">
        <v>150000</v>
      </c>
      <c r="E2715" s="6">
        <v>453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8">
        <f t="shared" si="210"/>
        <v>0</v>
      </c>
      <c r="P2715" s="8">
        <f t="shared" si="211"/>
        <v>0.32</v>
      </c>
      <c r="Q2715" s="10" t="s">
        <v>8314</v>
      </c>
      <c r="R2715" t="s">
        <v>8354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6823</v>
      </c>
      <c r="D2716" s="15">
        <v>25000</v>
      </c>
      <c r="E2716" s="6">
        <v>452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8">
        <f t="shared" si="210"/>
        <v>2</v>
      </c>
      <c r="P2716" s="8">
        <f t="shared" si="211"/>
        <v>1.48</v>
      </c>
      <c r="Q2716" s="10" t="s">
        <v>8314</v>
      </c>
      <c r="R2716" t="s">
        <v>8354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6824</v>
      </c>
      <c r="D2717" s="15">
        <v>12000</v>
      </c>
      <c r="E2717" s="6">
        <v>451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8">
        <f t="shared" si="210"/>
        <v>4</v>
      </c>
      <c r="P2717" s="8">
        <f t="shared" si="211"/>
        <v>0.82</v>
      </c>
      <c r="Q2717" s="10" t="s">
        <v>8314</v>
      </c>
      <c r="R2717" t="s">
        <v>8354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6825</v>
      </c>
      <c r="D2718" s="15">
        <v>10000</v>
      </c>
      <c r="E2718" s="6">
        <v>450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8">
        <f t="shared" si="210"/>
        <v>5</v>
      </c>
      <c r="P2718" s="8">
        <f t="shared" si="211"/>
        <v>2.41</v>
      </c>
      <c r="Q2718" s="10" t="s">
        <v>8314</v>
      </c>
      <c r="R2718" t="s">
        <v>8354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6826</v>
      </c>
      <c r="D2719" s="15">
        <v>25000</v>
      </c>
      <c r="E2719" s="6">
        <v>450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8">
        <f t="shared" si="210"/>
        <v>2</v>
      </c>
      <c r="P2719" s="8">
        <f t="shared" si="211"/>
        <v>1.38</v>
      </c>
      <c r="Q2719" s="10" t="s">
        <v>8314</v>
      </c>
      <c r="R2719" t="s">
        <v>8354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6827</v>
      </c>
      <c r="D2720" s="15">
        <v>18000</v>
      </c>
      <c r="E2720" s="6">
        <v>445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8">
        <f t="shared" si="210"/>
        <v>2</v>
      </c>
      <c r="P2720" s="8">
        <f t="shared" si="211"/>
        <v>3.01</v>
      </c>
      <c r="Q2720" s="10" t="s">
        <v>8314</v>
      </c>
      <c r="R2720" t="s">
        <v>8354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6828</v>
      </c>
      <c r="D2721" s="15">
        <v>6000</v>
      </c>
      <c r="E2721" s="6">
        <v>445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8">
        <f t="shared" si="210"/>
        <v>7</v>
      </c>
      <c r="P2721" s="8">
        <f t="shared" si="211"/>
        <v>6.45</v>
      </c>
      <c r="Q2721" s="10" t="s">
        <v>8314</v>
      </c>
      <c r="R2721" t="s">
        <v>8354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6829</v>
      </c>
      <c r="D2722" s="15">
        <v>25000</v>
      </c>
      <c r="E2722" s="6">
        <v>440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8">
        <f t="shared" si="210"/>
        <v>2</v>
      </c>
      <c r="P2722" s="8">
        <f t="shared" si="211"/>
        <v>2.54</v>
      </c>
      <c r="Q2722" s="10" t="s">
        <v>8314</v>
      </c>
      <c r="R2722" t="s">
        <v>8354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6830</v>
      </c>
      <c r="D2723" s="15">
        <v>750</v>
      </c>
      <c r="E2723" s="6">
        <v>440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8">
        <f t="shared" si="210"/>
        <v>59</v>
      </c>
      <c r="P2723" s="8">
        <f t="shared" si="211"/>
        <v>1.64</v>
      </c>
      <c r="Q2723" s="10" t="s">
        <v>8316</v>
      </c>
      <c r="R2723" t="s">
        <v>8346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6831</v>
      </c>
      <c r="D2724" s="15">
        <v>5000</v>
      </c>
      <c r="E2724" s="6">
        <v>437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8">
        <f t="shared" si="210"/>
        <v>9</v>
      </c>
      <c r="P2724" s="8">
        <f t="shared" si="211"/>
        <v>2.36</v>
      </c>
      <c r="Q2724" s="10" t="s">
        <v>8316</v>
      </c>
      <c r="R2724" t="s">
        <v>8346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6832</v>
      </c>
      <c r="D2725" s="15">
        <v>12000</v>
      </c>
      <c r="E2725" s="6">
        <v>435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8">
        <f t="shared" si="210"/>
        <v>4</v>
      </c>
      <c r="P2725" s="8">
        <f t="shared" si="211"/>
        <v>2.4700000000000002</v>
      </c>
      <c r="Q2725" s="10" t="s">
        <v>8316</v>
      </c>
      <c r="R2725" t="s">
        <v>8346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6833</v>
      </c>
      <c r="D2726" s="15">
        <v>2468</v>
      </c>
      <c r="E2726" s="6">
        <v>435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8">
        <f t="shared" si="210"/>
        <v>18</v>
      </c>
      <c r="P2726" s="8">
        <f t="shared" si="211"/>
        <v>0.43</v>
      </c>
      <c r="Q2726" s="10" t="s">
        <v>8316</v>
      </c>
      <c r="R2726" t="s">
        <v>8346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6834</v>
      </c>
      <c r="D2727" s="15">
        <v>40000</v>
      </c>
      <c r="E2727" s="6">
        <v>435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8">
        <f t="shared" si="210"/>
        <v>1</v>
      </c>
      <c r="P2727" s="8">
        <f t="shared" si="211"/>
        <v>3.85</v>
      </c>
      <c r="Q2727" s="10" t="s">
        <v>8316</v>
      </c>
      <c r="R2727" t="s">
        <v>8346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6835</v>
      </c>
      <c r="D2728" s="15">
        <v>100000</v>
      </c>
      <c r="E2728" s="6">
        <v>433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8">
        <f t="shared" si="210"/>
        <v>0</v>
      </c>
      <c r="P2728" s="8">
        <f t="shared" si="211"/>
        <v>1.07</v>
      </c>
      <c r="Q2728" s="10" t="s">
        <v>8316</v>
      </c>
      <c r="R2728" t="s">
        <v>8346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6836</v>
      </c>
      <c r="D2729" s="15">
        <v>10000</v>
      </c>
      <c r="E2729" s="6">
        <v>430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8">
        <f t="shared" si="210"/>
        <v>4</v>
      </c>
      <c r="P2729" s="8">
        <f t="shared" si="211"/>
        <v>0.61</v>
      </c>
      <c r="Q2729" s="10" t="s">
        <v>8316</v>
      </c>
      <c r="R2729" t="s">
        <v>8346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6837</v>
      </c>
      <c r="D2730" s="15">
        <v>15000</v>
      </c>
      <c r="E2730" s="6">
        <v>430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8">
        <f t="shared" si="210"/>
        <v>3</v>
      </c>
      <c r="P2730" s="8">
        <f t="shared" si="211"/>
        <v>1.1000000000000001</v>
      </c>
      <c r="Q2730" s="10" t="s">
        <v>8316</v>
      </c>
      <c r="R2730" t="s">
        <v>8346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6838</v>
      </c>
      <c r="D2731" s="15">
        <v>7500</v>
      </c>
      <c r="E2731" s="6">
        <v>430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8">
        <f t="shared" si="210"/>
        <v>6</v>
      </c>
      <c r="P2731" s="8">
        <f t="shared" si="211"/>
        <v>18.7</v>
      </c>
      <c r="Q2731" s="10" t="s">
        <v>8316</v>
      </c>
      <c r="R2731" t="s">
        <v>8346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6839</v>
      </c>
      <c r="D2732" s="15">
        <v>27000</v>
      </c>
      <c r="E2732" s="6">
        <v>430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8">
        <f t="shared" si="210"/>
        <v>2</v>
      </c>
      <c r="P2732" s="8">
        <f t="shared" si="211"/>
        <v>0.63</v>
      </c>
      <c r="Q2732" s="10" t="s">
        <v>8316</v>
      </c>
      <c r="R2732" t="s">
        <v>8346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6840</v>
      </c>
      <c r="D2733" s="15">
        <v>30000</v>
      </c>
      <c r="E2733" s="6">
        <v>430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8">
        <f t="shared" si="210"/>
        <v>1</v>
      </c>
      <c r="P2733" s="8">
        <f t="shared" si="211"/>
        <v>11.62</v>
      </c>
      <c r="Q2733" s="10" t="s">
        <v>8316</v>
      </c>
      <c r="R2733" t="s">
        <v>8346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6841</v>
      </c>
      <c r="D2734" s="15">
        <v>12000</v>
      </c>
      <c r="E2734" s="6">
        <v>430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8">
        <f t="shared" si="210"/>
        <v>4</v>
      </c>
      <c r="P2734" s="8">
        <f t="shared" si="211"/>
        <v>2.95</v>
      </c>
      <c r="Q2734" s="10" t="s">
        <v>8316</v>
      </c>
      <c r="R2734" t="s">
        <v>8346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6842</v>
      </c>
      <c r="D2735" s="15">
        <v>50000</v>
      </c>
      <c r="E2735" s="6">
        <v>427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8">
        <f t="shared" si="210"/>
        <v>1</v>
      </c>
      <c r="P2735" s="8">
        <f t="shared" si="211"/>
        <v>3.59</v>
      </c>
      <c r="Q2735" s="10" t="s">
        <v>8316</v>
      </c>
      <c r="R2735" t="s">
        <v>8346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6843</v>
      </c>
      <c r="D2736" s="15">
        <v>1</v>
      </c>
      <c r="E2736" s="6">
        <v>426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8">
        <f t="shared" si="210"/>
        <v>42600</v>
      </c>
      <c r="P2736" s="8">
        <f t="shared" si="211"/>
        <v>2.61</v>
      </c>
      <c r="Q2736" s="10" t="s">
        <v>8316</v>
      </c>
      <c r="R2736" t="s">
        <v>8346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6844</v>
      </c>
      <c r="D2737" s="15">
        <v>750</v>
      </c>
      <c r="E2737" s="6">
        <v>426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8">
        <f t="shared" si="210"/>
        <v>57</v>
      </c>
      <c r="P2737" s="8">
        <f t="shared" si="211"/>
        <v>1.26</v>
      </c>
      <c r="Q2737" s="10" t="s">
        <v>8316</v>
      </c>
      <c r="R2737" t="s">
        <v>8346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6845</v>
      </c>
      <c r="D2738" s="15">
        <v>8000</v>
      </c>
      <c r="E2738" s="6">
        <v>425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8">
        <f t="shared" si="210"/>
        <v>5</v>
      </c>
      <c r="P2738" s="8">
        <f t="shared" si="211"/>
        <v>7.33</v>
      </c>
      <c r="Q2738" s="10" t="s">
        <v>8316</v>
      </c>
      <c r="R2738" t="s">
        <v>8346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6846</v>
      </c>
      <c r="D2739" s="15">
        <v>30000</v>
      </c>
      <c r="E2739" s="6">
        <v>425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8">
        <f t="shared" si="210"/>
        <v>1</v>
      </c>
      <c r="P2739" s="8">
        <f t="shared" si="211"/>
        <v>0.93</v>
      </c>
      <c r="Q2739" s="10" t="s">
        <v>8316</v>
      </c>
      <c r="R2739" t="s">
        <v>8346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6847</v>
      </c>
      <c r="D2740" s="15">
        <v>5000</v>
      </c>
      <c r="E2740" s="6">
        <v>425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8">
        <f t="shared" si="210"/>
        <v>9</v>
      </c>
      <c r="P2740" s="8">
        <f t="shared" si="211"/>
        <v>28.33</v>
      </c>
      <c r="Q2740" s="10" t="s">
        <v>8316</v>
      </c>
      <c r="R2740" t="s">
        <v>8346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6848</v>
      </c>
      <c r="D2741" s="15">
        <v>1100</v>
      </c>
      <c r="E2741" s="6">
        <v>425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8">
        <f t="shared" si="210"/>
        <v>39</v>
      </c>
      <c r="P2741" s="8">
        <f t="shared" si="211"/>
        <v>2.23</v>
      </c>
      <c r="Q2741" s="10" t="s">
        <v>8316</v>
      </c>
      <c r="R2741" t="s">
        <v>8346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6849</v>
      </c>
      <c r="D2742" s="15">
        <v>300</v>
      </c>
      <c r="E2742" s="6">
        <v>425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8">
        <f t="shared" si="210"/>
        <v>142</v>
      </c>
      <c r="P2742" s="8">
        <f t="shared" si="211"/>
        <v>25</v>
      </c>
      <c r="Q2742" s="10" t="s">
        <v>8316</v>
      </c>
      <c r="R2742" t="s">
        <v>8346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6850</v>
      </c>
      <c r="D2743" s="15">
        <v>8000</v>
      </c>
      <c r="E2743" s="6">
        <v>420.99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8">
        <f t="shared" si="210"/>
        <v>5</v>
      </c>
      <c r="P2743" s="8">
        <f t="shared" si="211"/>
        <v>105.25</v>
      </c>
      <c r="Q2743" s="10" t="s">
        <v>8319</v>
      </c>
      <c r="R2743" t="s">
        <v>8355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6851</v>
      </c>
      <c r="D2744" s="15">
        <v>2500</v>
      </c>
      <c r="E2744" s="6">
        <v>420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8">
        <f t="shared" si="210"/>
        <v>17</v>
      </c>
      <c r="P2744" s="8">
        <f t="shared" si="211"/>
        <v>23.33</v>
      </c>
      <c r="Q2744" s="10" t="s">
        <v>8319</v>
      </c>
      <c r="R2744" t="s">
        <v>8355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6852</v>
      </c>
      <c r="D2745" s="15">
        <v>5999</v>
      </c>
      <c r="E2745" s="6">
        <v>419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8">
        <f t="shared" si="210"/>
        <v>7</v>
      </c>
      <c r="P2745" s="8" t="str">
        <f t="shared" si="211"/>
        <v>N/A</v>
      </c>
      <c r="Q2745" s="10" t="s">
        <v>8319</v>
      </c>
      <c r="R2745" t="s">
        <v>8355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6853</v>
      </c>
      <c r="D2746" s="15">
        <v>16000</v>
      </c>
      <c r="E2746" s="6">
        <v>417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8">
        <f t="shared" si="210"/>
        <v>3</v>
      </c>
      <c r="P2746" s="8">
        <f t="shared" si="211"/>
        <v>18.95</v>
      </c>
      <c r="Q2746" s="10" t="s">
        <v>8319</v>
      </c>
      <c r="R2746" t="s">
        <v>8355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6854</v>
      </c>
      <c r="D2747" s="15">
        <v>8000</v>
      </c>
      <c r="E2747" s="6">
        <v>416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8">
        <f t="shared" si="210"/>
        <v>5</v>
      </c>
      <c r="P2747" s="8">
        <f t="shared" si="211"/>
        <v>8.49</v>
      </c>
      <c r="Q2747" s="10" t="s">
        <v>8319</v>
      </c>
      <c r="R2747" t="s">
        <v>8355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6855</v>
      </c>
      <c r="D2748" s="15">
        <v>3000</v>
      </c>
      <c r="E2748" s="6">
        <v>415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8">
        <f t="shared" si="210"/>
        <v>14</v>
      </c>
      <c r="P2748" s="8">
        <f t="shared" si="211"/>
        <v>21.84</v>
      </c>
      <c r="Q2748" s="10" t="s">
        <v>8319</v>
      </c>
      <c r="R2748" t="s">
        <v>8355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6856</v>
      </c>
      <c r="D2749" s="15">
        <v>500</v>
      </c>
      <c r="E2749" s="6">
        <v>413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8">
        <f t="shared" si="210"/>
        <v>83</v>
      </c>
      <c r="P2749" s="8">
        <f t="shared" si="211"/>
        <v>103.25</v>
      </c>
      <c r="Q2749" s="10" t="s">
        <v>8319</v>
      </c>
      <c r="R2749" t="s">
        <v>8355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6857</v>
      </c>
      <c r="D2750" s="15">
        <v>5000</v>
      </c>
      <c r="E2750" s="6">
        <v>411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8">
        <f t="shared" si="210"/>
        <v>8</v>
      </c>
      <c r="P2750" s="8">
        <f t="shared" si="211"/>
        <v>102.75</v>
      </c>
      <c r="Q2750" s="10" t="s">
        <v>8319</v>
      </c>
      <c r="R2750" t="s">
        <v>8355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6858</v>
      </c>
      <c r="D2751" s="15">
        <v>10000</v>
      </c>
      <c r="E2751" s="6">
        <v>410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8">
        <f t="shared" si="210"/>
        <v>4</v>
      </c>
      <c r="P2751" s="8">
        <f t="shared" si="211"/>
        <v>205</v>
      </c>
      <c r="Q2751" s="10" t="s">
        <v>8319</v>
      </c>
      <c r="R2751" t="s">
        <v>8355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6859</v>
      </c>
      <c r="D2752" s="15">
        <v>1999</v>
      </c>
      <c r="E2752" s="6">
        <v>410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8">
        <f t="shared" si="210"/>
        <v>21</v>
      </c>
      <c r="P2752" s="8" t="str">
        <f t="shared" si="211"/>
        <v>N/A</v>
      </c>
      <c r="Q2752" s="10" t="s">
        <v>8319</v>
      </c>
      <c r="R2752" t="s">
        <v>8355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6860</v>
      </c>
      <c r="D2753" s="15">
        <v>3274</v>
      </c>
      <c r="E2753" s="6">
        <v>410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8">
        <f t="shared" si="210"/>
        <v>13</v>
      </c>
      <c r="P2753" s="8" t="str">
        <f t="shared" si="211"/>
        <v>N/A</v>
      </c>
      <c r="Q2753" s="10" t="s">
        <v>8319</v>
      </c>
      <c r="R2753" t="s">
        <v>8355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6861</v>
      </c>
      <c r="D2754" s="15">
        <v>4800</v>
      </c>
      <c r="E2754" s="6">
        <v>409.01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8">
        <f t="shared" si="210"/>
        <v>9</v>
      </c>
      <c r="P2754" s="8">
        <f t="shared" si="211"/>
        <v>29.22</v>
      </c>
      <c r="Q2754" s="10" t="s">
        <v>8319</v>
      </c>
      <c r="R2754" t="s">
        <v>8355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6862</v>
      </c>
      <c r="D2755" s="15">
        <v>2000</v>
      </c>
      <c r="E2755" s="6">
        <v>408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8">
        <f t="shared" ref="O2755:O2818" si="215">ROUND(E2755/D2755*100,0)</f>
        <v>20</v>
      </c>
      <c r="P2755" s="8">
        <f t="shared" ref="P2755:P2818" si="216">IFERROR(ROUND(E2755/L2755,2), "N/A")</f>
        <v>51</v>
      </c>
      <c r="Q2755" s="10" t="s">
        <v>8319</v>
      </c>
      <c r="R2755" t="s">
        <v>8355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6863</v>
      </c>
      <c r="D2756" s="15">
        <v>10000</v>
      </c>
      <c r="E2756" s="6">
        <v>405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8">
        <f t="shared" si="215"/>
        <v>4</v>
      </c>
      <c r="P2756" s="8" t="str">
        <f t="shared" si="216"/>
        <v>N/A</v>
      </c>
      <c r="Q2756" s="10" t="s">
        <v>8319</v>
      </c>
      <c r="R2756" t="s">
        <v>8355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6864</v>
      </c>
      <c r="D2757" s="15">
        <v>500</v>
      </c>
      <c r="E2757" s="6">
        <v>403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8">
        <f t="shared" si="215"/>
        <v>81</v>
      </c>
      <c r="P2757" s="8">
        <f t="shared" si="216"/>
        <v>26.87</v>
      </c>
      <c r="Q2757" s="10" t="s">
        <v>8319</v>
      </c>
      <c r="R2757" t="s">
        <v>8355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6865</v>
      </c>
      <c r="D2758" s="15">
        <v>10000</v>
      </c>
      <c r="E2758" s="6">
        <v>403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8">
        <f t="shared" si="215"/>
        <v>4</v>
      </c>
      <c r="P2758" s="8">
        <f t="shared" si="216"/>
        <v>12.21</v>
      </c>
      <c r="Q2758" s="10" t="s">
        <v>8319</v>
      </c>
      <c r="R2758" t="s">
        <v>8355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6866</v>
      </c>
      <c r="D2759" s="15">
        <v>1500</v>
      </c>
      <c r="E2759" s="6">
        <v>403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8">
        <f t="shared" si="215"/>
        <v>27</v>
      </c>
      <c r="P2759" s="8">
        <f t="shared" si="216"/>
        <v>201.5</v>
      </c>
      <c r="Q2759" s="10" t="s">
        <v>8319</v>
      </c>
      <c r="R2759" t="s">
        <v>8355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6867</v>
      </c>
      <c r="D2760" s="15">
        <v>2000</v>
      </c>
      <c r="E2760" s="6">
        <v>402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8">
        <f t="shared" si="215"/>
        <v>20</v>
      </c>
      <c r="P2760" s="8">
        <f t="shared" si="216"/>
        <v>67</v>
      </c>
      <c r="Q2760" s="10" t="s">
        <v>8319</v>
      </c>
      <c r="R2760" t="s">
        <v>8355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6868</v>
      </c>
      <c r="D2761" s="15">
        <v>1000</v>
      </c>
      <c r="E2761" s="6">
        <v>401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8">
        <f t="shared" si="215"/>
        <v>40</v>
      </c>
      <c r="P2761" s="8">
        <f t="shared" si="216"/>
        <v>200.5</v>
      </c>
      <c r="Q2761" s="10" t="s">
        <v>8319</v>
      </c>
      <c r="R2761" t="s">
        <v>8355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6869</v>
      </c>
      <c r="D2762" s="15">
        <v>5000</v>
      </c>
      <c r="E2762" s="6">
        <v>401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8">
        <f t="shared" si="215"/>
        <v>8</v>
      </c>
      <c r="P2762" s="8" t="str">
        <f t="shared" si="216"/>
        <v>N/A</v>
      </c>
      <c r="Q2762" s="10" t="s">
        <v>8319</v>
      </c>
      <c r="R2762" t="s">
        <v>8355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6870</v>
      </c>
      <c r="D2763" s="15">
        <v>5000</v>
      </c>
      <c r="E2763" s="6">
        <v>400.33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8">
        <f t="shared" si="215"/>
        <v>8</v>
      </c>
      <c r="P2763" s="8">
        <f t="shared" si="216"/>
        <v>100.08</v>
      </c>
      <c r="Q2763" s="10" t="s">
        <v>8319</v>
      </c>
      <c r="R2763" t="s">
        <v>8355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6871</v>
      </c>
      <c r="D2764" s="15">
        <v>3250</v>
      </c>
      <c r="E2764" s="6">
        <v>400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8">
        <f t="shared" si="215"/>
        <v>12</v>
      </c>
      <c r="P2764" s="8">
        <f t="shared" si="216"/>
        <v>400</v>
      </c>
      <c r="Q2764" s="10" t="s">
        <v>8319</v>
      </c>
      <c r="R2764" t="s">
        <v>8355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6872</v>
      </c>
      <c r="D2765" s="15">
        <v>39400</v>
      </c>
      <c r="E2765" s="6">
        <v>400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8">
        <f t="shared" si="215"/>
        <v>1</v>
      </c>
      <c r="P2765" s="8">
        <f t="shared" si="216"/>
        <v>133.33000000000001</v>
      </c>
      <c r="Q2765" s="10" t="s">
        <v>8319</v>
      </c>
      <c r="R2765" t="s">
        <v>8355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6873</v>
      </c>
      <c r="D2766" s="15">
        <v>4000</v>
      </c>
      <c r="E2766" s="6">
        <v>400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8">
        <f t="shared" si="215"/>
        <v>10</v>
      </c>
      <c r="P2766" s="8">
        <f t="shared" si="216"/>
        <v>100</v>
      </c>
      <c r="Q2766" s="10" t="s">
        <v>8319</v>
      </c>
      <c r="R2766" t="s">
        <v>8355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6874</v>
      </c>
      <c r="D2767" s="15">
        <v>4000</v>
      </c>
      <c r="E2767" s="6">
        <v>400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8">
        <f t="shared" si="215"/>
        <v>10</v>
      </c>
      <c r="P2767" s="8" t="str">
        <f t="shared" si="216"/>
        <v>N/A</v>
      </c>
      <c r="Q2767" s="10" t="s">
        <v>8319</v>
      </c>
      <c r="R2767" t="s">
        <v>8355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6875</v>
      </c>
      <c r="D2768" s="15">
        <v>5000</v>
      </c>
      <c r="E2768" s="6">
        <v>400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8">
        <f t="shared" si="215"/>
        <v>8</v>
      </c>
      <c r="P2768" s="8">
        <f t="shared" si="216"/>
        <v>100</v>
      </c>
      <c r="Q2768" s="10" t="s">
        <v>8319</v>
      </c>
      <c r="R2768" t="s">
        <v>8355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6876</v>
      </c>
      <c r="D2769" s="15">
        <v>4000</v>
      </c>
      <c r="E2769" s="6">
        <v>397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8">
        <f t="shared" si="215"/>
        <v>10</v>
      </c>
      <c r="P2769" s="8">
        <f t="shared" si="216"/>
        <v>132.33000000000001</v>
      </c>
      <c r="Q2769" s="10" t="s">
        <v>8319</v>
      </c>
      <c r="R2769" t="s">
        <v>8355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6877</v>
      </c>
      <c r="D2770" s="15">
        <v>7000</v>
      </c>
      <c r="E2770" s="6">
        <v>396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8">
        <f t="shared" si="215"/>
        <v>6</v>
      </c>
      <c r="P2770" s="8">
        <f t="shared" si="216"/>
        <v>11.65</v>
      </c>
      <c r="Q2770" s="10" t="s">
        <v>8319</v>
      </c>
      <c r="R2770" t="s">
        <v>8355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6878</v>
      </c>
      <c r="D2771" s="15">
        <v>800</v>
      </c>
      <c r="E2771" s="6">
        <v>391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8">
        <f t="shared" si="215"/>
        <v>49</v>
      </c>
      <c r="P2771" s="8">
        <f t="shared" si="216"/>
        <v>195.5</v>
      </c>
      <c r="Q2771" s="10" t="s">
        <v>8319</v>
      </c>
      <c r="R2771" t="s">
        <v>8355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6879</v>
      </c>
      <c r="D2772" s="15">
        <v>20000</v>
      </c>
      <c r="E2772" s="6">
        <v>385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8">
        <f t="shared" si="215"/>
        <v>2</v>
      </c>
      <c r="P2772" s="8">
        <f t="shared" si="216"/>
        <v>11.67</v>
      </c>
      <c r="Q2772" s="10" t="s">
        <v>8319</v>
      </c>
      <c r="R2772" t="s">
        <v>8355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6880</v>
      </c>
      <c r="D2773" s="15">
        <v>19980</v>
      </c>
      <c r="E2773" s="6">
        <v>385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8">
        <f t="shared" si="215"/>
        <v>2</v>
      </c>
      <c r="P2773" s="8" t="str">
        <f t="shared" si="216"/>
        <v>N/A</v>
      </c>
      <c r="Q2773" s="10" t="s">
        <v>8319</v>
      </c>
      <c r="R2773" t="s">
        <v>8355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6881</v>
      </c>
      <c r="D2774" s="15">
        <v>8000</v>
      </c>
      <c r="E2774" s="6">
        <v>381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8">
        <f t="shared" si="215"/>
        <v>5</v>
      </c>
      <c r="P2774" s="8" t="str">
        <f t="shared" si="216"/>
        <v>N/A</v>
      </c>
      <c r="Q2774" s="10" t="s">
        <v>8319</v>
      </c>
      <c r="R2774" t="s">
        <v>8355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6882</v>
      </c>
      <c r="D2775" s="15">
        <v>530</v>
      </c>
      <c r="E2775" s="6">
        <v>381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8">
        <f t="shared" si="215"/>
        <v>72</v>
      </c>
      <c r="P2775" s="8">
        <f t="shared" si="216"/>
        <v>381</v>
      </c>
      <c r="Q2775" s="10" t="s">
        <v>8319</v>
      </c>
      <c r="R2775" t="s">
        <v>8355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6883</v>
      </c>
      <c r="D2776" s="15">
        <v>4000</v>
      </c>
      <c r="E2776" s="6">
        <v>380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8">
        <f t="shared" si="215"/>
        <v>10</v>
      </c>
      <c r="P2776" s="8">
        <f t="shared" si="216"/>
        <v>29.23</v>
      </c>
      <c r="Q2776" s="10" t="s">
        <v>8319</v>
      </c>
      <c r="R2776" t="s">
        <v>8355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6884</v>
      </c>
      <c r="D2777" s="15">
        <v>5000</v>
      </c>
      <c r="E2777" s="6">
        <v>380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8">
        <f t="shared" si="215"/>
        <v>8</v>
      </c>
      <c r="P2777" s="8">
        <f t="shared" si="216"/>
        <v>190</v>
      </c>
      <c r="Q2777" s="10" t="s">
        <v>8319</v>
      </c>
      <c r="R2777" t="s">
        <v>8355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6885</v>
      </c>
      <c r="D2778" s="15">
        <v>21000</v>
      </c>
      <c r="E2778" s="6">
        <v>380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8">
        <f t="shared" si="215"/>
        <v>2</v>
      </c>
      <c r="P2778" s="8">
        <f t="shared" si="216"/>
        <v>10.56</v>
      </c>
      <c r="Q2778" s="10" t="s">
        <v>8319</v>
      </c>
      <c r="R2778" t="s">
        <v>8355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6886</v>
      </c>
      <c r="D2779" s="15">
        <v>3000</v>
      </c>
      <c r="E2779" s="6">
        <v>377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8">
        <f t="shared" si="215"/>
        <v>13</v>
      </c>
      <c r="P2779" s="8">
        <f t="shared" si="216"/>
        <v>377</v>
      </c>
      <c r="Q2779" s="10" t="s">
        <v>8319</v>
      </c>
      <c r="R2779" t="s">
        <v>8355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6887</v>
      </c>
      <c r="D2780" s="15">
        <v>5500</v>
      </c>
      <c r="E2780" s="6">
        <v>376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8">
        <f t="shared" si="215"/>
        <v>7</v>
      </c>
      <c r="P2780" s="8">
        <f t="shared" si="216"/>
        <v>25.07</v>
      </c>
      <c r="Q2780" s="10" t="s">
        <v>8319</v>
      </c>
      <c r="R2780" t="s">
        <v>8355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6888</v>
      </c>
      <c r="D2781" s="15">
        <v>2500</v>
      </c>
      <c r="E2781" s="6">
        <v>376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8">
        <f t="shared" si="215"/>
        <v>15</v>
      </c>
      <c r="P2781" s="8">
        <f t="shared" si="216"/>
        <v>376</v>
      </c>
      <c r="Q2781" s="10" t="s">
        <v>8319</v>
      </c>
      <c r="R2781" t="s">
        <v>8355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6889</v>
      </c>
      <c r="D2782" s="15">
        <v>100000</v>
      </c>
      <c r="E2782" s="6">
        <v>375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8">
        <f t="shared" si="215"/>
        <v>0</v>
      </c>
      <c r="P2782" s="8" t="str">
        <f t="shared" si="216"/>
        <v>N/A</v>
      </c>
      <c r="Q2782" s="10" t="s">
        <v>8319</v>
      </c>
      <c r="R2782" t="s">
        <v>8355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6890</v>
      </c>
      <c r="D2783" s="15">
        <v>1250</v>
      </c>
      <c r="E2783" s="8">
        <v>375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8">
        <f t="shared" si="215"/>
        <v>30</v>
      </c>
      <c r="P2783" s="6">
        <f t="shared" si="216"/>
        <v>13.39</v>
      </c>
      <c r="Q2783" s="10" t="s">
        <v>8314</v>
      </c>
      <c r="R2783" t="s">
        <v>8315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6891</v>
      </c>
      <c r="D2784" s="15">
        <v>1000</v>
      </c>
      <c r="E2784" s="8">
        <v>375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8">
        <f t="shared" si="215"/>
        <v>38</v>
      </c>
      <c r="P2784" s="6">
        <f t="shared" si="216"/>
        <v>20.83</v>
      </c>
      <c r="Q2784" s="10" t="s">
        <v>8314</v>
      </c>
      <c r="R2784" t="s">
        <v>8315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6892</v>
      </c>
      <c r="D2785" s="15">
        <v>1000</v>
      </c>
      <c r="E2785" s="8">
        <v>375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8">
        <f t="shared" si="215"/>
        <v>38</v>
      </c>
      <c r="P2785" s="6">
        <f t="shared" si="216"/>
        <v>6.15</v>
      </c>
      <c r="Q2785" s="10" t="s">
        <v>8314</v>
      </c>
      <c r="R2785" t="s">
        <v>8315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6893</v>
      </c>
      <c r="D2786" s="15">
        <v>6000</v>
      </c>
      <c r="E2786" s="8">
        <v>371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8">
        <f t="shared" si="215"/>
        <v>6</v>
      </c>
      <c r="P2786" s="6">
        <f t="shared" si="216"/>
        <v>3.44</v>
      </c>
      <c r="Q2786" s="10" t="s">
        <v>8314</v>
      </c>
      <c r="R2786" t="s">
        <v>8315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6894</v>
      </c>
      <c r="D2787" s="15">
        <v>5000</v>
      </c>
      <c r="E2787" s="8">
        <v>369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8">
        <f t="shared" si="215"/>
        <v>7</v>
      </c>
      <c r="P2787" s="6">
        <f t="shared" si="216"/>
        <v>2.6</v>
      </c>
      <c r="Q2787" s="10" t="s">
        <v>8314</v>
      </c>
      <c r="R2787" t="s">
        <v>8315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6895</v>
      </c>
      <c r="D2788" s="15">
        <v>2500</v>
      </c>
      <c r="E2788" s="8">
        <v>367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8">
        <f t="shared" si="215"/>
        <v>15</v>
      </c>
      <c r="P2788" s="6">
        <f t="shared" si="216"/>
        <v>4.96</v>
      </c>
      <c r="Q2788" s="10" t="s">
        <v>8314</v>
      </c>
      <c r="R2788" t="s">
        <v>8315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6896</v>
      </c>
      <c r="D2789" s="15">
        <v>1000</v>
      </c>
      <c r="E2789" s="8">
        <v>362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8">
        <f t="shared" si="215"/>
        <v>36</v>
      </c>
      <c r="P2789" s="6">
        <f t="shared" si="216"/>
        <v>9.5299999999999994</v>
      </c>
      <c r="Q2789" s="10" t="s">
        <v>8314</v>
      </c>
      <c r="R2789" t="s">
        <v>8315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6897</v>
      </c>
      <c r="D2790" s="15">
        <v>2000</v>
      </c>
      <c r="E2790" s="8">
        <v>361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8">
        <f t="shared" si="215"/>
        <v>18</v>
      </c>
      <c r="P2790" s="6">
        <f t="shared" si="216"/>
        <v>18.05</v>
      </c>
      <c r="Q2790" s="10" t="s">
        <v>8314</v>
      </c>
      <c r="R2790" t="s">
        <v>8315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6898</v>
      </c>
      <c r="D2791" s="15">
        <v>3000</v>
      </c>
      <c r="E2791" s="8">
        <v>360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8">
        <f t="shared" si="215"/>
        <v>12</v>
      </c>
      <c r="P2791" s="6">
        <f t="shared" si="216"/>
        <v>15</v>
      </c>
      <c r="Q2791" s="10" t="s">
        <v>8314</v>
      </c>
      <c r="R2791" t="s">
        <v>8315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6899</v>
      </c>
      <c r="D2792" s="15">
        <v>3000</v>
      </c>
      <c r="E2792" s="8">
        <v>360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8">
        <f t="shared" si="215"/>
        <v>12</v>
      </c>
      <c r="P2792" s="6">
        <f t="shared" si="216"/>
        <v>5.45</v>
      </c>
      <c r="Q2792" s="10" t="s">
        <v>8314</v>
      </c>
      <c r="R2792" t="s">
        <v>8315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6900</v>
      </c>
      <c r="D2793" s="15">
        <v>2000</v>
      </c>
      <c r="E2793" s="8">
        <v>360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8">
        <f t="shared" si="215"/>
        <v>18</v>
      </c>
      <c r="P2793" s="6">
        <f t="shared" si="216"/>
        <v>12.86</v>
      </c>
      <c r="Q2793" s="10" t="s">
        <v>8314</v>
      </c>
      <c r="R2793" t="s">
        <v>8315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6901</v>
      </c>
      <c r="D2794" s="15">
        <v>2000</v>
      </c>
      <c r="E2794" s="8">
        <v>359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8">
        <f t="shared" si="215"/>
        <v>18</v>
      </c>
      <c r="P2794" s="6">
        <f t="shared" si="216"/>
        <v>14.96</v>
      </c>
      <c r="Q2794" s="10" t="s">
        <v>8314</v>
      </c>
      <c r="R2794" t="s">
        <v>8315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6902</v>
      </c>
      <c r="D2795" s="15">
        <v>10000</v>
      </c>
      <c r="E2795" s="8">
        <v>358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8">
        <f t="shared" si="215"/>
        <v>4</v>
      </c>
      <c r="P2795" s="6">
        <f t="shared" si="216"/>
        <v>4.9000000000000004</v>
      </c>
      <c r="Q2795" s="10" t="s">
        <v>8314</v>
      </c>
      <c r="R2795" t="s">
        <v>8315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6903</v>
      </c>
      <c r="D2796" s="15">
        <v>50</v>
      </c>
      <c r="E2796" s="8">
        <v>358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8">
        <f t="shared" si="215"/>
        <v>716</v>
      </c>
      <c r="P2796" s="6">
        <f t="shared" si="216"/>
        <v>119.33</v>
      </c>
      <c r="Q2796" s="10" t="s">
        <v>8314</v>
      </c>
      <c r="R2796" t="s">
        <v>8315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6904</v>
      </c>
      <c r="D2797" s="15">
        <v>700</v>
      </c>
      <c r="E2797" s="8">
        <v>355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8">
        <f t="shared" si="215"/>
        <v>51</v>
      </c>
      <c r="P2797" s="6">
        <f t="shared" si="216"/>
        <v>17.75</v>
      </c>
      <c r="Q2797" s="10" t="s">
        <v>8314</v>
      </c>
      <c r="R2797" t="s">
        <v>8315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6905</v>
      </c>
      <c r="D2798" s="15">
        <v>800</v>
      </c>
      <c r="E2798" s="8">
        <v>353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8">
        <f t="shared" si="215"/>
        <v>44</v>
      </c>
      <c r="P2798" s="6">
        <f t="shared" si="216"/>
        <v>16.809999999999999</v>
      </c>
      <c r="Q2798" s="10" t="s">
        <v>8314</v>
      </c>
      <c r="R2798" t="s">
        <v>8315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6906</v>
      </c>
      <c r="D2799" s="15">
        <v>8000</v>
      </c>
      <c r="E2799" s="8">
        <v>351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8">
        <f t="shared" si="215"/>
        <v>4</v>
      </c>
      <c r="P2799" s="6">
        <f t="shared" si="216"/>
        <v>3.73</v>
      </c>
      <c r="Q2799" s="10" t="s">
        <v>8314</v>
      </c>
      <c r="R2799" t="s">
        <v>8315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6907</v>
      </c>
      <c r="D2800" s="15">
        <v>5000</v>
      </c>
      <c r="E2800" s="8">
        <v>351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8">
        <f t="shared" si="215"/>
        <v>7</v>
      </c>
      <c r="P2800" s="6">
        <f t="shared" si="216"/>
        <v>2.5299999999999998</v>
      </c>
      <c r="Q2800" s="10" t="s">
        <v>8314</v>
      </c>
      <c r="R2800" t="s">
        <v>8315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6908</v>
      </c>
      <c r="D2801" s="15">
        <v>5000</v>
      </c>
      <c r="E2801" s="8">
        <v>350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8">
        <f t="shared" si="215"/>
        <v>7</v>
      </c>
      <c r="P2801" s="6">
        <f t="shared" si="216"/>
        <v>2.69</v>
      </c>
      <c r="Q2801" s="10" t="s">
        <v>8314</v>
      </c>
      <c r="R2801" t="s">
        <v>8315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6909</v>
      </c>
      <c r="D2802" s="15">
        <v>1000</v>
      </c>
      <c r="E2802" s="8">
        <v>350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8">
        <f t="shared" si="215"/>
        <v>35</v>
      </c>
      <c r="P2802" s="6">
        <f t="shared" si="216"/>
        <v>11.29</v>
      </c>
      <c r="Q2802" s="10" t="s">
        <v>8314</v>
      </c>
      <c r="R2802" t="s">
        <v>8315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6910</v>
      </c>
      <c r="D2803" s="15">
        <v>500</v>
      </c>
      <c r="E2803" s="8">
        <v>350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8">
        <f t="shared" si="215"/>
        <v>70</v>
      </c>
      <c r="P2803" s="6">
        <f t="shared" si="216"/>
        <v>26.92</v>
      </c>
      <c r="Q2803" s="10" t="s">
        <v>8314</v>
      </c>
      <c r="R2803" t="s">
        <v>8315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6911</v>
      </c>
      <c r="D2804" s="15">
        <v>3000</v>
      </c>
      <c r="E2804" s="8">
        <v>350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8">
        <f t="shared" si="215"/>
        <v>12</v>
      </c>
      <c r="P2804" s="6">
        <f t="shared" si="216"/>
        <v>3.89</v>
      </c>
      <c r="Q2804" s="10" t="s">
        <v>8314</v>
      </c>
      <c r="R2804" t="s">
        <v>8315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6912</v>
      </c>
      <c r="D2805" s="15">
        <v>10000</v>
      </c>
      <c r="E2805" s="8">
        <v>346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8">
        <f t="shared" si="215"/>
        <v>3</v>
      </c>
      <c r="P2805" s="6">
        <f t="shared" si="216"/>
        <v>2.4500000000000002</v>
      </c>
      <c r="Q2805" s="10" t="s">
        <v>8314</v>
      </c>
      <c r="R2805" t="s">
        <v>8315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6913</v>
      </c>
      <c r="D2806" s="15">
        <v>1000</v>
      </c>
      <c r="E2806" s="8">
        <v>345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8">
        <f t="shared" si="215"/>
        <v>35</v>
      </c>
      <c r="P2806" s="6">
        <f t="shared" si="216"/>
        <v>15</v>
      </c>
      <c r="Q2806" s="10" t="s">
        <v>8314</v>
      </c>
      <c r="R2806" t="s">
        <v>8315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6914</v>
      </c>
      <c r="D2807" s="15">
        <v>400</v>
      </c>
      <c r="E2807" s="8">
        <v>345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8">
        <f t="shared" si="215"/>
        <v>86</v>
      </c>
      <c r="P2807" s="6">
        <f t="shared" si="216"/>
        <v>19.170000000000002</v>
      </c>
      <c r="Q2807" s="10" t="s">
        <v>8314</v>
      </c>
      <c r="R2807" t="s">
        <v>8315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6915</v>
      </c>
      <c r="D2808" s="15">
        <v>3000</v>
      </c>
      <c r="E2808" s="8">
        <v>341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8">
        <f t="shared" si="215"/>
        <v>11</v>
      </c>
      <c r="P2808" s="6">
        <f t="shared" si="216"/>
        <v>4.49</v>
      </c>
      <c r="Q2808" s="10" t="s">
        <v>8314</v>
      </c>
      <c r="R2808" t="s">
        <v>8315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6916</v>
      </c>
      <c r="D2809" s="15">
        <v>5000</v>
      </c>
      <c r="E2809" s="8">
        <v>340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8">
        <f t="shared" si="215"/>
        <v>7</v>
      </c>
      <c r="P2809" s="6">
        <f t="shared" si="216"/>
        <v>3.66</v>
      </c>
      <c r="Q2809" s="10" t="s">
        <v>8314</v>
      </c>
      <c r="R2809" t="s">
        <v>8315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6917</v>
      </c>
      <c r="D2810" s="15">
        <v>4500</v>
      </c>
      <c r="E2810" s="8">
        <v>338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8">
        <f t="shared" si="215"/>
        <v>8</v>
      </c>
      <c r="P2810" s="6">
        <f t="shared" si="216"/>
        <v>4.9000000000000004</v>
      </c>
      <c r="Q2810" s="10" t="s">
        <v>8314</v>
      </c>
      <c r="R2810" t="s">
        <v>8315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6918</v>
      </c>
      <c r="D2811" s="15">
        <v>2500</v>
      </c>
      <c r="E2811" s="8">
        <v>335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8">
        <f t="shared" si="215"/>
        <v>13</v>
      </c>
      <c r="P2811" s="6">
        <f t="shared" si="216"/>
        <v>15.95</v>
      </c>
      <c r="Q2811" s="10" t="s">
        <v>8314</v>
      </c>
      <c r="R2811" t="s">
        <v>8315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6919</v>
      </c>
      <c r="D2812" s="15">
        <v>2500</v>
      </c>
      <c r="E2812" s="8">
        <v>335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8">
        <f t="shared" si="215"/>
        <v>13</v>
      </c>
      <c r="P2812" s="6">
        <f t="shared" si="216"/>
        <v>5.88</v>
      </c>
      <c r="Q2812" s="10" t="s">
        <v>8314</v>
      </c>
      <c r="R2812" t="s">
        <v>8315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6920</v>
      </c>
      <c r="D2813" s="15">
        <v>10000</v>
      </c>
      <c r="E2813" s="8">
        <v>335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8">
        <f t="shared" si="215"/>
        <v>3</v>
      </c>
      <c r="P2813" s="6">
        <f t="shared" si="216"/>
        <v>3.1</v>
      </c>
      <c r="Q2813" s="10" t="s">
        <v>8314</v>
      </c>
      <c r="R2813" t="s">
        <v>8315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6921</v>
      </c>
      <c r="D2814" s="15">
        <v>5000</v>
      </c>
      <c r="E2814" s="8">
        <v>335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8">
        <f t="shared" si="215"/>
        <v>7</v>
      </c>
      <c r="P2814" s="6">
        <f t="shared" si="216"/>
        <v>4.04</v>
      </c>
      <c r="Q2814" s="10" t="s">
        <v>8314</v>
      </c>
      <c r="R2814" t="s">
        <v>8315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6922</v>
      </c>
      <c r="D2815" s="15">
        <v>2800</v>
      </c>
      <c r="E2815" s="8">
        <v>334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8">
        <f t="shared" si="215"/>
        <v>12</v>
      </c>
      <c r="P2815" s="6">
        <f t="shared" si="216"/>
        <v>3.48</v>
      </c>
      <c r="Q2815" s="10" t="s">
        <v>8314</v>
      </c>
      <c r="R2815" t="s">
        <v>8315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6923</v>
      </c>
      <c r="D2816" s="15">
        <v>1500</v>
      </c>
      <c r="E2816" s="8">
        <v>330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8">
        <f t="shared" si="215"/>
        <v>22</v>
      </c>
      <c r="P2816" s="6">
        <f t="shared" si="216"/>
        <v>5.16</v>
      </c>
      <c r="Q2816" s="10" t="s">
        <v>8314</v>
      </c>
      <c r="R2816" t="s">
        <v>8315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6924</v>
      </c>
      <c r="D2817" s="15">
        <v>250</v>
      </c>
      <c r="E2817" s="8">
        <v>327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8">
        <f t="shared" si="215"/>
        <v>131</v>
      </c>
      <c r="P2817" s="6">
        <f t="shared" si="216"/>
        <v>23.36</v>
      </c>
      <c r="Q2817" s="10" t="s">
        <v>8314</v>
      </c>
      <c r="R2817" t="s">
        <v>8315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6925</v>
      </c>
      <c r="D2818" s="15">
        <v>3000</v>
      </c>
      <c r="E2818" s="8">
        <v>326.33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8">
        <f t="shared" si="215"/>
        <v>11</v>
      </c>
      <c r="P2818" s="6">
        <f t="shared" si="216"/>
        <v>1.93</v>
      </c>
      <c r="Q2818" s="10" t="s">
        <v>8314</v>
      </c>
      <c r="R2818" t="s">
        <v>8315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6926</v>
      </c>
      <c r="D2819" s="15">
        <v>600</v>
      </c>
      <c r="E2819" s="8">
        <v>325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8">
        <f t="shared" ref="O2819:O2882" si="220">ROUND(E2819/D2819*100,0)</f>
        <v>54</v>
      </c>
      <c r="P2819" s="6">
        <f t="shared" ref="P2819:P2882" si="221">IFERROR(ROUND(E2819/L2819,2), "N/A")</f>
        <v>9.85</v>
      </c>
      <c r="Q2819" s="10" t="s">
        <v>8314</v>
      </c>
      <c r="R2819" t="s">
        <v>8315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6927</v>
      </c>
      <c r="D2820" s="15">
        <v>10000</v>
      </c>
      <c r="E2820" s="8">
        <v>325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8">
        <f t="shared" si="220"/>
        <v>3</v>
      </c>
      <c r="P2820" s="6">
        <f t="shared" si="221"/>
        <v>3.19</v>
      </c>
      <c r="Q2820" s="10" t="s">
        <v>8314</v>
      </c>
      <c r="R2820" t="s">
        <v>8315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6928</v>
      </c>
      <c r="D2821" s="15">
        <v>5000</v>
      </c>
      <c r="E2821" s="8">
        <v>325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8">
        <f t="shared" si="220"/>
        <v>7</v>
      </c>
      <c r="P2821" s="6">
        <f t="shared" si="221"/>
        <v>3.13</v>
      </c>
      <c r="Q2821" s="10" t="s">
        <v>8314</v>
      </c>
      <c r="R2821" t="s">
        <v>8315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6929</v>
      </c>
      <c r="D2822" s="15">
        <v>200</v>
      </c>
      <c r="E2822" s="8">
        <v>325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8">
        <f t="shared" si="220"/>
        <v>163</v>
      </c>
      <c r="P2822" s="6">
        <f t="shared" si="221"/>
        <v>16.25</v>
      </c>
      <c r="Q2822" s="10" t="s">
        <v>8314</v>
      </c>
      <c r="R2822" t="s">
        <v>8315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6930</v>
      </c>
      <c r="D2823" s="15">
        <v>1000</v>
      </c>
      <c r="E2823" s="8">
        <v>320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8">
        <f t="shared" si="220"/>
        <v>32</v>
      </c>
      <c r="P2823" s="6">
        <f t="shared" si="221"/>
        <v>9.14</v>
      </c>
      <c r="Q2823" s="10" t="s">
        <v>8314</v>
      </c>
      <c r="R2823" t="s">
        <v>8315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6931</v>
      </c>
      <c r="D2824" s="15">
        <v>6000</v>
      </c>
      <c r="E2824" s="8">
        <v>320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8">
        <f t="shared" si="220"/>
        <v>5</v>
      </c>
      <c r="P2824" s="6">
        <f t="shared" si="221"/>
        <v>3.4</v>
      </c>
      <c r="Q2824" s="10" t="s">
        <v>8314</v>
      </c>
      <c r="R2824" t="s">
        <v>8315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6932</v>
      </c>
      <c r="D2825" s="15">
        <v>100</v>
      </c>
      <c r="E2825" s="8">
        <v>320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8">
        <f t="shared" si="220"/>
        <v>320</v>
      </c>
      <c r="P2825" s="6">
        <f t="shared" si="221"/>
        <v>22.86</v>
      </c>
      <c r="Q2825" s="10" t="s">
        <v>8314</v>
      </c>
      <c r="R2825" t="s">
        <v>8315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6933</v>
      </c>
      <c r="D2826" s="15">
        <v>650</v>
      </c>
      <c r="E2826" s="8">
        <v>317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8">
        <f t="shared" si="220"/>
        <v>49</v>
      </c>
      <c r="P2826" s="6">
        <f t="shared" si="221"/>
        <v>21.13</v>
      </c>
      <c r="Q2826" s="10" t="s">
        <v>8314</v>
      </c>
      <c r="R2826" t="s">
        <v>8315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6934</v>
      </c>
      <c r="D2827" s="15">
        <v>3000</v>
      </c>
      <c r="E2827" s="8">
        <v>316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8">
        <f t="shared" si="220"/>
        <v>11</v>
      </c>
      <c r="P2827" s="6">
        <f t="shared" si="221"/>
        <v>6.2</v>
      </c>
      <c r="Q2827" s="10" t="s">
        <v>8314</v>
      </c>
      <c r="R2827" t="s">
        <v>8315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6935</v>
      </c>
      <c r="D2828" s="15">
        <v>2000</v>
      </c>
      <c r="E2828" s="8">
        <v>312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8">
        <f t="shared" si="220"/>
        <v>16</v>
      </c>
      <c r="P2828" s="6">
        <f t="shared" si="221"/>
        <v>16.420000000000002</v>
      </c>
      <c r="Q2828" s="10" t="s">
        <v>8314</v>
      </c>
      <c r="R2828" t="s">
        <v>8315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6936</v>
      </c>
      <c r="D2829" s="15">
        <v>2000</v>
      </c>
      <c r="E2829" s="8">
        <v>311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8">
        <f t="shared" si="220"/>
        <v>16</v>
      </c>
      <c r="P2829" s="6">
        <f t="shared" si="221"/>
        <v>13.52</v>
      </c>
      <c r="Q2829" s="10" t="s">
        <v>8314</v>
      </c>
      <c r="R2829" t="s">
        <v>8315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6937</v>
      </c>
      <c r="D2830" s="15">
        <v>9500</v>
      </c>
      <c r="E2830" s="8">
        <v>310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8">
        <f t="shared" si="220"/>
        <v>3</v>
      </c>
      <c r="P2830" s="6">
        <f t="shared" si="221"/>
        <v>3.2</v>
      </c>
      <c r="Q2830" s="10" t="s">
        <v>8314</v>
      </c>
      <c r="R2830" t="s">
        <v>8315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6938</v>
      </c>
      <c r="D2831" s="15">
        <v>2500</v>
      </c>
      <c r="E2831" s="8">
        <v>310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8">
        <f t="shared" si="220"/>
        <v>12</v>
      </c>
      <c r="P2831" s="6">
        <f t="shared" si="221"/>
        <v>4.08</v>
      </c>
      <c r="Q2831" s="10" t="s">
        <v>8314</v>
      </c>
      <c r="R2831" t="s">
        <v>8315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6939</v>
      </c>
      <c r="D2832" s="15">
        <v>3000</v>
      </c>
      <c r="E2832" s="8">
        <v>310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8">
        <f t="shared" si="220"/>
        <v>10</v>
      </c>
      <c r="P2832" s="6">
        <f t="shared" si="221"/>
        <v>28.18</v>
      </c>
      <c r="Q2832" s="10" t="s">
        <v>8314</v>
      </c>
      <c r="R2832" t="s">
        <v>8315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6940</v>
      </c>
      <c r="D2833" s="15">
        <v>3000</v>
      </c>
      <c r="E2833" s="8">
        <v>310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8">
        <f t="shared" si="220"/>
        <v>10</v>
      </c>
      <c r="P2833" s="6">
        <f t="shared" si="221"/>
        <v>5.96</v>
      </c>
      <c r="Q2833" s="10" t="s">
        <v>8314</v>
      </c>
      <c r="R2833" t="s">
        <v>8315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6941</v>
      </c>
      <c r="D2834" s="15">
        <v>2500</v>
      </c>
      <c r="E2834" s="8">
        <v>305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8">
        <f t="shared" si="220"/>
        <v>12</v>
      </c>
      <c r="P2834" s="6">
        <f t="shared" si="221"/>
        <v>3.21</v>
      </c>
      <c r="Q2834" s="10" t="s">
        <v>8314</v>
      </c>
      <c r="R2834" t="s">
        <v>8315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6942</v>
      </c>
      <c r="D2835" s="15">
        <v>2700</v>
      </c>
      <c r="E2835" s="8">
        <v>302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8">
        <f t="shared" si="220"/>
        <v>11</v>
      </c>
      <c r="P2835" s="6">
        <f t="shared" si="221"/>
        <v>8.6300000000000008</v>
      </c>
      <c r="Q2835" s="10" t="s">
        <v>8314</v>
      </c>
      <c r="R2835" t="s">
        <v>8315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6943</v>
      </c>
      <c r="D2836" s="15">
        <v>800</v>
      </c>
      <c r="E2836" s="8">
        <v>301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8">
        <f t="shared" si="220"/>
        <v>38</v>
      </c>
      <c r="P2836" s="6">
        <f t="shared" si="221"/>
        <v>14.33</v>
      </c>
      <c r="Q2836" s="10" t="s">
        <v>8314</v>
      </c>
      <c r="R2836" t="s">
        <v>8315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6944</v>
      </c>
      <c r="D2837" s="15">
        <v>1000</v>
      </c>
      <c r="E2837" s="8">
        <v>301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8">
        <f t="shared" si="220"/>
        <v>30</v>
      </c>
      <c r="P2837" s="6">
        <f t="shared" si="221"/>
        <v>3.24</v>
      </c>
      <c r="Q2837" s="10" t="s">
        <v>8314</v>
      </c>
      <c r="R2837" t="s">
        <v>8315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6945</v>
      </c>
      <c r="D2838" s="15">
        <v>450</v>
      </c>
      <c r="E2838" s="8">
        <v>301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8">
        <f t="shared" si="220"/>
        <v>67</v>
      </c>
      <c r="P2838" s="6">
        <f t="shared" si="221"/>
        <v>27.36</v>
      </c>
      <c r="Q2838" s="10" t="s">
        <v>8314</v>
      </c>
      <c r="R2838" t="s">
        <v>8315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6946</v>
      </c>
      <c r="D2839" s="15">
        <v>850</v>
      </c>
      <c r="E2839" s="8">
        <v>301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8">
        <f t="shared" si="220"/>
        <v>35</v>
      </c>
      <c r="P2839" s="6">
        <f t="shared" si="221"/>
        <v>14.33</v>
      </c>
      <c r="Q2839" s="10" t="s">
        <v>8314</v>
      </c>
      <c r="R2839" t="s">
        <v>8315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6947</v>
      </c>
      <c r="D2840" s="15">
        <v>2000</v>
      </c>
      <c r="E2840" s="8">
        <v>301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8">
        <f t="shared" si="220"/>
        <v>15</v>
      </c>
      <c r="P2840" s="6">
        <f t="shared" si="221"/>
        <v>5.57</v>
      </c>
      <c r="Q2840" s="10" t="s">
        <v>8314</v>
      </c>
      <c r="R2840" t="s">
        <v>8315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6948</v>
      </c>
      <c r="D2841" s="15">
        <v>3500</v>
      </c>
      <c r="E2841" s="8">
        <v>300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8">
        <f t="shared" si="220"/>
        <v>9</v>
      </c>
      <c r="P2841" s="6">
        <f t="shared" si="221"/>
        <v>9.68</v>
      </c>
      <c r="Q2841" s="10" t="s">
        <v>8314</v>
      </c>
      <c r="R2841" t="s">
        <v>8315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6949</v>
      </c>
      <c r="D2842" s="15">
        <v>2500</v>
      </c>
      <c r="E2842" s="8">
        <v>300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8">
        <f t="shared" si="220"/>
        <v>12</v>
      </c>
      <c r="P2842" s="6">
        <f t="shared" si="221"/>
        <v>2.27</v>
      </c>
      <c r="Q2842" s="10" t="s">
        <v>8314</v>
      </c>
      <c r="R2842" t="s">
        <v>8315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6950</v>
      </c>
      <c r="D2843" s="15">
        <v>1000</v>
      </c>
      <c r="E2843" s="8">
        <v>300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8">
        <f t="shared" si="220"/>
        <v>30</v>
      </c>
      <c r="P2843" s="6">
        <f t="shared" si="221"/>
        <v>300</v>
      </c>
      <c r="Q2843" s="10" t="s">
        <v>8314</v>
      </c>
      <c r="R2843" t="s">
        <v>8315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6951</v>
      </c>
      <c r="D2844" s="15">
        <v>1500</v>
      </c>
      <c r="E2844" s="8">
        <v>300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8">
        <f t="shared" si="220"/>
        <v>20</v>
      </c>
      <c r="P2844" s="6" t="str">
        <f t="shared" si="221"/>
        <v>N/A</v>
      </c>
      <c r="Q2844" s="10" t="s">
        <v>8314</v>
      </c>
      <c r="R2844" t="s">
        <v>8315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6952</v>
      </c>
      <c r="D2845" s="15">
        <v>1200</v>
      </c>
      <c r="E2845" s="8">
        <v>300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8">
        <f t="shared" si="220"/>
        <v>25</v>
      </c>
      <c r="P2845" s="6" t="str">
        <f t="shared" si="221"/>
        <v>N/A</v>
      </c>
      <c r="Q2845" s="10" t="s">
        <v>8314</v>
      </c>
      <c r="R2845" t="s">
        <v>8315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6953</v>
      </c>
      <c r="D2846" s="15">
        <v>550</v>
      </c>
      <c r="E2846" s="8">
        <v>300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8">
        <f t="shared" si="220"/>
        <v>55</v>
      </c>
      <c r="P2846" s="6">
        <f t="shared" si="221"/>
        <v>300</v>
      </c>
      <c r="Q2846" s="10" t="s">
        <v>8314</v>
      </c>
      <c r="R2846" t="s">
        <v>8315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6954</v>
      </c>
      <c r="D2847" s="15">
        <v>7500</v>
      </c>
      <c r="E2847" s="8">
        <v>300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8">
        <f t="shared" si="220"/>
        <v>4</v>
      </c>
      <c r="P2847" s="6">
        <f t="shared" si="221"/>
        <v>7.69</v>
      </c>
      <c r="Q2847" s="10" t="s">
        <v>8314</v>
      </c>
      <c r="R2847" t="s">
        <v>8315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6955</v>
      </c>
      <c r="D2848" s="15">
        <v>8000</v>
      </c>
      <c r="E2848" s="8">
        <v>300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8">
        <f t="shared" si="220"/>
        <v>4</v>
      </c>
      <c r="P2848" s="6" t="str">
        <f t="shared" si="221"/>
        <v>N/A</v>
      </c>
      <c r="Q2848" s="10" t="s">
        <v>8314</v>
      </c>
      <c r="R2848" t="s">
        <v>8315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6956</v>
      </c>
      <c r="D2849" s="15">
        <v>2000</v>
      </c>
      <c r="E2849" s="8">
        <v>300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8">
        <f t="shared" si="220"/>
        <v>15</v>
      </c>
      <c r="P2849" s="6" t="str">
        <f t="shared" si="221"/>
        <v>N/A</v>
      </c>
      <c r="Q2849" s="10" t="s">
        <v>8314</v>
      </c>
      <c r="R2849" t="s">
        <v>8315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6957</v>
      </c>
      <c r="D2850" s="15">
        <v>35000</v>
      </c>
      <c r="E2850" s="8">
        <v>300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8">
        <f t="shared" si="220"/>
        <v>1</v>
      </c>
      <c r="P2850" s="6">
        <f t="shared" si="221"/>
        <v>100</v>
      </c>
      <c r="Q2850" s="10" t="s">
        <v>8314</v>
      </c>
      <c r="R2850" t="s">
        <v>8315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6958</v>
      </c>
      <c r="D2851" s="15">
        <v>500</v>
      </c>
      <c r="E2851" s="8">
        <v>300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8">
        <f t="shared" si="220"/>
        <v>60</v>
      </c>
      <c r="P2851" s="6">
        <f t="shared" si="221"/>
        <v>300</v>
      </c>
      <c r="Q2851" s="10" t="s">
        <v>8314</v>
      </c>
      <c r="R2851" t="s">
        <v>8315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6959</v>
      </c>
      <c r="D2852" s="15">
        <v>8000</v>
      </c>
      <c r="E2852" s="8">
        <v>298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8">
        <f t="shared" si="220"/>
        <v>4</v>
      </c>
      <c r="P2852" s="6">
        <f t="shared" si="221"/>
        <v>22.92</v>
      </c>
      <c r="Q2852" s="10" t="s">
        <v>8314</v>
      </c>
      <c r="R2852" t="s">
        <v>8315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6960</v>
      </c>
      <c r="D2853" s="15">
        <v>4500</v>
      </c>
      <c r="E2853" s="8">
        <v>298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8">
        <f t="shared" si="220"/>
        <v>7</v>
      </c>
      <c r="P2853" s="6" t="str">
        <f t="shared" si="221"/>
        <v>N/A</v>
      </c>
      <c r="Q2853" s="10" t="s">
        <v>8314</v>
      </c>
      <c r="R2853" t="s">
        <v>8315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6961</v>
      </c>
      <c r="D2854" s="15">
        <v>5000</v>
      </c>
      <c r="E2854" s="8">
        <v>292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8">
        <f t="shared" si="220"/>
        <v>6</v>
      </c>
      <c r="P2854" s="6">
        <f t="shared" si="221"/>
        <v>48.67</v>
      </c>
      <c r="Q2854" s="10" t="s">
        <v>8314</v>
      </c>
      <c r="R2854" t="s">
        <v>8315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6962</v>
      </c>
      <c r="D2855" s="15">
        <v>9500</v>
      </c>
      <c r="E2855" s="8">
        <v>290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8">
        <f t="shared" si="220"/>
        <v>3</v>
      </c>
      <c r="P2855" s="6" t="str">
        <f t="shared" si="221"/>
        <v>N/A</v>
      </c>
      <c r="Q2855" s="10" t="s">
        <v>8314</v>
      </c>
      <c r="R2855" t="s">
        <v>8315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6963</v>
      </c>
      <c r="D2856" s="15">
        <v>1000</v>
      </c>
      <c r="E2856" s="8">
        <v>289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8">
        <f t="shared" si="220"/>
        <v>29</v>
      </c>
      <c r="P2856" s="6">
        <f t="shared" si="221"/>
        <v>20.64</v>
      </c>
      <c r="Q2856" s="10" t="s">
        <v>8314</v>
      </c>
      <c r="R2856" t="s">
        <v>8315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6964</v>
      </c>
      <c r="D2857" s="15">
        <v>600</v>
      </c>
      <c r="E2857" s="8">
        <v>289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8">
        <f t="shared" si="220"/>
        <v>48</v>
      </c>
      <c r="P2857" s="6">
        <f t="shared" si="221"/>
        <v>57.8</v>
      </c>
      <c r="Q2857" s="10" t="s">
        <v>8314</v>
      </c>
      <c r="R2857" t="s">
        <v>8315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6965</v>
      </c>
      <c r="D2858" s="15">
        <v>3000</v>
      </c>
      <c r="E2858" s="8">
        <v>289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8">
        <f t="shared" si="220"/>
        <v>10</v>
      </c>
      <c r="P2858" s="6">
        <f t="shared" si="221"/>
        <v>48.17</v>
      </c>
      <c r="Q2858" s="10" t="s">
        <v>8314</v>
      </c>
      <c r="R2858" t="s">
        <v>8315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6966</v>
      </c>
      <c r="D2859" s="15">
        <v>38000</v>
      </c>
      <c r="E2859" s="8">
        <v>286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8">
        <f t="shared" si="220"/>
        <v>1</v>
      </c>
      <c r="P2859" s="6">
        <f t="shared" si="221"/>
        <v>19.07</v>
      </c>
      <c r="Q2859" s="10" t="s">
        <v>8314</v>
      </c>
      <c r="R2859" t="s">
        <v>8315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6967</v>
      </c>
      <c r="D2860" s="15">
        <v>1000</v>
      </c>
      <c r="E2860" s="8">
        <v>285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8">
        <f t="shared" si="220"/>
        <v>29</v>
      </c>
      <c r="P2860" s="6" t="str">
        <f t="shared" si="221"/>
        <v>N/A</v>
      </c>
      <c r="Q2860" s="10" t="s">
        <v>8314</v>
      </c>
      <c r="R2860" t="s">
        <v>8315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6968</v>
      </c>
      <c r="D2861" s="15">
        <v>2000</v>
      </c>
      <c r="E2861" s="8">
        <v>285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8">
        <f t="shared" si="220"/>
        <v>14</v>
      </c>
      <c r="P2861" s="6">
        <f t="shared" si="221"/>
        <v>285</v>
      </c>
      <c r="Q2861" s="10" t="s">
        <v>8314</v>
      </c>
      <c r="R2861" t="s">
        <v>8315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6969</v>
      </c>
      <c r="D2862" s="15">
        <v>4000</v>
      </c>
      <c r="E2862" s="8">
        <v>284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8">
        <f t="shared" si="220"/>
        <v>7</v>
      </c>
      <c r="P2862" s="6">
        <f t="shared" si="221"/>
        <v>31.56</v>
      </c>
      <c r="Q2862" s="10" t="s">
        <v>8314</v>
      </c>
      <c r="R2862" t="s">
        <v>8315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6970</v>
      </c>
      <c r="D2863" s="15">
        <v>250</v>
      </c>
      <c r="E2863" s="8">
        <v>281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8">
        <f t="shared" si="220"/>
        <v>112</v>
      </c>
      <c r="P2863" s="6">
        <f t="shared" si="221"/>
        <v>93.67</v>
      </c>
      <c r="Q2863" s="10" t="s">
        <v>8314</v>
      </c>
      <c r="R2863" t="s">
        <v>8315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6971</v>
      </c>
      <c r="D2864" s="15">
        <v>12700</v>
      </c>
      <c r="E2864" s="8">
        <v>280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8">
        <f t="shared" si="220"/>
        <v>2</v>
      </c>
      <c r="P2864" s="6">
        <f t="shared" si="221"/>
        <v>93.33</v>
      </c>
      <c r="Q2864" s="10" t="s">
        <v>8314</v>
      </c>
      <c r="R2864" t="s">
        <v>8315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6972</v>
      </c>
      <c r="D2865" s="15">
        <v>50000</v>
      </c>
      <c r="E2865" s="8">
        <v>280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8">
        <f t="shared" si="220"/>
        <v>1</v>
      </c>
      <c r="P2865" s="6">
        <f t="shared" si="221"/>
        <v>280</v>
      </c>
      <c r="Q2865" s="10" t="s">
        <v>8314</v>
      </c>
      <c r="R2865" t="s">
        <v>8315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6973</v>
      </c>
      <c r="D2866" s="15">
        <v>2500</v>
      </c>
      <c r="E2866" s="8">
        <v>280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8">
        <f t="shared" si="220"/>
        <v>11</v>
      </c>
      <c r="P2866" s="6">
        <f t="shared" si="221"/>
        <v>93.33</v>
      </c>
      <c r="Q2866" s="10" t="s">
        <v>8314</v>
      </c>
      <c r="R2866" t="s">
        <v>8315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6974</v>
      </c>
      <c r="D2867" s="15">
        <v>2888</v>
      </c>
      <c r="E2867" s="8">
        <v>280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8">
        <f t="shared" si="220"/>
        <v>10</v>
      </c>
      <c r="P2867" s="6" t="str">
        <f t="shared" si="221"/>
        <v>N/A</v>
      </c>
      <c r="Q2867" s="10" t="s">
        <v>8314</v>
      </c>
      <c r="R2867" t="s">
        <v>8315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6975</v>
      </c>
      <c r="D2868" s="15">
        <v>5000</v>
      </c>
      <c r="E2868" s="8">
        <v>280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8">
        <f t="shared" si="220"/>
        <v>6</v>
      </c>
      <c r="P2868" s="6">
        <f t="shared" si="221"/>
        <v>140</v>
      </c>
      <c r="Q2868" s="10" t="s">
        <v>8314</v>
      </c>
      <c r="R2868" t="s">
        <v>8315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6976</v>
      </c>
      <c r="D2869" s="15">
        <v>2500</v>
      </c>
      <c r="E2869" s="8">
        <v>280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8">
        <f t="shared" si="220"/>
        <v>11</v>
      </c>
      <c r="P2869" s="6">
        <f t="shared" si="221"/>
        <v>28</v>
      </c>
      <c r="Q2869" s="10" t="s">
        <v>8314</v>
      </c>
      <c r="R2869" t="s">
        <v>8315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6977</v>
      </c>
      <c r="D2870" s="15">
        <v>15000</v>
      </c>
      <c r="E2870" s="8">
        <v>279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8">
        <f t="shared" si="220"/>
        <v>2</v>
      </c>
      <c r="P2870" s="6">
        <f t="shared" si="221"/>
        <v>4.6500000000000004</v>
      </c>
      <c r="Q2870" s="10" t="s">
        <v>8314</v>
      </c>
      <c r="R2870" t="s">
        <v>8315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6978</v>
      </c>
      <c r="D2871" s="15">
        <v>20000</v>
      </c>
      <c r="E2871" s="8">
        <v>278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8">
        <f t="shared" si="220"/>
        <v>1</v>
      </c>
      <c r="P2871" s="6">
        <f t="shared" si="221"/>
        <v>55.6</v>
      </c>
      <c r="Q2871" s="10" t="s">
        <v>8314</v>
      </c>
      <c r="R2871" t="s">
        <v>8315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6979</v>
      </c>
      <c r="D2872" s="15">
        <v>5000</v>
      </c>
      <c r="E2872" s="8">
        <v>277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8">
        <f t="shared" si="220"/>
        <v>6</v>
      </c>
      <c r="P2872" s="6">
        <f t="shared" si="221"/>
        <v>30.78</v>
      </c>
      <c r="Q2872" s="10" t="s">
        <v>8314</v>
      </c>
      <c r="R2872" t="s">
        <v>8315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6980</v>
      </c>
      <c r="D2873" s="15">
        <v>10000</v>
      </c>
      <c r="E2873" s="8">
        <v>277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8">
        <f t="shared" si="220"/>
        <v>3</v>
      </c>
      <c r="P2873" s="6">
        <f t="shared" si="221"/>
        <v>21.31</v>
      </c>
      <c r="Q2873" s="10" t="s">
        <v>8314</v>
      </c>
      <c r="R2873" t="s">
        <v>8315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6981</v>
      </c>
      <c r="D2874" s="15">
        <v>3000</v>
      </c>
      <c r="E2874" s="8">
        <v>276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8">
        <f t="shared" si="220"/>
        <v>9</v>
      </c>
      <c r="P2874" s="6" t="str">
        <f t="shared" si="221"/>
        <v>N/A</v>
      </c>
      <c r="Q2874" s="10" t="s">
        <v>8314</v>
      </c>
      <c r="R2874" t="s">
        <v>8315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6982</v>
      </c>
      <c r="D2875" s="15">
        <v>2500</v>
      </c>
      <c r="E2875" s="8">
        <v>273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8">
        <f t="shared" si="220"/>
        <v>11</v>
      </c>
      <c r="P2875" s="6">
        <f t="shared" si="221"/>
        <v>34.130000000000003</v>
      </c>
      <c r="Q2875" s="10" t="s">
        <v>8314</v>
      </c>
      <c r="R2875" t="s">
        <v>8315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6983</v>
      </c>
      <c r="D2876" s="15">
        <v>5000</v>
      </c>
      <c r="E2876" s="8">
        <v>273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8">
        <f t="shared" si="220"/>
        <v>5</v>
      </c>
      <c r="P2876" s="6">
        <f t="shared" si="221"/>
        <v>91</v>
      </c>
      <c r="Q2876" s="10" t="s">
        <v>8314</v>
      </c>
      <c r="R2876" t="s">
        <v>8315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6984</v>
      </c>
      <c r="D2877" s="15">
        <v>20000</v>
      </c>
      <c r="E2877" s="8">
        <v>273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8">
        <f t="shared" si="220"/>
        <v>1</v>
      </c>
      <c r="P2877" s="6">
        <f t="shared" si="221"/>
        <v>91</v>
      </c>
      <c r="Q2877" s="10" t="s">
        <v>8314</v>
      </c>
      <c r="R2877" t="s">
        <v>8315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6985</v>
      </c>
      <c r="D2878" s="15">
        <v>150000</v>
      </c>
      <c r="E2878" s="8">
        <v>272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8">
        <f t="shared" si="220"/>
        <v>0</v>
      </c>
      <c r="P2878" s="6" t="str">
        <f t="shared" si="221"/>
        <v>N/A</v>
      </c>
      <c r="Q2878" s="10" t="s">
        <v>8314</v>
      </c>
      <c r="R2878" t="s">
        <v>8315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6986</v>
      </c>
      <c r="D2879" s="15">
        <v>6000</v>
      </c>
      <c r="E2879" s="8">
        <v>271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8">
        <f t="shared" si="220"/>
        <v>5</v>
      </c>
      <c r="P2879" s="6">
        <f t="shared" si="221"/>
        <v>45.17</v>
      </c>
      <c r="Q2879" s="10" t="s">
        <v>8314</v>
      </c>
      <c r="R2879" t="s">
        <v>8315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6987</v>
      </c>
      <c r="D2880" s="15">
        <v>3000</v>
      </c>
      <c r="E2880" s="8">
        <v>270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8">
        <f t="shared" si="220"/>
        <v>9</v>
      </c>
      <c r="P2880" s="6">
        <f t="shared" si="221"/>
        <v>67.5</v>
      </c>
      <c r="Q2880" s="10" t="s">
        <v>8314</v>
      </c>
      <c r="R2880" t="s">
        <v>8315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6988</v>
      </c>
      <c r="D2881" s="15">
        <v>11200</v>
      </c>
      <c r="E2881" s="8">
        <v>270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8">
        <f t="shared" si="220"/>
        <v>2</v>
      </c>
      <c r="P2881" s="6">
        <f t="shared" si="221"/>
        <v>270</v>
      </c>
      <c r="Q2881" s="10" t="s">
        <v>8314</v>
      </c>
      <c r="R2881" t="s">
        <v>8315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6989</v>
      </c>
      <c r="D2882" s="15">
        <v>12000</v>
      </c>
      <c r="E2882" s="8">
        <v>270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8">
        <f t="shared" si="220"/>
        <v>2</v>
      </c>
      <c r="P2882" s="6">
        <f t="shared" si="221"/>
        <v>9.31</v>
      </c>
      <c r="Q2882" s="10" t="s">
        <v>8314</v>
      </c>
      <c r="R2882" t="s">
        <v>8315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6990</v>
      </c>
      <c r="D2883" s="15">
        <v>5500</v>
      </c>
      <c r="E2883" s="8">
        <v>270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8">
        <f t="shared" ref="O2883:O2946" si="225">ROUND(E2883/D2883*100,0)</f>
        <v>5</v>
      </c>
      <c r="P2883" s="6" t="str">
        <f t="shared" ref="P2883:P2946" si="226">IFERROR(ROUND(E2883/L2883,2), "N/A")</f>
        <v>N/A</v>
      </c>
      <c r="Q2883" s="10" t="s">
        <v>8314</v>
      </c>
      <c r="R2883" t="s">
        <v>8315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6991</v>
      </c>
      <c r="D2884" s="15">
        <v>750</v>
      </c>
      <c r="E2884" s="8">
        <v>266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8">
        <f t="shared" si="225"/>
        <v>35</v>
      </c>
      <c r="P2884" s="6">
        <f t="shared" si="226"/>
        <v>66.5</v>
      </c>
      <c r="Q2884" s="10" t="s">
        <v>8314</v>
      </c>
      <c r="R2884" t="s">
        <v>8315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6992</v>
      </c>
      <c r="D2885" s="15">
        <v>10000</v>
      </c>
      <c r="E2885" s="8">
        <v>266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8">
        <f t="shared" si="225"/>
        <v>3</v>
      </c>
      <c r="P2885" s="6">
        <f t="shared" si="226"/>
        <v>53.2</v>
      </c>
      <c r="Q2885" s="10" t="s">
        <v>8314</v>
      </c>
      <c r="R2885" t="s">
        <v>8315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6993</v>
      </c>
      <c r="D2886" s="15">
        <v>45000</v>
      </c>
      <c r="E2886" s="8">
        <v>264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8">
        <f t="shared" si="225"/>
        <v>1</v>
      </c>
      <c r="P2886" s="6">
        <f t="shared" si="226"/>
        <v>66</v>
      </c>
      <c r="Q2886" s="10" t="s">
        <v>8314</v>
      </c>
      <c r="R2886" t="s">
        <v>8315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6994</v>
      </c>
      <c r="D2887" s="15">
        <v>400</v>
      </c>
      <c r="E2887" s="8">
        <v>262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8">
        <f t="shared" si="225"/>
        <v>66</v>
      </c>
      <c r="P2887" s="6">
        <f t="shared" si="226"/>
        <v>52.4</v>
      </c>
      <c r="Q2887" s="10" t="s">
        <v>8314</v>
      </c>
      <c r="R2887" t="s">
        <v>8315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6995</v>
      </c>
      <c r="D2888" s="15">
        <v>200</v>
      </c>
      <c r="E2888" s="8">
        <v>261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8">
        <f t="shared" si="225"/>
        <v>131</v>
      </c>
      <c r="P2888" s="6">
        <f t="shared" si="226"/>
        <v>261</v>
      </c>
      <c r="Q2888" s="10" t="s">
        <v>8314</v>
      </c>
      <c r="R2888" t="s">
        <v>8315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6996</v>
      </c>
      <c r="D2889" s="15">
        <v>3000</v>
      </c>
      <c r="E2889" s="8">
        <v>260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8">
        <f t="shared" si="225"/>
        <v>9</v>
      </c>
      <c r="P2889" s="6">
        <f t="shared" si="226"/>
        <v>260</v>
      </c>
      <c r="Q2889" s="10" t="s">
        <v>8314</v>
      </c>
      <c r="R2889" t="s">
        <v>8315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6997</v>
      </c>
      <c r="D2890" s="15">
        <v>30000</v>
      </c>
      <c r="E2890" s="8">
        <v>260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8">
        <f t="shared" si="225"/>
        <v>1</v>
      </c>
      <c r="P2890" s="6" t="str">
        <f t="shared" si="226"/>
        <v>N/A</v>
      </c>
      <c r="Q2890" s="10" t="s">
        <v>8314</v>
      </c>
      <c r="R2890" t="s">
        <v>8315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6998</v>
      </c>
      <c r="D2891" s="15">
        <v>3000</v>
      </c>
      <c r="E2891" s="8">
        <v>260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8">
        <f t="shared" si="225"/>
        <v>9</v>
      </c>
      <c r="P2891" s="6">
        <f t="shared" si="226"/>
        <v>18.57</v>
      </c>
      <c r="Q2891" s="10" t="s">
        <v>8314</v>
      </c>
      <c r="R2891" t="s">
        <v>8315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6999</v>
      </c>
      <c r="D2892" s="15">
        <v>2000</v>
      </c>
      <c r="E2892" s="8">
        <v>260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8">
        <f t="shared" si="225"/>
        <v>13</v>
      </c>
      <c r="P2892" s="6">
        <f t="shared" si="226"/>
        <v>86.67</v>
      </c>
      <c r="Q2892" s="10" t="s">
        <v>8314</v>
      </c>
      <c r="R2892" t="s">
        <v>8315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7000</v>
      </c>
      <c r="D2893" s="15">
        <v>10000</v>
      </c>
      <c r="E2893" s="8">
        <v>260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8">
        <f t="shared" si="225"/>
        <v>3</v>
      </c>
      <c r="P2893" s="6">
        <f t="shared" si="226"/>
        <v>26</v>
      </c>
      <c r="Q2893" s="10" t="s">
        <v>8314</v>
      </c>
      <c r="R2893" t="s">
        <v>8315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7001</v>
      </c>
      <c r="D2894" s="15">
        <v>5500</v>
      </c>
      <c r="E2894" s="8">
        <v>260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8">
        <f t="shared" si="225"/>
        <v>5</v>
      </c>
      <c r="P2894" s="6">
        <f t="shared" si="226"/>
        <v>15.29</v>
      </c>
      <c r="Q2894" s="10" t="s">
        <v>8314</v>
      </c>
      <c r="R2894" t="s">
        <v>8315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7002</v>
      </c>
      <c r="D2895" s="15">
        <v>5000</v>
      </c>
      <c r="E2895" s="8">
        <v>260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8">
        <f t="shared" si="225"/>
        <v>5</v>
      </c>
      <c r="P2895" s="6">
        <f t="shared" si="226"/>
        <v>130</v>
      </c>
      <c r="Q2895" s="10" t="s">
        <v>8314</v>
      </c>
      <c r="R2895" t="s">
        <v>8315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7003</v>
      </c>
      <c r="D2896" s="15">
        <v>50000</v>
      </c>
      <c r="E2896" s="8">
        <v>259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8">
        <f t="shared" si="225"/>
        <v>1</v>
      </c>
      <c r="P2896" s="6" t="str">
        <f t="shared" si="226"/>
        <v>N/A</v>
      </c>
      <c r="Q2896" s="10" t="s">
        <v>8314</v>
      </c>
      <c r="R2896" t="s">
        <v>8315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7004</v>
      </c>
      <c r="D2897" s="15">
        <v>500</v>
      </c>
      <c r="E2897" s="8">
        <v>258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8">
        <f t="shared" si="225"/>
        <v>52</v>
      </c>
      <c r="P2897" s="6">
        <f t="shared" si="226"/>
        <v>64.5</v>
      </c>
      <c r="Q2897" s="10" t="s">
        <v>8314</v>
      </c>
      <c r="R2897" t="s">
        <v>8315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7005</v>
      </c>
      <c r="D2898" s="15">
        <v>3000</v>
      </c>
      <c r="E2898" s="8">
        <v>255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8">
        <f t="shared" si="225"/>
        <v>9</v>
      </c>
      <c r="P2898" s="6">
        <f t="shared" si="226"/>
        <v>21.25</v>
      </c>
      <c r="Q2898" s="10" t="s">
        <v>8314</v>
      </c>
      <c r="R2898" t="s">
        <v>8315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7006</v>
      </c>
      <c r="D2899" s="15">
        <v>12000</v>
      </c>
      <c r="E2899" s="8">
        <v>252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8">
        <f t="shared" si="225"/>
        <v>2</v>
      </c>
      <c r="P2899" s="6">
        <f t="shared" si="226"/>
        <v>84</v>
      </c>
      <c r="Q2899" s="10" t="s">
        <v>8314</v>
      </c>
      <c r="R2899" t="s">
        <v>8315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7007</v>
      </c>
      <c r="D2900" s="15">
        <v>7500</v>
      </c>
      <c r="E2900" s="8">
        <v>252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8">
        <f t="shared" si="225"/>
        <v>3</v>
      </c>
      <c r="P2900" s="6">
        <f t="shared" si="226"/>
        <v>21</v>
      </c>
      <c r="Q2900" s="10" t="s">
        <v>8314</v>
      </c>
      <c r="R2900" t="s">
        <v>8315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7008</v>
      </c>
      <c r="D2901" s="15">
        <v>10000</v>
      </c>
      <c r="E2901" s="8">
        <v>251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8">
        <f t="shared" si="225"/>
        <v>3</v>
      </c>
      <c r="P2901" s="6" t="str">
        <f t="shared" si="226"/>
        <v>N/A</v>
      </c>
      <c r="Q2901" s="10" t="s">
        <v>8314</v>
      </c>
      <c r="R2901" t="s">
        <v>8315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7009</v>
      </c>
      <c r="D2902" s="15">
        <v>5500</v>
      </c>
      <c r="E2902" s="8">
        <v>251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8">
        <f t="shared" si="225"/>
        <v>5</v>
      </c>
      <c r="P2902" s="6">
        <f t="shared" si="226"/>
        <v>35.86</v>
      </c>
      <c r="Q2902" s="10" t="s">
        <v>8314</v>
      </c>
      <c r="R2902" t="s">
        <v>8315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7010</v>
      </c>
      <c r="D2903" s="15">
        <v>750</v>
      </c>
      <c r="E2903" s="8">
        <v>250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8">
        <f t="shared" si="225"/>
        <v>33</v>
      </c>
      <c r="P2903" s="6">
        <f t="shared" si="226"/>
        <v>125</v>
      </c>
      <c r="Q2903" s="10" t="s">
        <v>8314</v>
      </c>
      <c r="R2903" t="s">
        <v>8315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7011</v>
      </c>
      <c r="D2904" s="15">
        <v>150000</v>
      </c>
      <c r="E2904" s="8">
        <v>250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8">
        <f t="shared" si="225"/>
        <v>0</v>
      </c>
      <c r="P2904" s="6">
        <f t="shared" si="226"/>
        <v>250</v>
      </c>
      <c r="Q2904" s="10" t="s">
        <v>8314</v>
      </c>
      <c r="R2904" t="s">
        <v>8315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7012</v>
      </c>
      <c r="D2905" s="15">
        <v>5000</v>
      </c>
      <c r="E2905" s="8">
        <v>250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8">
        <f t="shared" si="225"/>
        <v>5</v>
      </c>
      <c r="P2905" s="6">
        <f t="shared" si="226"/>
        <v>62.5</v>
      </c>
      <c r="Q2905" s="10" t="s">
        <v>8314</v>
      </c>
      <c r="R2905" t="s">
        <v>8315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7013</v>
      </c>
      <c r="D2906" s="15">
        <v>1500</v>
      </c>
      <c r="E2906" s="8">
        <v>250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8">
        <f t="shared" si="225"/>
        <v>17</v>
      </c>
      <c r="P2906" s="6">
        <f t="shared" si="226"/>
        <v>62.5</v>
      </c>
      <c r="Q2906" s="10" t="s">
        <v>8314</v>
      </c>
      <c r="R2906" t="s">
        <v>8315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7014</v>
      </c>
      <c r="D2907" s="15">
        <v>3500</v>
      </c>
      <c r="E2907" s="8">
        <v>250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8">
        <f t="shared" si="225"/>
        <v>7</v>
      </c>
      <c r="P2907" s="6">
        <f t="shared" si="226"/>
        <v>14.71</v>
      </c>
      <c r="Q2907" s="10" t="s">
        <v>8314</v>
      </c>
      <c r="R2907" t="s">
        <v>8315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7015</v>
      </c>
      <c r="D2908" s="15">
        <v>6000</v>
      </c>
      <c r="E2908" s="8">
        <v>250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8">
        <f t="shared" si="225"/>
        <v>4</v>
      </c>
      <c r="P2908" s="6">
        <f t="shared" si="226"/>
        <v>35.71</v>
      </c>
      <c r="Q2908" s="10" t="s">
        <v>8314</v>
      </c>
      <c r="R2908" t="s">
        <v>8315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7016</v>
      </c>
      <c r="D2909" s="15">
        <v>2500</v>
      </c>
      <c r="E2909" s="8">
        <v>250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8">
        <f t="shared" si="225"/>
        <v>10</v>
      </c>
      <c r="P2909" s="6">
        <f t="shared" si="226"/>
        <v>125</v>
      </c>
      <c r="Q2909" s="10" t="s">
        <v>8314</v>
      </c>
      <c r="R2909" t="s">
        <v>8315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7017</v>
      </c>
      <c r="D2910" s="15">
        <v>9600</v>
      </c>
      <c r="E2910" s="8">
        <v>250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8">
        <f t="shared" si="225"/>
        <v>3</v>
      </c>
      <c r="P2910" s="6">
        <f t="shared" si="226"/>
        <v>50</v>
      </c>
      <c r="Q2910" s="10" t="s">
        <v>8314</v>
      </c>
      <c r="R2910" t="s">
        <v>8315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7018</v>
      </c>
      <c r="D2911" s="15">
        <v>180000</v>
      </c>
      <c r="E2911" s="8">
        <v>250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8">
        <f t="shared" si="225"/>
        <v>0</v>
      </c>
      <c r="P2911" s="6">
        <f t="shared" si="226"/>
        <v>250</v>
      </c>
      <c r="Q2911" s="10" t="s">
        <v>8314</v>
      </c>
      <c r="R2911" t="s">
        <v>8315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7019</v>
      </c>
      <c r="D2912" s="15">
        <v>30000</v>
      </c>
      <c r="E2912" s="8">
        <v>250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8">
        <f t="shared" si="225"/>
        <v>1</v>
      </c>
      <c r="P2912" s="6">
        <f t="shared" si="226"/>
        <v>250</v>
      </c>
      <c r="Q2912" s="10" t="s">
        <v>8314</v>
      </c>
      <c r="R2912" t="s">
        <v>8315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7020</v>
      </c>
      <c r="D2913" s="15">
        <v>1800</v>
      </c>
      <c r="E2913" s="8">
        <v>250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8">
        <f t="shared" si="225"/>
        <v>14</v>
      </c>
      <c r="P2913" s="6">
        <f t="shared" si="226"/>
        <v>17.86</v>
      </c>
      <c r="Q2913" s="10" t="s">
        <v>8314</v>
      </c>
      <c r="R2913" t="s">
        <v>8315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7021</v>
      </c>
      <c r="D2914" s="15">
        <v>14440</v>
      </c>
      <c r="E2914" s="8">
        <v>250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8">
        <f t="shared" si="225"/>
        <v>2</v>
      </c>
      <c r="P2914" s="6">
        <f t="shared" si="226"/>
        <v>9.6199999999999992</v>
      </c>
      <c r="Q2914" s="10" t="s">
        <v>8314</v>
      </c>
      <c r="R2914" t="s">
        <v>8315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7022</v>
      </c>
      <c r="D2915" s="15">
        <v>10000</v>
      </c>
      <c r="E2915" s="8">
        <v>250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8">
        <f t="shared" si="225"/>
        <v>3</v>
      </c>
      <c r="P2915" s="6">
        <f t="shared" si="226"/>
        <v>125</v>
      </c>
      <c r="Q2915" s="10" t="s">
        <v>8314</v>
      </c>
      <c r="R2915" t="s">
        <v>8315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7023</v>
      </c>
      <c r="D2916" s="15">
        <v>25000</v>
      </c>
      <c r="E2916" s="8">
        <v>250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8">
        <f t="shared" si="225"/>
        <v>1</v>
      </c>
      <c r="P2916" s="6">
        <f t="shared" si="226"/>
        <v>250</v>
      </c>
      <c r="Q2916" s="10" t="s">
        <v>8314</v>
      </c>
      <c r="R2916" t="s">
        <v>8315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7024</v>
      </c>
      <c r="D2917" s="15">
        <v>1000</v>
      </c>
      <c r="E2917" s="8">
        <v>245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8">
        <f t="shared" si="225"/>
        <v>25</v>
      </c>
      <c r="P2917" s="6">
        <f t="shared" si="226"/>
        <v>81.67</v>
      </c>
      <c r="Q2917" s="10" t="s">
        <v>8314</v>
      </c>
      <c r="R2917" t="s">
        <v>8315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7025</v>
      </c>
      <c r="D2918" s="15">
        <v>1850</v>
      </c>
      <c r="E2918" s="8">
        <v>243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8">
        <f t="shared" si="225"/>
        <v>13</v>
      </c>
      <c r="P2918" s="6">
        <f t="shared" si="226"/>
        <v>34.71</v>
      </c>
      <c r="Q2918" s="10" t="s">
        <v>8314</v>
      </c>
      <c r="R2918" t="s">
        <v>8315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7026</v>
      </c>
      <c r="D2919" s="15">
        <v>2000</v>
      </c>
      <c r="E2919" s="8">
        <v>241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8">
        <f t="shared" si="225"/>
        <v>12</v>
      </c>
      <c r="P2919" s="6">
        <f t="shared" si="226"/>
        <v>26.78</v>
      </c>
      <c r="Q2919" s="10" t="s">
        <v>8314</v>
      </c>
      <c r="R2919" t="s">
        <v>8315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7027</v>
      </c>
      <c r="D2920" s="15">
        <v>5000</v>
      </c>
      <c r="E2920" s="8">
        <v>241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8">
        <f t="shared" si="225"/>
        <v>5</v>
      </c>
      <c r="P2920" s="6">
        <f t="shared" si="226"/>
        <v>12.05</v>
      </c>
      <c r="Q2920" s="10" t="s">
        <v>8314</v>
      </c>
      <c r="R2920" t="s">
        <v>8315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7028</v>
      </c>
      <c r="D2921" s="15">
        <v>600</v>
      </c>
      <c r="E2921" s="8">
        <v>241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8">
        <f t="shared" si="225"/>
        <v>40</v>
      </c>
      <c r="P2921" s="6">
        <f t="shared" si="226"/>
        <v>40.17</v>
      </c>
      <c r="Q2921" s="10" t="s">
        <v>8314</v>
      </c>
      <c r="R2921" t="s">
        <v>8315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7029</v>
      </c>
      <c r="D2922" s="15">
        <v>2500</v>
      </c>
      <c r="E2922" s="8">
        <v>240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8">
        <f t="shared" si="225"/>
        <v>10</v>
      </c>
      <c r="P2922" s="6">
        <f t="shared" si="226"/>
        <v>18.46</v>
      </c>
      <c r="Q2922" s="10" t="s">
        <v>8314</v>
      </c>
      <c r="R2922" t="s">
        <v>8315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7030</v>
      </c>
      <c r="D2923" s="15">
        <v>100</v>
      </c>
      <c r="E2923" s="6">
        <v>240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8">
        <f t="shared" si="225"/>
        <v>240</v>
      </c>
      <c r="P2923" s="8">
        <f t="shared" si="226"/>
        <v>80</v>
      </c>
      <c r="Q2923" s="10" t="s">
        <v>8314</v>
      </c>
      <c r="R2923" t="s">
        <v>8356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7031</v>
      </c>
      <c r="D2924" s="15">
        <v>500</v>
      </c>
      <c r="E2924" s="6">
        <v>237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8">
        <f t="shared" si="225"/>
        <v>47</v>
      </c>
      <c r="P2924" s="8">
        <f t="shared" si="226"/>
        <v>39.5</v>
      </c>
      <c r="Q2924" s="10" t="s">
        <v>8314</v>
      </c>
      <c r="R2924" t="s">
        <v>8356</v>
      </c>
      <c r="S2924" s="12">
        <f t="shared" si="227"/>
        <v>42097.874155092592</v>
      </c>
      <c r="T2924" s="12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7032</v>
      </c>
      <c r="D2925" s="15">
        <v>300</v>
      </c>
      <c r="E2925" s="6">
        <v>236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8">
        <f t="shared" si="225"/>
        <v>79</v>
      </c>
      <c r="P2925" s="8">
        <f t="shared" si="226"/>
        <v>23.6</v>
      </c>
      <c r="Q2925" s="10" t="s">
        <v>8314</v>
      </c>
      <c r="R2925" t="s">
        <v>8356</v>
      </c>
      <c r="S2925" s="12">
        <f t="shared" si="227"/>
        <v>42013.15253472222</v>
      </c>
      <c r="T2925" s="12">
        <f t="shared" si="228"/>
        <v>42028.125</v>
      </c>
      <c r="U2925">
        <f>YEAR(S2925)</f>
        <v>2015</v>
      </c>
    </row>
    <row r="2926" spans="1:21" ht="48" x14ac:dyDescent="0.2">
      <c r="A2926">
        <v>2924</v>
      </c>
      <c r="B2926" s="3" t="s">
        <v>2924</v>
      </c>
      <c r="C2926" s="3" t="s">
        <v>7033</v>
      </c>
      <c r="D2926" s="15">
        <v>25000</v>
      </c>
      <c r="E2926" s="6">
        <v>236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8">
        <f t="shared" si="225"/>
        <v>1</v>
      </c>
      <c r="P2926" s="8">
        <f t="shared" si="226"/>
        <v>1.61</v>
      </c>
      <c r="Q2926" s="10" t="s">
        <v>8314</v>
      </c>
      <c r="R2926" t="s">
        <v>8356</v>
      </c>
      <c r="S2926" s="12">
        <f t="shared" si="227"/>
        <v>42103.556828703702</v>
      </c>
      <c r="T2926" s="12">
        <f t="shared" si="228"/>
        <v>42133.165972222225</v>
      </c>
      <c r="U2926">
        <f t="shared" ref="U2926:U2931" si="230">YEAR(S2926)</f>
        <v>2015</v>
      </c>
    </row>
    <row r="2927" spans="1:21" ht="48" x14ac:dyDescent="0.2">
      <c r="A2927">
        <v>2925</v>
      </c>
      <c r="B2927" s="3" t="s">
        <v>2925</v>
      </c>
      <c r="C2927" s="3" t="s">
        <v>7034</v>
      </c>
      <c r="D2927" s="15">
        <v>45000</v>
      </c>
      <c r="E2927" s="6">
        <v>235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8">
        <f t="shared" si="225"/>
        <v>1</v>
      </c>
      <c r="P2927" s="8">
        <f t="shared" si="226"/>
        <v>1.18</v>
      </c>
      <c r="Q2927" s="10" t="s">
        <v>8314</v>
      </c>
      <c r="R2927" t="s">
        <v>8356</v>
      </c>
      <c r="S2927" s="12">
        <f t="shared" si="227"/>
        <v>41863.584120370368</v>
      </c>
      <c r="T2927" s="12">
        <f t="shared" si="228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7035</v>
      </c>
      <c r="D2928" s="15">
        <v>3000</v>
      </c>
      <c r="E2928" s="6">
        <v>234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8">
        <f t="shared" si="225"/>
        <v>8</v>
      </c>
      <c r="P2928" s="8">
        <f t="shared" si="226"/>
        <v>4.68</v>
      </c>
      <c r="Q2928" s="10" t="s">
        <v>8314</v>
      </c>
      <c r="R2928" t="s">
        <v>8356</v>
      </c>
      <c r="S2928" s="12">
        <f t="shared" si="227"/>
        <v>42044.765960648147</v>
      </c>
      <c r="T2928" s="12">
        <f t="shared" si="228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7036</v>
      </c>
      <c r="D2929" s="15">
        <v>1800</v>
      </c>
      <c r="E2929" s="6">
        <v>234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8">
        <f t="shared" si="225"/>
        <v>13</v>
      </c>
      <c r="P2929" s="8">
        <f t="shared" si="226"/>
        <v>11.14</v>
      </c>
      <c r="Q2929" s="10" t="s">
        <v>8314</v>
      </c>
      <c r="R2929" t="s">
        <v>8356</v>
      </c>
      <c r="S2929" s="12">
        <f t="shared" si="227"/>
        <v>41806.669317129628</v>
      </c>
      <c r="T2929" s="12">
        <f t="shared" si="228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7037</v>
      </c>
      <c r="D2930" s="15">
        <v>1000</v>
      </c>
      <c r="E2930" s="6">
        <v>234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8">
        <f t="shared" si="225"/>
        <v>23</v>
      </c>
      <c r="P2930" s="8">
        <f t="shared" si="226"/>
        <v>9.75</v>
      </c>
      <c r="Q2930" s="10" t="s">
        <v>8314</v>
      </c>
      <c r="R2930" t="s">
        <v>8356</v>
      </c>
      <c r="S2930" s="12">
        <f t="shared" si="227"/>
        <v>42403.998217592598</v>
      </c>
      <c r="T2930" s="12">
        <f t="shared" si="228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7038</v>
      </c>
      <c r="D2931" s="15">
        <v>8000</v>
      </c>
      <c r="E2931" s="6">
        <v>233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8">
        <f t="shared" si="225"/>
        <v>3</v>
      </c>
      <c r="P2931" s="8">
        <f t="shared" si="226"/>
        <v>7.28</v>
      </c>
      <c r="Q2931" s="10" t="s">
        <v>8314</v>
      </c>
      <c r="R2931" t="s">
        <v>8356</v>
      </c>
      <c r="S2931" s="12">
        <f t="shared" si="227"/>
        <v>41754.564328703702</v>
      </c>
      <c r="T2931" s="12">
        <f t="shared" si="228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7039</v>
      </c>
      <c r="D2932" s="15">
        <v>10000</v>
      </c>
      <c r="E2932" s="6">
        <v>233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8">
        <f t="shared" si="225"/>
        <v>2</v>
      </c>
      <c r="P2932" s="8">
        <f t="shared" si="226"/>
        <v>3.76</v>
      </c>
      <c r="Q2932" s="10" t="s">
        <v>8314</v>
      </c>
      <c r="R2932" t="s">
        <v>8356</v>
      </c>
      <c r="S2932" s="12">
        <f t="shared" si="227"/>
        <v>42101.584074074075</v>
      </c>
      <c r="T2932" s="12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7040</v>
      </c>
      <c r="D2933" s="15">
        <v>750</v>
      </c>
      <c r="E2933" s="6">
        <v>230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8">
        <f t="shared" si="225"/>
        <v>31</v>
      </c>
      <c r="P2933" s="8">
        <f t="shared" si="226"/>
        <v>25.56</v>
      </c>
      <c r="Q2933" s="10" t="s">
        <v>8314</v>
      </c>
      <c r="R2933" t="s">
        <v>8356</v>
      </c>
      <c r="S2933" s="12">
        <f t="shared" si="227"/>
        <v>41872.291238425925</v>
      </c>
      <c r="T2933" s="12">
        <f t="shared" si="228"/>
        <v>41897.255555555559</v>
      </c>
      <c r="U2933">
        <f t="shared" ref="U2933:U2938" si="231">YEAR(S2933)</f>
        <v>2014</v>
      </c>
    </row>
    <row r="2934" spans="1:21" ht="48" x14ac:dyDescent="0.2">
      <c r="A2934">
        <v>2932</v>
      </c>
      <c r="B2934" s="3" t="s">
        <v>2932</v>
      </c>
      <c r="C2934" s="3" t="s">
        <v>7041</v>
      </c>
      <c r="D2934" s="15">
        <v>3100</v>
      </c>
      <c r="E2934" s="6">
        <v>230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8">
        <f t="shared" si="225"/>
        <v>7</v>
      </c>
      <c r="P2934" s="8">
        <f t="shared" si="226"/>
        <v>6.05</v>
      </c>
      <c r="Q2934" s="10" t="s">
        <v>8314</v>
      </c>
      <c r="R2934" t="s">
        <v>8356</v>
      </c>
      <c r="S2934" s="12">
        <f t="shared" si="227"/>
        <v>42025.164780092593</v>
      </c>
      <c r="T2934" s="12">
        <f t="shared" si="228"/>
        <v>42056.458333333328</v>
      </c>
      <c r="U2934">
        <f t="shared" si="231"/>
        <v>2015</v>
      </c>
    </row>
    <row r="2935" spans="1:21" ht="48" x14ac:dyDescent="0.2">
      <c r="A2935">
        <v>2933</v>
      </c>
      <c r="B2935" s="3" t="s">
        <v>2933</v>
      </c>
      <c r="C2935" s="3" t="s">
        <v>7042</v>
      </c>
      <c r="D2935" s="15">
        <v>2500</v>
      </c>
      <c r="E2935" s="6">
        <v>226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8">
        <f t="shared" si="225"/>
        <v>9</v>
      </c>
      <c r="P2935" s="8">
        <f t="shared" si="226"/>
        <v>4.1900000000000004</v>
      </c>
      <c r="Q2935" s="10" t="s">
        <v>8314</v>
      </c>
      <c r="R2935" t="s">
        <v>8356</v>
      </c>
      <c r="S2935" s="12">
        <f t="shared" si="227"/>
        <v>42495.956631944442</v>
      </c>
      <c r="T2935" s="12">
        <f t="shared" si="228"/>
        <v>42525.956631944442</v>
      </c>
      <c r="U2935">
        <f t="shared" si="231"/>
        <v>2016</v>
      </c>
    </row>
    <row r="2936" spans="1:21" ht="48" x14ac:dyDescent="0.2">
      <c r="A2936">
        <v>2934</v>
      </c>
      <c r="B2936" s="3" t="s">
        <v>2934</v>
      </c>
      <c r="C2936" s="3" t="s">
        <v>7043</v>
      </c>
      <c r="D2936" s="15">
        <v>2500</v>
      </c>
      <c r="E2936" s="6">
        <v>225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8">
        <f t="shared" si="225"/>
        <v>9</v>
      </c>
      <c r="P2936" s="8">
        <f t="shared" si="226"/>
        <v>6.08</v>
      </c>
      <c r="Q2936" s="10" t="s">
        <v>8314</v>
      </c>
      <c r="R2936" t="s">
        <v>8356</v>
      </c>
      <c r="S2936" s="12">
        <f t="shared" si="227"/>
        <v>41775.636157407411</v>
      </c>
      <c r="T2936" s="12">
        <f t="shared" si="228"/>
        <v>41805.636157407411</v>
      </c>
      <c r="U2936">
        <f t="shared" si="231"/>
        <v>2014</v>
      </c>
    </row>
    <row r="2937" spans="1:21" ht="48" x14ac:dyDescent="0.2">
      <c r="A2937">
        <v>2935</v>
      </c>
      <c r="B2937" s="3" t="s">
        <v>2935</v>
      </c>
      <c r="C2937" s="3" t="s">
        <v>7044</v>
      </c>
      <c r="D2937" s="15">
        <v>3500</v>
      </c>
      <c r="E2937" s="6">
        <v>225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8">
        <f t="shared" si="225"/>
        <v>6</v>
      </c>
      <c r="P2937" s="8">
        <f t="shared" si="226"/>
        <v>5.77</v>
      </c>
      <c r="Q2937" s="10" t="s">
        <v>8314</v>
      </c>
      <c r="R2937" t="s">
        <v>8356</v>
      </c>
      <c r="S2937" s="12">
        <f t="shared" si="227"/>
        <v>42553.583425925928</v>
      </c>
      <c r="T2937" s="12">
        <f t="shared" si="228"/>
        <v>42611.708333333328</v>
      </c>
      <c r="U2937">
        <f t="shared" si="231"/>
        <v>2016</v>
      </c>
    </row>
    <row r="2938" spans="1:21" ht="48" x14ac:dyDescent="0.2">
      <c r="A2938">
        <v>2936</v>
      </c>
      <c r="B2938" s="3" t="s">
        <v>2936</v>
      </c>
      <c r="C2938" s="3" t="s">
        <v>7045</v>
      </c>
      <c r="D2938" s="15">
        <v>1000</v>
      </c>
      <c r="E2938" s="6">
        <v>225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8">
        <f t="shared" si="225"/>
        <v>23</v>
      </c>
      <c r="P2938" s="8">
        <f t="shared" si="226"/>
        <v>6.62</v>
      </c>
      <c r="Q2938" s="10" t="s">
        <v>8314</v>
      </c>
      <c r="R2938" t="s">
        <v>8356</v>
      </c>
      <c r="S2938" s="12">
        <f t="shared" si="227"/>
        <v>41912.650729166664</v>
      </c>
      <c r="T2938" s="12">
        <f t="shared" si="228"/>
        <v>41925.207638888889</v>
      </c>
      <c r="U2938">
        <f t="shared" si="231"/>
        <v>2014</v>
      </c>
    </row>
    <row r="2939" spans="1:21" ht="32" x14ac:dyDescent="0.2">
      <c r="A2939">
        <v>2937</v>
      </c>
      <c r="B2939" s="3" t="s">
        <v>2937</v>
      </c>
      <c r="C2939" s="3" t="s">
        <v>7046</v>
      </c>
      <c r="D2939" s="15">
        <v>1500</v>
      </c>
      <c r="E2939" s="6">
        <v>225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8">
        <f t="shared" si="225"/>
        <v>15</v>
      </c>
      <c r="P2939" s="8">
        <f t="shared" si="226"/>
        <v>4.09</v>
      </c>
      <c r="Q2939" s="10" t="s">
        <v>8314</v>
      </c>
      <c r="R2939" t="s">
        <v>8356</v>
      </c>
      <c r="S2939" s="12">
        <f t="shared" si="227"/>
        <v>41803.457326388889</v>
      </c>
      <c r="T2939" s="12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7047</v>
      </c>
      <c r="D2940" s="15">
        <v>4000</v>
      </c>
      <c r="E2940" s="6">
        <v>225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8">
        <f t="shared" si="225"/>
        <v>6</v>
      </c>
      <c r="P2940" s="8">
        <f t="shared" si="226"/>
        <v>7.03</v>
      </c>
      <c r="Q2940" s="10" t="s">
        <v>8314</v>
      </c>
      <c r="R2940" t="s">
        <v>8356</v>
      </c>
      <c r="S2940" s="12">
        <f t="shared" si="227"/>
        <v>42004.703865740739</v>
      </c>
      <c r="T2940" s="12">
        <f t="shared" si="228"/>
        <v>42034.703865740739</v>
      </c>
      <c r="U2940">
        <f t="shared" ref="U2940:U3003" si="232">YEAR(S2940)</f>
        <v>2014</v>
      </c>
    </row>
    <row r="2941" spans="1:21" ht="48" x14ac:dyDescent="0.2">
      <c r="A2941">
        <v>2939</v>
      </c>
      <c r="B2941" s="3" t="s">
        <v>2939</v>
      </c>
      <c r="C2941" s="3" t="s">
        <v>7048</v>
      </c>
      <c r="D2941" s="15">
        <v>8000</v>
      </c>
      <c r="E2941" s="6">
        <v>223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8">
        <f t="shared" si="225"/>
        <v>3</v>
      </c>
      <c r="P2941" s="8">
        <f t="shared" si="226"/>
        <v>8.92</v>
      </c>
      <c r="Q2941" s="10" t="s">
        <v>8314</v>
      </c>
      <c r="R2941" t="s">
        <v>8356</v>
      </c>
      <c r="S2941" s="12">
        <f t="shared" si="227"/>
        <v>41845.809166666666</v>
      </c>
      <c r="T2941" s="12">
        <f t="shared" si="228"/>
        <v>41879.041666666664</v>
      </c>
      <c r="U2941">
        <f t="shared" si="232"/>
        <v>2014</v>
      </c>
    </row>
    <row r="2942" spans="1:21" ht="48" x14ac:dyDescent="0.2">
      <c r="A2942">
        <v>2940</v>
      </c>
      <c r="B2942" s="3" t="s">
        <v>2940</v>
      </c>
      <c r="C2942" s="3" t="s">
        <v>7049</v>
      </c>
      <c r="D2942" s="15">
        <v>2500</v>
      </c>
      <c r="E2942" s="6">
        <v>223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8">
        <f t="shared" si="225"/>
        <v>9</v>
      </c>
      <c r="P2942" s="8">
        <f t="shared" si="226"/>
        <v>6.76</v>
      </c>
      <c r="Q2942" s="10" t="s">
        <v>8314</v>
      </c>
      <c r="R2942" t="s">
        <v>8356</v>
      </c>
      <c r="S2942" s="12">
        <f t="shared" si="227"/>
        <v>41982.773356481484</v>
      </c>
      <c r="T2942" s="12">
        <f t="shared" si="228"/>
        <v>42022.773356481484</v>
      </c>
      <c r="U2942">
        <f t="shared" si="232"/>
        <v>2014</v>
      </c>
    </row>
    <row r="2943" spans="1:21" ht="48" x14ac:dyDescent="0.2">
      <c r="A2943">
        <v>2941</v>
      </c>
      <c r="B2943" s="3" t="s">
        <v>2941</v>
      </c>
      <c r="C2943" s="3" t="s">
        <v>7050</v>
      </c>
      <c r="D2943" s="15">
        <v>25000</v>
      </c>
      <c r="E2943" s="6">
        <v>220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8">
        <f t="shared" si="225"/>
        <v>1</v>
      </c>
      <c r="P2943" s="8">
        <f t="shared" si="226"/>
        <v>220</v>
      </c>
      <c r="Q2943" s="10" t="s">
        <v>8314</v>
      </c>
      <c r="R2943" t="s">
        <v>8354</v>
      </c>
      <c r="S2943" s="12">
        <f t="shared" si="227"/>
        <v>42034.960127314815</v>
      </c>
      <c r="T2943" s="12">
        <f t="shared" si="228"/>
        <v>42064.960127314815</v>
      </c>
      <c r="U2943">
        <f t="shared" si="232"/>
        <v>2015</v>
      </c>
    </row>
    <row r="2944" spans="1:21" ht="48" x14ac:dyDescent="0.2">
      <c r="A2944">
        <v>2942</v>
      </c>
      <c r="B2944" s="3" t="s">
        <v>2942</v>
      </c>
      <c r="C2944" s="3" t="s">
        <v>7051</v>
      </c>
      <c r="D2944" s="15">
        <v>200000</v>
      </c>
      <c r="E2944" s="6">
        <v>216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8">
        <f t="shared" si="225"/>
        <v>0</v>
      </c>
      <c r="P2944" s="8">
        <f t="shared" si="226"/>
        <v>1.07</v>
      </c>
      <c r="Q2944" s="10" t="s">
        <v>8314</v>
      </c>
      <c r="R2944" t="s">
        <v>8354</v>
      </c>
      <c r="S2944" s="12">
        <f t="shared" si="227"/>
        <v>42334.803923611107</v>
      </c>
      <c r="T2944" s="12">
        <f t="shared" si="228"/>
        <v>42354.845833333333</v>
      </c>
      <c r="U2944">
        <f t="shared" si="232"/>
        <v>2015</v>
      </c>
    </row>
    <row r="2945" spans="1:21" ht="48" x14ac:dyDescent="0.2">
      <c r="A2945">
        <v>2943</v>
      </c>
      <c r="B2945" s="3" t="s">
        <v>2943</v>
      </c>
      <c r="C2945" s="3" t="s">
        <v>7052</v>
      </c>
      <c r="D2945" s="15">
        <v>3000</v>
      </c>
      <c r="E2945" s="6">
        <v>216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8">
        <f t="shared" si="225"/>
        <v>7</v>
      </c>
      <c r="P2945" s="8" t="str">
        <f t="shared" si="226"/>
        <v>N/A</v>
      </c>
      <c r="Q2945" s="10" t="s">
        <v>8314</v>
      </c>
      <c r="R2945" t="s">
        <v>8354</v>
      </c>
      <c r="S2945" s="12">
        <f t="shared" si="227"/>
        <v>42077.129398148143</v>
      </c>
      <c r="T2945" s="12">
        <f t="shared" si="228"/>
        <v>42107.129398148143</v>
      </c>
      <c r="U2945">
        <f t="shared" si="232"/>
        <v>2015</v>
      </c>
    </row>
    <row r="2946" spans="1:21" ht="32" x14ac:dyDescent="0.2">
      <c r="A2946">
        <v>2944</v>
      </c>
      <c r="B2946" s="3" t="s">
        <v>2944</v>
      </c>
      <c r="C2946" s="3" t="s">
        <v>7053</v>
      </c>
      <c r="D2946" s="15">
        <v>10000</v>
      </c>
      <c r="E2946" s="6">
        <v>216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8">
        <f t="shared" si="225"/>
        <v>2</v>
      </c>
      <c r="P2946" s="8">
        <f t="shared" si="226"/>
        <v>216</v>
      </c>
      <c r="Q2946" s="10" t="s">
        <v>8314</v>
      </c>
      <c r="R2946" t="s">
        <v>8354</v>
      </c>
      <c r="S2946" s="12">
        <f t="shared" si="227"/>
        <v>42132.9143287037</v>
      </c>
      <c r="T2946" s="12">
        <f t="shared" si="228"/>
        <v>42162.9143287037</v>
      </c>
      <c r="U2946">
        <f t="shared" si="232"/>
        <v>2015</v>
      </c>
    </row>
    <row r="2947" spans="1:21" ht="48" x14ac:dyDescent="0.2">
      <c r="A2947">
        <v>2945</v>
      </c>
      <c r="B2947" s="3" t="s">
        <v>2945</v>
      </c>
      <c r="C2947" s="3" t="s">
        <v>7054</v>
      </c>
      <c r="D2947" s="15">
        <v>50000</v>
      </c>
      <c r="E2947" s="6">
        <v>215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8">
        <f t="shared" ref="O2947:O3010" si="233">ROUND(E2947/D2947*100,0)</f>
        <v>0</v>
      </c>
      <c r="P2947" s="8" t="str">
        <f t="shared" ref="P2947:P3010" si="234">IFERROR(ROUND(E2947/L2947,2), "N/A")</f>
        <v>N/A</v>
      </c>
      <c r="Q2947" s="10" t="s">
        <v>8314</v>
      </c>
      <c r="R2947" t="s">
        <v>8354</v>
      </c>
      <c r="S2947" s="12">
        <f t="shared" ref="S2947:S3010" si="235">(((J2947/60)/60)/24)+DATE(1970,1,1)</f>
        <v>42118.139583333337</v>
      </c>
      <c r="T2947" s="12">
        <f t="shared" ref="T2947:T3010" si="236">(((I2947/60)/60)/24)+DATE(1970,1,1)</f>
        <v>42148.139583333337</v>
      </c>
      <c r="U2947">
        <f t="shared" si="232"/>
        <v>2015</v>
      </c>
    </row>
    <row r="2948" spans="1:21" ht="48" x14ac:dyDescent="0.2">
      <c r="A2948">
        <v>2946</v>
      </c>
      <c r="B2948" s="3" t="s">
        <v>2946</v>
      </c>
      <c r="C2948" s="3" t="s">
        <v>7055</v>
      </c>
      <c r="D2948" s="15">
        <v>2000</v>
      </c>
      <c r="E2948" s="6">
        <v>215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8">
        <f t="shared" si="233"/>
        <v>11</v>
      </c>
      <c r="P2948" s="8">
        <f t="shared" si="234"/>
        <v>107.5</v>
      </c>
      <c r="Q2948" s="10" t="s">
        <v>8314</v>
      </c>
      <c r="R2948" t="s">
        <v>8354</v>
      </c>
      <c r="S2948" s="12">
        <f t="shared" si="235"/>
        <v>42567.531157407408</v>
      </c>
      <c r="T2948" s="12">
        <f t="shared" si="236"/>
        <v>42597.531157407408</v>
      </c>
      <c r="U2948">
        <f t="shared" si="232"/>
        <v>2016</v>
      </c>
    </row>
    <row r="2949" spans="1:21" ht="48" x14ac:dyDescent="0.2">
      <c r="A2949">
        <v>2947</v>
      </c>
      <c r="B2949" s="3" t="s">
        <v>2947</v>
      </c>
      <c r="C2949" s="3" t="s">
        <v>7056</v>
      </c>
      <c r="D2949" s="15">
        <v>25000</v>
      </c>
      <c r="E2949" s="6">
        <v>215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8">
        <f t="shared" si="233"/>
        <v>1</v>
      </c>
      <c r="P2949" s="8">
        <f t="shared" si="234"/>
        <v>16.54</v>
      </c>
      <c r="Q2949" s="10" t="s">
        <v>8314</v>
      </c>
      <c r="R2949" t="s">
        <v>8354</v>
      </c>
      <c r="S2949" s="12">
        <f t="shared" si="235"/>
        <v>42649.562118055561</v>
      </c>
      <c r="T2949" s="12">
        <f t="shared" si="236"/>
        <v>42698.715972222228</v>
      </c>
      <c r="U2949">
        <f t="shared" si="232"/>
        <v>2016</v>
      </c>
    </row>
    <row r="2950" spans="1:21" ht="48" x14ac:dyDescent="0.2">
      <c r="A2950">
        <v>2948</v>
      </c>
      <c r="B2950" s="3" t="s">
        <v>2948</v>
      </c>
      <c r="C2950" s="3" t="s">
        <v>7057</v>
      </c>
      <c r="D2950" s="15">
        <v>500000</v>
      </c>
      <c r="E2950" s="6">
        <v>214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8">
        <f t="shared" si="233"/>
        <v>0</v>
      </c>
      <c r="P2950" s="8">
        <f t="shared" si="234"/>
        <v>23.78</v>
      </c>
      <c r="Q2950" s="10" t="s">
        <v>8314</v>
      </c>
      <c r="R2950" t="s">
        <v>8354</v>
      </c>
      <c r="S2950" s="12">
        <f t="shared" si="235"/>
        <v>42097.649224537032</v>
      </c>
      <c r="T2950" s="12">
        <f t="shared" si="236"/>
        <v>42157.649224537032</v>
      </c>
      <c r="U2950">
        <f t="shared" si="232"/>
        <v>2015</v>
      </c>
    </row>
    <row r="2951" spans="1:21" ht="48" x14ac:dyDescent="0.2">
      <c r="A2951">
        <v>2949</v>
      </c>
      <c r="B2951" s="3" t="s">
        <v>2949</v>
      </c>
      <c r="C2951" s="3" t="s">
        <v>7058</v>
      </c>
      <c r="D2951" s="15">
        <v>1000</v>
      </c>
      <c r="E2951" s="6">
        <v>212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8">
        <f t="shared" si="233"/>
        <v>21</v>
      </c>
      <c r="P2951" s="8">
        <f t="shared" si="234"/>
        <v>106</v>
      </c>
      <c r="Q2951" s="10" t="s">
        <v>8314</v>
      </c>
      <c r="R2951" t="s">
        <v>8354</v>
      </c>
      <c r="S2951" s="12">
        <f t="shared" si="235"/>
        <v>42297.823113425926</v>
      </c>
      <c r="T2951" s="12">
        <f t="shared" si="236"/>
        <v>42327.864780092597</v>
      </c>
      <c r="U2951">
        <f t="shared" si="232"/>
        <v>2015</v>
      </c>
    </row>
    <row r="2952" spans="1:21" ht="48" x14ac:dyDescent="0.2">
      <c r="A2952">
        <v>2950</v>
      </c>
      <c r="B2952" s="3" t="s">
        <v>2950</v>
      </c>
      <c r="C2952" s="3" t="s">
        <v>7059</v>
      </c>
      <c r="D2952" s="15">
        <v>5000000</v>
      </c>
      <c r="E2952" s="6">
        <v>212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8">
        <f t="shared" si="233"/>
        <v>0</v>
      </c>
      <c r="P2952" s="8" t="str">
        <f t="shared" si="234"/>
        <v>N/A</v>
      </c>
      <c r="Q2952" s="10" t="s">
        <v>8314</v>
      </c>
      <c r="R2952" t="s">
        <v>8354</v>
      </c>
      <c r="S2952" s="12">
        <f t="shared" si="235"/>
        <v>42362.36518518519</v>
      </c>
      <c r="T2952" s="12">
        <f t="shared" si="236"/>
        <v>42392.36518518519</v>
      </c>
      <c r="U2952">
        <f t="shared" si="232"/>
        <v>2015</v>
      </c>
    </row>
    <row r="2953" spans="1:21" ht="64" x14ac:dyDescent="0.2">
      <c r="A2953">
        <v>2951</v>
      </c>
      <c r="B2953" s="3" t="s">
        <v>2951</v>
      </c>
      <c r="C2953" s="3" t="s">
        <v>7060</v>
      </c>
      <c r="D2953" s="15">
        <v>50000</v>
      </c>
      <c r="E2953" s="6">
        <v>212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8">
        <f t="shared" si="233"/>
        <v>0</v>
      </c>
      <c r="P2953" s="8">
        <f t="shared" si="234"/>
        <v>3.66</v>
      </c>
      <c r="Q2953" s="10" t="s">
        <v>8314</v>
      </c>
      <c r="R2953" t="s">
        <v>8354</v>
      </c>
      <c r="S2953" s="12">
        <f t="shared" si="235"/>
        <v>41872.802928240737</v>
      </c>
      <c r="T2953" s="12">
        <f t="shared" si="236"/>
        <v>41917.802928240737</v>
      </c>
      <c r="U2953">
        <f t="shared" si="232"/>
        <v>2014</v>
      </c>
    </row>
    <row r="2954" spans="1:21" ht="48" x14ac:dyDescent="0.2">
      <c r="A2954">
        <v>2952</v>
      </c>
      <c r="B2954" s="3" t="s">
        <v>2952</v>
      </c>
      <c r="C2954" s="3" t="s">
        <v>7061</v>
      </c>
      <c r="D2954" s="15">
        <v>20000</v>
      </c>
      <c r="E2954" s="6">
        <v>211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8">
        <f t="shared" si="233"/>
        <v>1</v>
      </c>
      <c r="P2954" s="8">
        <f t="shared" si="234"/>
        <v>26.38</v>
      </c>
      <c r="Q2954" s="10" t="s">
        <v>8314</v>
      </c>
      <c r="R2954" t="s">
        <v>8354</v>
      </c>
      <c r="S2954" s="12">
        <f t="shared" si="235"/>
        <v>42628.690266203703</v>
      </c>
      <c r="T2954" s="12">
        <f t="shared" si="236"/>
        <v>42660.166666666672</v>
      </c>
      <c r="U2954">
        <f t="shared" si="232"/>
        <v>2016</v>
      </c>
    </row>
    <row r="2955" spans="1:21" ht="48" x14ac:dyDescent="0.2">
      <c r="A2955">
        <v>2953</v>
      </c>
      <c r="B2955" s="3" t="s">
        <v>2953</v>
      </c>
      <c r="C2955" s="3" t="s">
        <v>7062</v>
      </c>
      <c r="D2955" s="15">
        <v>400000</v>
      </c>
      <c r="E2955" s="6">
        <v>211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8">
        <f t="shared" si="233"/>
        <v>0</v>
      </c>
      <c r="P2955" s="8">
        <f t="shared" si="234"/>
        <v>70.33</v>
      </c>
      <c r="Q2955" s="10" t="s">
        <v>8314</v>
      </c>
      <c r="R2955" t="s">
        <v>8354</v>
      </c>
      <c r="S2955" s="12">
        <f t="shared" si="235"/>
        <v>42255.791909722218</v>
      </c>
      <c r="T2955" s="12">
        <f t="shared" si="236"/>
        <v>42285.791909722218</v>
      </c>
      <c r="U2955">
        <f t="shared" si="232"/>
        <v>2015</v>
      </c>
    </row>
    <row r="2956" spans="1:21" ht="48" x14ac:dyDescent="0.2">
      <c r="A2956">
        <v>2954</v>
      </c>
      <c r="B2956" s="3" t="s">
        <v>2954</v>
      </c>
      <c r="C2956" s="3" t="s">
        <v>7063</v>
      </c>
      <c r="D2956" s="15">
        <v>15000</v>
      </c>
      <c r="E2956" s="6">
        <v>210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8">
        <f t="shared" si="233"/>
        <v>1</v>
      </c>
      <c r="P2956" s="8" t="str">
        <f t="shared" si="234"/>
        <v>N/A</v>
      </c>
      <c r="Q2956" s="10" t="s">
        <v>8314</v>
      </c>
      <c r="R2956" t="s">
        <v>8354</v>
      </c>
      <c r="S2956" s="12">
        <f t="shared" si="235"/>
        <v>42790.583368055552</v>
      </c>
      <c r="T2956" s="12">
        <f t="shared" si="236"/>
        <v>42810.541701388895</v>
      </c>
      <c r="U2956">
        <f t="shared" si="232"/>
        <v>2017</v>
      </c>
    </row>
    <row r="2957" spans="1:21" ht="32" x14ac:dyDescent="0.2">
      <c r="A2957">
        <v>2955</v>
      </c>
      <c r="B2957" s="3" t="s">
        <v>2955</v>
      </c>
      <c r="C2957" s="3" t="s">
        <v>7064</v>
      </c>
      <c r="D2957" s="15">
        <v>1200</v>
      </c>
      <c r="E2957" s="6">
        <v>210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8">
        <f t="shared" si="233"/>
        <v>18</v>
      </c>
      <c r="P2957" s="8">
        <f t="shared" si="234"/>
        <v>19.09</v>
      </c>
      <c r="Q2957" s="10" t="s">
        <v>8314</v>
      </c>
      <c r="R2957" t="s">
        <v>8354</v>
      </c>
      <c r="S2957" s="12">
        <f t="shared" si="235"/>
        <v>42141.741307870368</v>
      </c>
      <c r="T2957" s="12">
        <f t="shared" si="236"/>
        <v>42171.741307870368</v>
      </c>
      <c r="U2957">
        <f t="shared" si="232"/>
        <v>2015</v>
      </c>
    </row>
    <row r="2958" spans="1:21" ht="48" x14ac:dyDescent="0.2">
      <c r="A2958">
        <v>2956</v>
      </c>
      <c r="B2958" s="3" t="s">
        <v>2956</v>
      </c>
      <c r="C2958" s="3" t="s">
        <v>7065</v>
      </c>
      <c r="D2958" s="15">
        <v>7900</v>
      </c>
      <c r="E2958" s="6">
        <v>205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8">
        <f t="shared" si="233"/>
        <v>3</v>
      </c>
      <c r="P2958" s="8">
        <f t="shared" si="234"/>
        <v>10.25</v>
      </c>
      <c r="Q2958" s="10" t="s">
        <v>8314</v>
      </c>
      <c r="R2958" t="s">
        <v>8354</v>
      </c>
      <c r="S2958" s="12">
        <f t="shared" si="235"/>
        <v>42464.958912037036</v>
      </c>
      <c r="T2958" s="12">
        <f t="shared" si="236"/>
        <v>42494.958912037036</v>
      </c>
      <c r="U2958">
        <f t="shared" si="232"/>
        <v>2016</v>
      </c>
    </row>
    <row r="2959" spans="1:21" ht="48" x14ac:dyDescent="0.2">
      <c r="A2959">
        <v>2957</v>
      </c>
      <c r="B2959" s="3" t="s">
        <v>2957</v>
      </c>
      <c r="C2959" s="3" t="s">
        <v>7066</v>
      </c>
      <c r="D2959" s="15">
        <v>15000</v>
      </c>
      <c r="E2959" s="6">
        <v>205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8">
        <f t="shared" si="233"/>
        <v>1</v>
      </c>
      <c r="P2959" s="8">
        <f t="shared" si="234"/>
        <v>68.33</v>
      </c>
      <c r="Q2959" s="10" t="s">
        <v>8314</v>
      </c>
      <c r="R2959" t="s">
        <v>8354</v>
      </c>
      <c r="S2959" s="12">
        <f t="shared" si="235"/>
        <v>42031.011249999996</v>
      </c>
      <c r="T2959" s="12">
        <f t="shared" si="236"/>
        <v>42090.969583333332</v>
      </c>
      <c r="U2959">
        <f t="shared" si="232"/>
        <v>2015</v>
      </c>
    </row>
    <row r="2960" spans="1:21" ht="48" x14ac:dyDescent="0.2">
      <c r="A2960">
        <v>2958</v>
      </c>
      <c r="B2960" s="3" t="s">
        <v>2958</v>
      </c>
      <c r="C2960" s="3" t="s">
        <v>7067</v>
      </c>
      <c r="D2960" s="15">
        <v>80000</v>
      </c>
      <c r="E2960" s="6">
        <v>205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8">
        <f t="shared" si="233"/>
        <v>0</v>
      </c>
      <c r="P2960" s="8" t="str">
        <f t="shared" si="234"/>
        <v>N/A</v>
      </c>
      <c r="Q2960" s="10" t="s">
        <v>8314</v>
      </c>
      <c r="R2960" t="s">
        <v>8354</v>
      </c>
      <c r="S2960" s="12">
        <f t="shared" si="235"/>
        <v>42438.779131944444</v>
      </c>
      <c r="T2960" s="12">
        <f t="shared" si="236"/>
        <v>42498.73746527778</v>
      </c>
      <c r="U2960">
        <f t="shared" si="232"/>
        <v>2016</v>
      </c>
    </row>
    <row r="2961" spans="1:21" ht="48" x14ac:dyDescent="0.2">
      <c r="A2961">
        <v>2959</v>
      </c>
      <c r="B2961" s="3" t="s">
        <v>2959</v>
      </c>
      <c r="C2961" s="3" t="s">
        <v>7068</v>
      </c>
      <c r="D2961" s="15">
        <v>10000</v>
      </c>
      <c r="E2961" s="6">
        <v>205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8">
        <f t="shared" si="233"/>
        <v>2</v>
      </c>
      <c r="P2961" s="8" t="str">
        <f t="shared" si="234"/>
        <v>N/A</v>
      </c>
      <c r="Q2961" s="10" t="s">
        <v>8314</v>
      </c>
      <c r="R2961" t="s">
        <v>8354</v>
      </c>
      <c r="S2961" s="12">
        <f t="shared" si="235"/>
        <v>42498.008391203708</v>
      </c>
      <c r="T2961" s="12">
        <f t="shared" si="236"/>
        <v>42528.008391203708</v>
      </c>
      <c r="U2961">
        <f t="shared" si="232"/>
        <v>2016</v>
      </c>
    </row>
    <row r="2962" spans="1:21" ht="48" x14ac:dyDescent="0.2">
      <c r="A2962">
        <v>2960</v>
      </c>
      <c r="B2962" s="3" t="s">
        <v>2960</v>
      </c>
      <c r="C2962" s="3" t="s">
        <v>7069</v>
      </c>
      <c r="D2962" s="15">
        <v>30000000</v>
      </c>
      <c r="E2962" s="6">
        <v>205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8">
        <f t="shared" si="233"/>
        <v>0</v>
      </c>
      <c r="P2962" s="8" t="str">
        <f t="shared" si="234"/>
        <v>N/A</v>
      </c>
      <c r="Q2962" s="10" t="s">
        <v>8314</v>
      </c>
      <c r="R2962" t="s">
        <v>8354</v>
      </c>
      <c r="S2962" s="12">
        <f t="shared" si="235"/>
        <v>41863.757210648146</v>
      </c>
      <c r="T2962" s="12">
        <f t="shared" si="236"/>
        <v>41893.757210648146</v>
      </c>
      <c r="U2962">
        <f t="shared" si="232"/>
        <v>2014</v>
      </c>
    </row>
    <row r="2963" spans="1:21" ht="48" x14ac:dyDescent="0.2">
      <c r="A2963">
        <v>2961</v>
      </c>
      <c r="B2963" s="3" t="s">
        <v>2961</v>
      </c>
      <c r="C2963" s="3" t="s">
        <v>7070</v>
      </c>
      <c r="D2963" s="15">
        <v>5000</v>
      </c>
      <c r="E2963" s="8">
        <v>205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8">
        <f t="shared" si="233"/>
        <v>4</v>
      </c>
      <c r="P2963" s="6">
        <f t="shared" si="234"/>
        <v>1.9</v>
      </c>
      <c r="Q2963" s="10" t="s">
        <v>8314</v>
      </c>
      <c r="R2963" t="s">
        <v>8315</v>
      </c>
      <c r="S2963" s="12">
        <f t="shared" si="235"/>
        <v>42061.212488425925</v>
      </c>
      <c r="T2963" s="12">
        <f t="shared" si="236"/>
        <v>42089.166666666672</v>
      </c>
      <c r="U2963">
        <f t="shared" si="232"/>
        <v>2015</v>
      </c>
    </row>
    <row r="2964" spans="1:21" ht="48" x14ac:dyDescent="0.2">
      <c r="A2964">
        <v>2962</v>
      </c>
      <c r="B2964" s="3" t="s">
        <v>2962</v>
      </c>
      <c r="C2964" s="3" t="s">
        <v>7071</v>
      </c>
      <c r="D2964" s="15">
        <v>1000</v>
      </c>
      <c r="E2964" s="8">
        <v>204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8">
        <f t="shared" si="233"/>
        <v>20</v>
      </c>
      <c r="P2964" s="6">
        <f t="shared" si="234"/>
        <v>10.199999999999999</v>
      </c>
      <c r="Q2964" s="10" t="s">
        <v>8314</v>
      </c>
      <c r="R2964" t="s">
        <v>8315</v>
      </c>
      <c r="S2964" s="12">
        <f t="shared" si="235"/>
        <v>42036.24428240741</v>
      </c>
      <c r="T2964" s="12">
        <f t="shared" si="236"/>
        <v>42064.290972222225</v>
      </c>
      <c r="U2964">
        <f t="shared" si="232"/>
        <v>2015</v>
      </c>
    </row>
    <row r="2965" spans="1:21" ht="64" x14ac:dyDescent="0.2">
      <c r="A2965">
        <v>2963</v>
      </c>
      <c r="B2965" s="3" t="s">
        <v>2963</v>
      </c>
      <c r="C2965" s="3" t="s">
        <v>7072</v>
      </c>
      <c r="D2965" s="15">
        <v>10000</v>
      </c>
      <c r="E2965" s="8">
        <v>203.9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8">
        <f t="shared" si="233"/>
        <v>2</v>
      </c>
      <c r="P2965" s="6">
        <f t="shared" si="234"/>
        <v>2.08</v>
      </c>
      <c r="Q2965" s="10" t="s">
        <v>8314</v>
      </c>
      <c r="R2965" t="s">
        <v>8315</v>
      </c>
      <c r="S2965" s="12">
        <f t="shared" si="235"/>
        <v>42157.470185185186</v>
      </c>
      <c r="T2965" s="12">
        <f t="shared" si="236"/>
        <v>42187.470185185186</v>
      </c>
      <c r="U2965">
        <f t="shared" si="232"/>
        <v>2015</v>
      </c>
    </row>
    <row r="2966" spans="1:21" ht="48" x14ac:dyDescent="0.2">
      <c r="A2966">
        <v>2964</v>
      </c>
      <c r="B2966" s="3" t="s">
        <v>2964</v>
      </c>
      <c r="C2966" s="3" t="s">
        <v>7073</v>
      </c>
      <c r="D2966" s="15">
        <v>5000</v>
      </c>
      <c r="E2966" s="8">
        <v>202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8">
        <f t="shared" si="233"/>
        <v>4</v>
      </c>
      <c r="P2966" s="6">
        <f t="shared" si="234"/>
        <v>1.03</v>
      </c>
      <c r="Q2966" s="10" t="s">
        <v>8314</v>
      </c>
      <c r="R2966" t="s">
        <v>8315</v>
      </c>
      <c r="S2966" s="12">
        <f t="shared" si="235"/>
        <v>41827.909942129627</v>
      </c>
      <c r="T2966" s="12">
        <f t="shared" si="236"/>
        <v>41857.897222222222</v>
      </c>
      <c r="U2966">
        <f t="shared" si="232"/>
        <v>2014</v>
      </c>
    </row>
    <row r="2967" spans="1:21" ht="48" x14ac:dyDescent="0.2">
      <c r="A2967">
        <v>2965</v>
      </c>
      <c r="B2967" s="3" t="s">
        <v>2965</v>
      </c>
      <c r="C2967" s="3" t="s">
        <v>7074</v>
      </c>
      <c r="D2967" s="15">
        <v>1500</v>
      </c>
      <c r="E2967" s="8">
        <v>202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8">
        <f t="shared" si="233"/>
        <v>13</v>
      </c>
      <c r="P2967" s="6">
        <f t="shared" si="234"/>
        <v>5.18</v>
      </c>
      <c r="Q2967" s="10" t="s">
        <v>8314</v>
      </c>
      <c r="R2967" t="s">
        <v>8315</v>
      </c>
      <c r="S2967" s="12">
        <f t="shared" si="235"/>
        <v>42162.729548611111</v>
      </c>
      <c r="T2967" s="12">
        <f t="shared" si="236"/>
        <v>42192.729548611111</v>
      </c>
      <c r="U2967">
        <f t="shared" si="232"/>
        <v>2015</v>
      </c>
    </row>
    <row r="2968" spans="1:21" ht="48" x14ac:dyDescent="0.2">
      <c r="A2968">
        <v>2966</v>
      </c>
      <c r="B2968" s="3" t="s">
        <v>2966</v>
      </c>
      <c r="C2968" s="3" t="s">
        <v>7075</v>
      </c>
      <c r="D2968" s="15">
        <v>10000</v>
      </c>
      <c r="E2968" s="8">
        <v>201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8">
        <f t="shared" si="233"/>
        <v>2</v>
      </c>
      <c r="P2968" s="6">
        <f t="shared" si="234"/>
        <v>1.57</v>
      </c>
      <c r="Q2968" s="10" t="s">
        <v>8314</v>
      </c>
      <c r="R2968" t="s">
        <v>8315</v>
      </c>
      <c r="S2968" s="12">
        <f t="shared" si="235"/>
        <v>42233.738564814819</v>
      </c>
      <c r="T2968" s="12">
        <f t="shared" si="236"/>
        <v>42263.738564814819</v>
      </c>
      <c r="U2968">
        <f t="shared" si="232"/>
        <v>2015</v>
      </c>
    </row>
    <row r="2969" spans="1:21" ht="48" x14ac:dyDescent="0.2">
      <c r="A2969">
        <v>2967</v>
      </c>
      <c r="B2969" s="3" t="s">
        <v>2967</v>
      </c>
      <c r="C2969" s="3" t="s">
        <v>7076</v>
      </c>
      <c r="D2969" s="15">
        <v>5000</v>
      </c>
      <c r="E2969" s="8">
        <v>201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8">
        <f t="shared" si="233"/>
        <v>4</v>
      </c>
      <c r="P2969" s="6">
        <f t="shared" si="234"/>
        <v>2.83</v>
      </c>
      <c r="Q2969" s="10" t="s">
        <v>8314</v>
      </c>
      <c r="R2969" t="s">
        <v>8315</v>
      </c>
      <c r="S2969" s="12">
        <f t="shared" si="235"/>
        <v>42042.197824074072</v>
      </c>
      <c r="T2969" s="12">
        <f t="shared" si="236"/>
        <v>42072.156157407408</v>
      </c>
      <c r="U2969">
        <f t="shared" si="232"/>
        <v>2015</v>
      </c>
    </row>
    <row r="2970" spans="1:21" ht="32" x14ac:dyDescent="0.2">
      <c r="A2970">
        <v>2968</v>
      </c>
      <c r="B2970" s="3" t="s">
        <v>2968</v>
      </c>
      <c r="C2970" s="3" t="s">
        <v>7077</v>
      </c>
      <c r="D2970" s="15">
        <v>3500</v>
      </c>
      <c r="E2970" s="8">
        <v>201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8">
        <f t="shared" si="233"/>
        <v>6</v>
      </c>
      <c r="P2970" s="6">
        <f t="shared" si="234"/>
        <v>4.28</v>
      </c>
      <c r="Q2970" s="10" t="s">
        <v>8314</v>
      </c>
      <c r="R2970" t="s">
        <v>8315</v>
      </c>
      <c r="S2970" s="12">
        <f t="shared" si="235"/>
        <v>42585.523842592593</v>
      </c>
      <c r="T2970" s="12">
        <f t="shared" si="236"/>
        <v>42599.165972222225</v>
      </c>
      <c r="U2970">
        <f t="shared" si="232"/>
        <v>2016</v>
      </c>
    </row>
    <row r="2971" spans="1:21" ht="48" x14ac:dyDescent="0.2">
      <c r="A2971">
        <v>2969</v>
      </c>
      <c r="B2971" s="3" t="s">
        <v>2969</v>
      </c>
      <c r="C2971" s="3" t="s">
        <v>7078</v>
      </c>
      <c r="D2971" s="15">
        <v>1000</v>
      </c>
      <c r="E2971" s="8">
        <v>200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8">
        <f t="shared" si="233"/>
        <v>20</v>
      </c>
      <c r="P2971" s="6">
        <f t="shared" si="234"/>
        <v>11.76</v>
      </c>
      <c r="Q2971" s="10" t="s">
        <v>8314</v>
      </c>
      <c r="R2971" t="s">
        <v>8315</v>
      </c>
      <c r="S2971" s="12">
        <f t="shared" si="235"/>
        <v>42097.786493055552</v>
      </c>
      <c r="T2971" s="12">
        <f t="shared" si="236"/>
        <v>42127.952083333337</v>
      </c>
      <c r="U2971">
        <f t="shared" si="232"/>
        <v>2015</v>
      </c>
    </row>
    <row r="2972" spans="1:21" ht="48" x14ac:dyDescent="0.2">
      <c r="A2972">
        <v>2970</v>
      </c>
      <c r="B2972" s="3" t="s">
        <v>2970</v>
      </c>
      <c r="C2972" s="3" t="s">
        <v>7079</v>
      </c>
      <c r="D2972" s="15">
        <v>6000</v>
      </c>
      <c r="E2972" s="8">
        <v>200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8">
        <f t="shared" si="233"/>
        <v>3</v>
      </c>
      <c r="P2972" s="6">
        <f t="shared" si="234"/>
        <v>2.2000000000000002</v>
      </c>
      <c r="Q2972" s="10" t="s">
        <v>8314</v>
      </c>
      <c r="R2972" t="s">
        <v>8315</v>
      </c>
      <c r="S2972" s="12">
        <f t="shared" si="235"/>
        <v>41808.669571759259</v>
      </c>
      <c r="T2972" s="12">
        <f t="shared" si="236"/>
        <v>41838.669571759259</v>
      </c>
      <c r="U2972">
        <f t="shared" si="232"/>
        <v>2014</v>
      </c>
    </row>
    <row r="2973" spans="1:21" ht="48" x14ac:dyDescent="0.2">
      <c r="A2973">
        <v>2971</v>
      </c>
      <c r="B2973" s="3" t="s">
        <v>2971</v>
      </c>
      <c r="C2973" s="3" t="s">
        <v>7080</v>
      </c>
      <c r="D2973" s="15">
        <v>3200</v>
      </c>
      <c r="E2973" s="8">
        <v>200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8">
        <f t="shared" si="233"/>
        <v>6</v>
      </c>
      <c r="P2973" s="6">
        <f t="shared" si="234"/>
        <v>4.6500000000000004</v>
      </c>
      <c r="Q2973" s="10" t="s">
        <v>8314</v>
      </c>
      <c r="R2973" t="s">
        <v>8315</v>
      </c>
      <c r="S2973" s="12">
        <f t="shared" si="235"/>
        <v>41852.658310185187</v>
      </c>
      <c r="T2973" s="12">
        <f t="shared" si="236"/>
        <v>41882.658310185187</v>
      </c>
      <c r="U2973">
        <f t="shared" si="232"/>
        <v>2014</v>
      </c>
    </row>
    <row r="2974" spans="1:21" ht="32" x14ac:dyDescent="0.2">
      <c r="A2974">
        <v>2972</v>
      </c>
      <c r="B2974" s="3" t="s">
        <v>2972</v>
      </c>
      <c r="C2974" s="3" t="s">
        <v>7081</v>
      </c>
      <c r="D2974" s="15">
        <v>2000</v>
      </c>
      <c r="E2974" s="8">
        <v>200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8">
        <f t="shared" si="233"/>
        <v>10</v>
      </c>
      <c r="P2974" s="6">
        <f t="shared" si="234"/>
        <v>11.76</v>
      </c>
      <c r="Q2974" s="10" t="s">
        <v>8314</v>
      </c>
      <c r="R2974" t="s">
        <v>8315</v>
      </c>
      <c r="S2974" s="12">
        <f t="shared" si="235"/>
        <v>42694.110185185185</v>
      </c>
      <c r="T2974" s="12">
        <f t="shared" si="236"/>
        <v>42709.041666666672</v>
      </c>
      <c r="U2974">
        <f t="shared" si="232"/>
        <v>2016</v>
      </c>
    </row>
    <row r="2975" spans="1:21" ht="48" x14ac:dyDescent="0.2">
      <c r="A2975">
        <v>2973</v>
      </c>
      <c r="B2975" s="3" t="s">
        <v>2973</v>
      </c>
      <c r="C2975" s="3" t="s">
        <v>7082</v>
      </c>
      <c r="D2975" s="15">
        <v>5000</v>
      </c>
      <c r="E2975" s="8">
        <v>200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8">
        <f t="shared" si="233"/>
        <v>4</v>
      </c>
      <c r="P2975" s="6">
        <f t="shared" si="234"/>
        <v>6.06</v>
      </c>
      <c r="Q2975" s="10" t="s">
        <v>8314</v>
      </c>
      <c r="R2975" t="s">
        <v>8315</v>
      </c>
      <c r="S2975" s="12">
        <f t="shared" si="235"/>
        <v>42341.818379629629</v>
      </c>
      <c r="T2975" s="12">
        <f t="shared" si="236"/>
        <v>42370.166666666672</v>
      </c>
      <c r="U2975">
        <f t="shared" si="232"/>
        <v>2015</v>
      </c>
    </row>
    <row r="2976" spans="1:21" ht="48" x14ac:dyDescent="0.2">
      <c r="A2976">
        <v>2974</v>
      </c>
      <c r="B2976" s="3" t="s">
        <v>2974</v>
      </c>
      <c r="C2976" s="3" t="s">
        <v>7083</v>
      </c>
      <c r="D2976" s="15">
        <v>5000</v>
      </c>
      <c r="E2976" s="8">
        <v>200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8">
        <f t="shared" si="233"/>
        <v>4</v>
      </c>
      <c r="P2976" s="6">
        <f t="shared" si="234"/>
        <v>2.2999999999999998</v>
      </c>
      <c r="Q2976" s="10" t="s">
        <v>8314</v>
      </c>
      <c r="R2976" t="s">
        <v>8315</v>
      </c>
      <c r="S2976" s="12">
        <f t="shared" si="235"/>
        <v>41880.061006944445</v>
      </c>
      <c r="T2976" s="12">
        <f t="shared" si="236"/>
        <v>41908.065972222219</v>
      </c>
      <c r="U2976">
        <f t="shared" si="232"/>
        <v>2014</v>
      </c>
    </row>
    <row r="2977" spans="1:21" ht="48" x14ac:dyDescent="0.2">
      <c r="A2977">
        <v>2975</v>
      </c>
      <c r="B2977" s="3" t="s">
        <v>2975</v>
      </c>
      <c r="C2977" s="3" t="s">
        <v>7084</v>
      </c>
      <c r="D2977" s="15">
        <v>8000</v>
      </c>
      <c r="E2977" s="8">
        <v>200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8">
        <f t="shared" si="233"/>
        <v>3</v>
      </c>
      <c r="P2977" s="6">
        <f t="shared" si="234"/>
        <v>1.77</v>
      </c>
      <c r="Q2977" s="10" t="s">
        <v>8314</v>
      </c>
      <c r="R2977" t="s">
        <v>8315</v>
      </c>
      <c r="S2977" s="12">
        <f t="shared" si="235"/>
        <v>41941.683865740742</v>
      </c>
      <c r="T2977" s="12">
        <f t="shared" si="236"/>
        <v>41970.125</v>
      </c>
      <c r="U2977">
        <f t="shared" si="232"/>
        <v>2014</v>
      </c>
    </row>
    <row r="2978" spans="1:21" ht="48" x14ac:dyDescent="0.2">
      <c r="A2978">
        <v>2976</v>
      </c>
      <c r="B2978" s="3" t="s">
        <v>2976</v>
      </c>
      <c r="C2978" s="3" t="s">
        <v>7085</v>
      </c>
      <c r="D2978" s="15">
        <v>70</v>
      </c>
      <c r="E2978" s="8">
        <v>200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8">
        <f t="shared" si="233"/>
        <v>286</v>
      </c>
      <c r="P2978" s="6">
        <f t="shared" si="234"/>
        <v>14.29</v>
      </c>
      <c r="Q2978" s="10" t="s">
        <v>8314</v>
      </c>
      <c r="R2978" t="s">
        <v>8315</v>
      </c>
      <c r="S2978" s="12">
        <f t="shared" si="235"/>
        <v>42425.730671296296</v>
      </c>
      <c r="T2978" s="12">
        <f t="shared" si="236"/>
        <v>42442.5</v>
      </c>
      <c r="U2978">
        <f t="shared" si="232"/>
        <v>2016</v>
      </c>
    </row>
    <row r="2979" spans="1:21" ht="64" x14ac:dyDescent="0.2">
      <c r="A2979">
        <v>2977</v>
      </c>
      <c r="B2979" s="3" t="s">
        <v>2977</v>
      </c>
      <c r="C2979" s="3" t="s">
        <v>7086</v>
      </c>
      <c r="D2979" s="15">
        <v>3000</v>
      </c>
      <c r="E2979" s="8">
        <v>199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8">
        <f t="shared" si="233"/>
        <v>7</v>
      </c>
      <c r="P2979" s="6">
        <f t="shared" si="234"/>
        <v>6.63</v>
      </c>
      <c r="Q2979" s="10" t="s">
        <v>8314</v>
      </c>
      <c r="R2979" t="s">
        <v>8315</v>
      </c>
      <c r="S2979" s="12">
        <f t="shared" si="235"/>
        <v>42026.88118055556</v>
      </c>
      <c r="T2979" s="12">
        <f t="shared" si="236"/>
        <v>42086.093055555553</v>
      </c>
      <c r="U2979">
        <f t="shared" si="232"/>
        <v>2015</v>
      </c>
    </row>
    <row r="2980" spans="1:21" ht="48" x14ac:dyDescent="0.2">
      <c r="A2980">
        <v>2978</v>
      </c>
      <c r="B2980" s="3" t="s">
        <v>2978</v>
      </c>
      <c r="C2980" s="3" t="s">
        <v>7087</v>
      </c>
      <c r="D2980" s="15">
        <v>750</v>
      </c>
      <c r="E2980" s="8">
        <v>196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8">
        <f t="shared" si="233"/>
        <v>26</v>
      </c>
      <c r="P2980" s="6">
        <f t="shared" si="234"/>
        <v>12.25</v>
      </c>
      <c r="Q2980" s="10" t="s">
        <v>8314</v>
      </c>
      <c r="R2980" t="s">
        <v>8315</v>
      </c>
      <c r="S2980" s="12">
        <f t="shared" si="235"/>
        <v>41922.640590277777</v>
      </c>
      <c r="T2980" s="12">
        <f t="shared" si="236"/>
        <v>41932.249305555553</v>
      </c>
      <c r="U2980">
        <f t="shared" si="232"/>
        <v>2014</v>
      </c>
    </row>
    <row r="2981" spans="1:21" ht="48" x14ac:dyDescent="0.2">
      <c r="A2981">
        <v>2979</v>
      </c>
      <c r="B2981" s="3" t="s">
        <v>2979</v>
      </c>
      <c r="C2981" s="3" t="s">
        <v>7088</v>
      </c>
      <c r="D2981" s="15">
        <v>5000</v>
      </c>
      <c r="E2981" s="8">
        <v>196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8">
        <f t="shared" si="233"/>
        <v>4</v>
      </c>
      <c r="P2981" s="6">
        <f t="shared" si="234"/>
        <v>4.26</v>
      </c>
      <c r="Q2981" s="10" t="s">
        <v>8314</v>
      </c>
      <c r="R2981" t="s">
        <v>8315</v>
      </c>
      <c r="S2981" s="12">
        <f t="shared" si="235"/>
        <v>41993.824340277773</v>
      </c>
      <c r="T2981" s="12">
        <f t="shared" si="236"/>
        <v>42010.25</v>
      </c>
      <c r="U2981">
        <f t="shared" si="232"/>
        <v>2014</v>
      </c>
    </row>
    <row r="2982" spans="1:21" ht="48" x14ac:dyDescent="0.2">
      <c r="A2982">
        <v>2980</v>
      </c>
      <c r="B2982" s="3" t="s">
        <v>2980</v>
      </c>
      <c r="C2982" s="3" t="s">
        <v>7089</v>
      </c>
      <c r="D2982" s="15">
        <v>3000</v>
      </c>
      <c r="E2982" s="8">
        <v>195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8">
        <f t="shared" si="233"/>
        <v>7</v>
      </c>
      <c r="P2982" s="6">
        <f t="shared" si="234"/>
        <v>8.1300000000000008</v>
      </c>
      <c r="Q2982" s="10" t="s">
        <v>8314</v>
      </c>
      <c r="R2982" t="s">
        <v>8315</v>
      </c>
      <c r="S2982" s="12">
        <f t="shared" si="235"/>
        <v>42219.915856481486</v>
      </c>
      <c r="T2982" s="12">
        <f t="shared" si="236"/>
        <v>42240.083333333328</v>
      </c>
      <c r="U2982">
        <f t="shared" si="232"/>
        <v>2015</v>
      </c>
    </row>
    <row r="2983" spans="1:21" ht="48" x14ac:dyDescent="0.2">
      <c r="A2983">
        <v>2981</v>
      </c>
      <c r="B2983" s="3" t="s">
        <v>2981</v>
      </c>
      <c r="C2983" s="3" t="s">
        <v>7090</v>
      </c>
      <c r="D2983" s="15">
        <v>4000</v>
      </c>
      <c r="E2983" s="6">
        <v>195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8">
        <f t="shared" si="233"/>
        <v>5</v>
      </c>
      <c r="P2983" s="8">
        <f t="shared" si="234"/>
        <v>2.0099999999999998</v>
      </c>
      <c r="Q2983" s="10" t="s">
        <v>8314</v>
      </c>
      <c r="R2983" t="s">
        <v>8354</v>
      </c>
      <c r="S2983" s="12">
        <f t="shared" si="235"/>
        <v>42225.559675925921</v>
      </c>
      <c r="T2983" s="12">
        <f t="shared" si="236"/>
        <v>42270.559675925921</v>
      </c>
      <c r="U2983">
        <f t="shared" si="232"/>
        <v>2015</v>
      </c>
    </row>
    <row r="2984" spans="1:21" ht="32" x14ac:dyDescent="0.2">
      <c r="A2984">
        <v>2982</v>
      </c>
      <c r="B2984" s="3" t="s">
        <v>2982</v>
      </c>
      <c r="C2984" s="3" t="s">
        <v>7091</v>
      </c>
      <c r="D2984" s="15">
        <v>5000</v>
      </c>
      <c r="E2984" s="6">
        <v>195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8">
        <f t="shared" si="233"/>
        <v>4</v>
      </c>
      <c r="P2984" s="8">
        <f t="shared" si="234"/>
        <v>3.31</v>
      </c>
      <c r="Q2984" s="10" t="s">
        <v>8314</v>
      </c>
      <c r="R2984" t="s">
        <v>8354</v>
      </c>
      <c r="S2984" s="12">
        <f t="shared" si="235"/>
        <v>42381.686840277776</v>
      </c>
      <c r="T2984" s="12">
        <f t="shared" si="236"/>
        <v>42411.686840277776</v>
      </c>
      <c r="U2984">
        <f t="shared" si="232"/>
        <v>2016</v>
      </c>
    </row>
    <row r="2985" spans="1:21" ht="48" x14ac:dyDescent="0.2">
      <c r="A2985">
        <v>2983</v>
      </c>
      <c r="B2985" s="3" t="s">
        <v>2983</v>
      </c>
      <c r="C2985" s="3" t="s">
        <v>7092</v>
      </c>
      <c r="D2985" s="15">
        <v>116000</v>
      </c>
      <c r="E2985" s="6">
        <v>194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8">
        <f t="shared" si="233"/>
        <v>0</v>
      </c>
      <c r="P2985" s="8">
        <f t="shared" si="234"/>
        <v>0.18</v>
      </c>
      <c r="Q2985" s="10" t="s">
        <v>8314</v>
      </c>
      <c r="R2985" t="s">
        <v>8354</v>
      </c>
      <c r="S2985" s="12">
        <f t="shared" si="235"/>
        <v>41894.632361111115</v>
      </c>
      <c r="T2985" s="12">
        <f t="shared" si="236"/>
        <v>41954.674027777779</v>
      </c>
      <c r="U2985">
        <f t="shared" si="232"/>
        <v>2014</v>
      </c>
    </row>
    <row r="2986" spans="1:21" ht="48" x14ac:dyDescent="0.2">
      <c r="A2986">
        <v>2984</v>
      </c>
      <c r="B2986" s="3" t="s">
        <v>2984</v>
      </c>
      <c r="C2986" s="3" t="s">
        <v>7093</v>
      </c>
      <c r="D2986" s="15">
        <v>25000</v>
      </c>
      <c r="E2986" s="6">
        <v>190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8">
        <f t="shared" si="233"/>
        <v>1</v>
      </c>
      <c r="P2986" s="8">
        <f t="shared" si="234"/>
        <v>0.87</v>
      </c>
      <c r="Q2986" s="10" t="s">
        <v>8314</v>
      </c>
      <c r="R2986" t="s">
        <v>8354</v>
      </c>
      <c r="S2986" s="12">
        <f t="shared" si="235"/>
        <v>42576.278715277775</v>
      </c>
      <c r="T2986" s="12">
        <f t="shared" si="236"/>
        <v>42606.278715277775</v>
      </c>
      <c r="U2986">
        <f t="shared" si="232"/>
        <v>2016</v>
      </c>
    </row>
    <row r="2987" spans="1:21" ht="48" x14ac:dyDescent="0.2">
      <c r="A2987">
        <v>2985</v>
      </c>
      <c r="B2987" s="3" t="s">
        <v>2985</v>
      </c>
      <c r="C2987" s="3" t="s">
        <v>7094</v>
      </c>
      <c r="D2987" s="15">
        <v>10000</v>
      </c>
      <c r="E2987" s="6">
        <v>190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8">
        <f t="shared" si="233"/>
        <v>2</v>
      </c>
      <c r="P2987" s="8">
        <f t="shared" si="234"/>
        <v>1.71</v>
      </c>
      <c r="Q2987" s="10" t="s">
        <v>8314</v>
      </c>
      <c r="R2987" t="s">
        <v>8354</v>
      </c>
      <c r="S2987" s="12">
        <f t="shared" si="235"/>
        <v>42654.973703703698</v>
      </c>
      <c r="T2987" s="12">
        <f t="shared" si="236"/>
        <v>42674.166666666672</v>
      </c>
      <c r="U2987">
        <f t="shared" si="232"/>
        <v>2016</v>
      </c>
    </row>
    <row r="2988" spans="1:21" ht="48" x14ac:dyDescent="0.2">
      <c r="A2988">
        <v>2986</v>
      </c>
      <c r="B2988" s="3" t="s">
        <v>2986</v>
      </c>
      <c r="C2988" s="3" t="s">
        <v>7095</v>
      </c>
      <c r="D2988" s="15">
        <v>2400</v>
      </c>
      <c r="E2988" s="6">
        <v>189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8">
        <f t="shared" si="233"/>
        <v>8</v>
      </c>
      <c r="P2988" s="8">
        <f t="shared" si="234"/>
        <v>3.38</v>
      </c>
      <c r="Q2988" s="10" t="s">
        <v>8314</v>
      </c>
      <c r="R2988" t="s">
        <v>8354</v>
      </c>
      <c r="S2988" s="12">
        <f t="shared" si="235"/>
        <v>42431.500069444446</v>
      </c>
      <c r="T2988" s="12">
        <f t="shared" si="236"/>
        <v>42491.458402777775</v>
      </c>
      <c r="U2988">
        <f t="shared" si="232"/>
        <v>2016</v>
      </c>
    </row>
    <row r="2989" spans="1:21" ht="48" x14ac:dyDescent="0.2">
      <c r="A2989">
        <v>2987</v>
      </c>
      <c r="B2989" s="3" t="s">
        <v>2987</v>
      </c>
      <c r="C2989" s="3" t="s">
        <v>7096</v>
      </c>
      <c r="D2989" s="15">
        <v>25000</v>
      </c>
      <c r="E2989" s="6">
        <v>188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8">
        <f t="shared" si="233"/>
        <v>1</v>
      </c>
      <c r="P2989" s="8">
        <f t="shared" si="234"/>
        <v>0.71</v>
      </c>
      <c r="Q2989" s="10" t="s">
        <v>8314</v>
      </c>
      <c r="R2989" t="s">
        <v>8354</v>
      </c>
      <c r="S2989" s="12">
        <f t="shared" si="235"/>
        <v>42627.307303240741</v>
      </c>
      <c r="T2989" s="12">
        <f t="shared" si="236"/>
        <v>42656</v>
      </c>
      <c r="U2989">
        <f t="shared" si="232"/>
        <v>2016</v>
      </c>
    </row>
    <row r="2990" spans="1:21" ht="48" x14ac:dyDescent="0.2">
      <c r="A2990">
        <v>2988</v>
      </c>
      <c r="B2990" s="3" t="s">
        <v>2988</v>
      </c>
      <c r="C2990" s="3" t="s">
        <v>7097</v>
      </c>
      <c r="D2990" s="15">
        <v>1000</v>
      </c>
      <c r="E2990" s="6">
        <v>187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8">
        <f t="shared" si="233"/>
        <v>19</v>
      </c>
      <c r="P2990" s="8">
        <f t="shared" si="234"/>
        <v>6.68</v>
      </c>
      <c r="Q2990" s="10" t="s">
        <v>8314</v>
      </c>
      <c r="R2990" t="s">
        <v>8354</v>
      </c>
      <c r="S2990" s="12">
        <f t="shared" si="235"/>
        <v>42511.362048611118</v>
      </c>
      <c r="T2990" s="12">
        <f t="shared" si="236"/>
        <v>42541.362048611118</v>
      </c>
      <c r="U2990">
        <f t="shared" si="232"/>
        <v>2016</v>
      </c>
    </row>
    <row r="2991" spans="1:21" ht="16" x14ac:dyDescent="0.2">
      <c r="A2991">
        <v>2989</v>
      </c>
      <c r="B2991" s="3" t="s">
        <v>2989</v>
      </c>
      <c r="C2991" s="3" t="s">
        <v>7098</v>
      </c>
      <c r="D2991" s="15">
        <v>20000</v>
      </c>
      <c r="E2991" s="6">
        <v>186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8">
        <f t="shared" si="233"/>
        <v>1</v>
      </c>
      <c r="P2991" s="8">
        <f t="shared" si="234"/>
        <v>0.51</v>
      </c>
      <c r="Q2991" s="10" t="s">
        <v>8314</v>
      </c>
      <c r="R2991" t="s">
        <v>8354</v>
      </c>
      <c r="S2991" s="12">
        <f t="shared" si="235"/>
        <v>42337.02039351852</v>
      </c>
      <c r="T2991" s="12">
        <f t="shared" si="236"/>
        <v>42359.207638888889</v>
      </c>
      <c r="U2991">
        <f t="shared" si="232"/>
        <v>2015</v>
      </c>
    </row>
    <row r="2992" spans="1:21" ht="48" x14ac:dyDescent="0.2">
      <c r="A2992">
        <v>2990</v>
      </c>
      <c r="B2992" s="3" t="s">
        <v>2990</v>
      </c>
      <c r="C2992" s="3" t="s">
        <v>7099</v>
      </c>
      <c r="D2992" s="15">
        <v>10000</v>
      </c>
      <c r="E2992" s="6">
        <v>185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8">
        <f t="shared" si="233"/>
        <v>2</v>
      </c>
      <c r="P2992" s="8">
        <f t="shared" si="234"/>
        <v>6.85</v>
      </c>
      <c r="Q2992" s="10" t="s">
        <v>8314</v>
      </c>
      <c r="R2992" t="s">
        <v>8354</v>
      </c>
      <c r="S2992" s="12">
        <f t="shared" si="235"/>
        <v>42341.57430555555</v>
      </c>
      <c r="T2992" s="12">
        <f t="shared" si="236"/>
        <v>42376.57430555555</v>
      </c>
      <c r="U2992">
        <f t="shared" si="232"/>
        <v>2015</v>
      </c>
    </row>
    <row r="2993" spans="1:21" ht="48" x14ac:dyDescent="0.2">
      <c r="A2993">
        <v>2991</v>
      </c>
      <c r="B2993" s="3" t="s">
        <v>2991</v>
      </c>
      <c r="C2993" s="3" t="s">
        <v>7100</v>
      </c>
      <c r="D2993" s="15">
        <v>8500</v>
      </c>
      <c r="E2993" s="6">
        <v>185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8">
        <f t="shared" si="233"/>
        <v>2</v>
      </c>
      <c r="P2993" s="8">
        <f t="shared" si="234"/>
        <v>1.99</v>
      </c>
      <c r="Q2993" s="10" t="s">
        <v>8314</v>
      </c>
      <c r="R2993" t="s">
        <v>8354</v>
      </c>
      <c r="S2993" s="12">
        <f t="shared" si="235"/>
        <v>42740.837152777778</v>
      </c>
      <c r="T2993" s="12">
        <f t="shared" si="236"/>
        <v>42762.837152777778</v>
      </c>
      <c r="U2993">
        <f t="shared" si="232"/>
        <v>2017</v>
      </c>
    </row>
    <row r="2994" spans="1:21" ht="48" x14ac:dyDescent="0.2">
      <c r="A2994">
        <v>2992</v>
      </c>
      <c r="B2994" s="3" t="s">
        <v>2992</v>
      </c>
      <c r="C2994" s="3" t="s">
        <v>7101</v>
      </c>
      <c r="D2994" s="15">
        <v>3000</v>
      </c>
      <c r="E2994" s="6">
        <v>180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8">
        <f t="shared" si="233"/>
        <v>6</v>
      </c>
      <c r="P2994" s="8">
        <f t="shared" si="234"/>
        <v>2.81</v>
      </c>
      <c r="Q2994" s="10" t="s">
        <v>8314</v>
      </c>
      <c r="R2994" t="s">
        <v>8354</v>
      </c>
      <c r="S2994" s="12">
        <f t="shared" si="235"/>
        <v>42622.767476851848</v>
      </c>
      <c r="T2994" s="12">
        <f t="shared" si="236"/>
        <v>42652.767476851848</v>
      </c>
      <c r="U2994">
        <f t="shared" si="232"/>
        <v>2016</v>
      </c>
    </row>
    <row r="2995" spans="1:21" ht="16" x14ac:dyDescent="0.2">
      <c r="A2995">
        <v>2993</v>
      </c>
      <c r="B2995" s="3" t="s">
        <v>2993</v>
      </c>
      <c r="C2995" s="3" t="s">
        <v>7102</v>
      </c>
      <c r="D2995" s="15">
        <v>1000</v>
      </c>
      <c r="E2995" s="6">
        <v>180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8">
        <f t="shared" si="233"/>
        <v>18</v>
      </c>
      <c r="P2995" s="8">
        <f t="shared" si="234"/>
        <v>8.18</v>
      </c>
      <c r="Q2995" s="10" t="s">
        <v>8314</v>
      </c>
      <c r="R2995" t="s">
        <v>8354</v>
      </c>
      <c r="S2995" s="12">
        <f t="shared" si="235"/>
        <v>42390.838738425926</v>
      </c>
      <c r="T2995" s="12">
        <f t="shared" si="236"/>
        <v>42420.838738425926</v>
      </c>
      <c r="U2995">
        <f t="shared" si="232"/>
        <v>2016</v>
      </c>
    </row>
    <row r="2996" spans="1:21" ht="48" x14ac:dyDescent="0.2">
      <c r="A2996">
        <v>2994</v>
      </c>
      <c r="B2996" s="3" t="s">
        <v>2994</v>
      </c>
      <c r="C2996" s="3" t="s">
        <v>7103</v>
      </c>
      <c r="D2996" s="15">
        <v>300</v>
      </c>
      <c r="E2996" s="6">
        <v>180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8">
        <f t="shared" si="233"/>
        <v>60</v>
      </c>
      <c r="P2996" s="8">
        <f t="shared" si="234"/>
        <v>3.05</v>
      </c>
      <c r="Q2996" s="10" t="s">
        <v>8314</v>
      </c>
      <c r="R2996" t="s">
        <v>8354</v>
      </c>
      <c r="S2996" s="12">
        <f t="shared" si="235"/>
        <v>41885.478842592594</v>
      </c>
      <c r="T2996" s="12">
        <f t="shared" si="236"/>
        <v>41915.478842592594</v>
      </c>
      <c r="U2996">
        <f t="shared" si="232"/>
        <v>2014</v>
      </c>
    </row>
    <row r="2997" spans="1:21" ht="48" x14ac:dyDescent="0.2">
      <c r="A2997">
        <v>2995</v>
      </c>
      <c r="B2997" s="3" t="s">
        <v>2995</v>
      </c>
      <c r="C2997" s="3" t="s">
        <v>7104</v>
      </c>
      <c r="D2997" s="15">
        <v>15000</v>
      </c>
      <c r="E2997" s="6">
        <v>180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8">
        <f t="shared" si="233"/>
        <v>1</v>
      </c>
      <c r="P2997" s="8">
        <f t="shared" si="234"/>
        <v>0.72</v>
      </c>
      <c r="Q2997" s="10" t="s">
        <v>8314</v>
      </c>
      <c r="R2997" t="s">
        <v>8354</v>
      </c>
      <c r="S2997" s="12">
        <f t="shared" si="235"/>
        <v>42724.665173611109</v>
      </c>
      <c r="T2997" s="12">
        <f t="shared" si="236"/>
        <v>42754.665173611109</v>
      </c>
      <c r="U2997">
        <f t="shared" si="232"/>
        <v>2016</v>
      </c>
    </row>
    <row r="2998" spans="1:21" ht="32" x14ac:dyDescent="0.2">
      <c r="A2998">
        <v>2996</v>
      </c>
      <c r="B2998" s="3" t="s">
        <v>2996</v>
      </c>
      <c r="C2998" s="3" t="s">
        <v>7105</v>
      </c>
      <c r="D2998" s="15">
        <v>35000</v>
      </c>
      <c r="E2998" s="6">
        <v>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8">
        <f t="shared" si="233"/>
        <v>1</v>
      </c>
      <c r="P2998" s="8">
        <f t="shared" si="234"/>
        <v>0.46</v>
      </c>
      <c r="Q2998" s="10" t="s">
        <v>8314</v>
      </c>
      <c r="R2998" t="s">
        <v>8354</v>
      </c>
      <c r="S2998" s="12">
        <f t="shared" si="235"/>
        <v>42090.912500000006</v>
      </c>
      <c r="T2998" s="12">
        <f t="shared" si="236"/>
        <v>42150.912500000006</v>
      </c>
      <c r="U2998">
        <f t="shared" si="232"/>
        <v>2015</v>
      </c>
    </row>
    <row r="2999" spans="1:21" ht="48" x14ac:dyDescent="0.2">
      <c r="A2999">
        <v>2997</v>
      </c>
      <c r="B2999" s="3" t="s">
        <v>2997</v>
      </c>
      <c r="C2999" s="3" t="s">
        <v>7106</v>
      </c>
      <c r="D2999" s="15">
        <v>10000</v>
      </c>
      <c r="E2999" s="6">
        <v>178.52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8">
        <f t="shared" si="233"/>
        <v>2</v>
      </c>
      <c r="P2999" s="8">
        <f t="shared" si="234"/>
        <v>1.55</v>
      </c>
      <c r="Q2999" s="10" t="s">
        <v>8314</v>
      </c>
      <c r="R2999" t="s">
        <v>8354</v>
      </c>
      <c r="S2999" s="12">
        <f t="shared" si="235"/>
        <v>42775.733715277776</v>
      </c>
      <c r="T2999" s="12">
        <f t="shared" si="236"/>
        <v>42793.207638888889</v>
      </c>
      <c r="U2999">
        <f t="shared" si="232"/>
        <v>2017</v>
      </c>
    </row>
    <row r="3000" spans="1:21" ht="48" x14ac:dyDescent="0.2">
      <c r="A3000">
        <v>2998</v>
      </c>
      <c r="B3000" s="3" t="s">
        <v>2998</v>
      </c>
      <c r="C3000" s="3" t="s">
        <v>7107</v>
      </c>
      <c r="D3000" s="15">
        <v>50000</v>
      </c>
      <c r="E3000" s="6">
        <v>178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8">
        <f t="shared" si="233"/>
        <v>0</v>
      </c>
      <c r="P3000" s="8">
        <f t="shared" si="234"/>
        <v>0.41</v>
      </c>
      <c r="Q3000" s="10" t="s">
        <v>8314</v>
      </c>
      <c r="R3000" t="s">
        <v>8354</v>
      </c>
      <c r="S3000" s="12">
        <f t="shared" si="235"/>
        <v>41778.193622685183</v>
      </c>
      <c r="T3000" s="12">
        <f t="shared" si="236"/>
        <v>41806.184027777781</v>
      </c>
      <c r="U3000">
        <f t="shared" si="232"/>
        <v>2014</v>
      </c>
    </row>
    <row r="3001" spans="1:21" ht="48" x14ac:dyDescent="0.2">
      <c r="A3001">
        <v>2999</v>
      </c>
      <c r="B3001" s="3" t="s">
        <v>2999</v>
      </c>
      <c r="C3001" s="3" t="s">
        <v>7108</v>
      </c>
      <c r="D3001" s="15">
        <v>1350</v>
      </c>
      <c r="E3001" s="6">
        <v>177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8">
        <f t="shared" si="233"/>
        <v>13</v>
      </c>
      <c r="P3001" s="8">
        <f t="shared" si="234"/>
        <v>8.85</v>
      </c>
      <c r="Q3001" s="10" t="s">
        <v>8314</v>
      </c>
      <c r="R3001" t="s">
        <v>8354</v>
      </c>
      <c r="S3001" s="12">
        <f t="shared" si="235"/>
        <v>42780.740277777775</v>
      </c>
      <c r="T3001" s="12">
        <f t="shared" si="236"/>
        <v>42795.083333333328</v>
      </c>
      <c r="U3001">
        <f t="shared" si="232"/>
        <v>2017</v>
      </c>
    </row>
    <row r="3002" spans="1:21" ht="48" x14ac:dyDescent="0.2">
      <c r="A3002">
        <v>3000</v>
      </c>
      <c r="B3002" s="3" t="s">
        <v>3000</v>
      </c>
      <c r="C3002" s="3" t="s">
        <v>7109</v>
      </c>
      <c r="D3002" s="15">
        <v>500</v>
      </c>
      <c r="E3002" s="6">
        <v>177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8">
        <f t="shared" si="233"/>
        <v>35</v>
      </c>
      <c r="P3002" s="8">
        <f t="shared" si="234"/>
        <v>22.13</v>
      </c>
      <c r="Q3002" s="10" t="s">
        <v>8314</v>
      </c>
      <c r="R3002" t="s">
        <v>8354</v>
      </c>
      <c r="S3002" s="12">
        <f t="shared" si="235"/>
        <v>42752.827199074076</v>
      </c>
      <c r="T3002" s="12">
        <f t="shared" si="236"/>
        <v>42766.75</v>
      </c>
      <c r="U3002">
        <f t="shared" si="232"/>
        <v>2017</v>
      </c>
    </row>
    <row r="3003" spans="1:21" ht="48" x14ac:dyDescent="0.2">
      <c r="A3003">
        <v>3001</v>
      </c>
      <c r="B3003" s="3" t="s">
        <v>3001</v>
      </c>
      <c r="C3003" s="3" t="s">
        <v>7110</v>
      </c>
      <c r="D3003" s="15">
        <v>7214</v>
      </c>
      <c r="E3003" s="6">
        <v>175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8">
        <f t="shared" si="233"/>
        <v>2</v>
      </c>
      <c r="P3003" s="8">
        <f t="shared" si="234"/>
        <v>1</v>
      </c>
      <c r="Q3003" s="10" t="s">
        <v>8314</v>
      </c>
      <c r="R3003" t="s">
        <v>8354</v>
      </c>
      <c r="S3003" s="12">
        <f t="shared" si="235"/>
        <v>42534.895625000005</v>
      </c>
      <c r="T3003" s="12">
        <f t="shared" si="236"/>
        <v>42564.895625000005</v>
      </c>
      <c r="U3003">
        <f t="shared" si="232"/>
        <v>2016</v>
      </c>
    </row>
    <row r="3004" spans="1:21" ht="32" x14ac:dyDescent="0.2">
      <c r="A3004">
        <v>3002</v>
      </c>
      <c r="B3004" s="3" t="s">
        <v>3002</v>
      </c>
      <c r="C3004" s="3" t="s">
        <v>7111</v>
      </c>
      <c r="D3004" s="15">
        <v>7000</v>
      </c>
      <c r="E3004" s="6">
        <v>175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8">
        <f t="shared" si="233"/>
        <v>3</v>
      </c>
      <c r="P3004" s="8">
        <f t="shared" si="234"/>
        <v>1.68</v>
      </c>
      <c r="Q3004" s="10" t="s">
        <v>8314</v>
      </c>
      <c r="R3004" t="s">
        <v>8354</v>
      </c>
      <c r="S3004" s="12">
        <f t="shared" si="235"/>
        <v>41239.83625</v>
      </c>
      <c r="T3004" s="12">
        <f t="shared" si="236"/>
        <v>41269.83625</v>
      </c>
      <c r="U3004">
        <f t="shared" ref="U3004:U3067" si="237">YEAR(S3004)</f>
        <v>2012</v>
      </c>
    </row>
    <row r="3005" spans="1:21" ht="48" x14ac:dyDescent="0.2">
      <c r="A3005">
        <v>3003</v>
      </c>
      <c r="B3005" s="3" t="s">
        <v>3003</v>
      </c>
      <c r="C3005" s="3" t="s">
        <v>7112</v>
      </c>
      <c r="D3005" s="15">
        <v>3000</v>
      </c>
      <c r="E3005" s="6">
        <v>173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8">
        <f t="shared" si="233"/>
        <v>6</v>
      </c>
      <c r="P3005" s="8">
        <f t="shared" si="234"/>
        <v>10.18</v>
      </c>
      <c r="Q3005" s="10" t="s">
        <v>8314</v>
      </c>
      <c r="R3005" t="s">
        <v>8354</v>
      </c>
      <c r="S3005" s="12">
        <f t="shared" si="235"/>
        <v>42398.849259259259</v>
      </c>
      <c r="T3005" s="12">
        <f t="shared" si="236"/>
        <v>42430.249305555553</v>
      </c>
      <c r="U3005">
        <f t="shared" si="237"/>
        <v>2016</v>
      </c>
    </row>
    <row r="3006" spans="1:21" ht="48" x14ac:dyDescent="0.2">
      <c r="A3006">
        <v>3004</v>
      </c>
      <c r="B3006" s="3" t="s">
        <v>3004</v>
      </c>
      <c r="C3006" s="3" t="s">
        <v>7113</v>
      </c>
      <c r="D3006" s="15">
        <v>40000</v>
      </c>
      <c r="E3006" s="6">
        <v>170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8">
        <f t="shared" si="233"/>
        <v>0</v>
      </c>
      <c r="P3006" s="8">
        <f t="shared" si="234"/>
        <v>0.61</v>
      </c>
      <c r="Q3006" s="10" t="s">
        <v>8314</v>
      </c>
      <c r="R3006" t="s">
        <v>8354</v>
      </c>
      <c r="S3006" s="12">
        <f t="shared" si="235"/>
        <v>41928.881064814814</v>
      </c>
      <c r="T3006" s="12">
        <f t="shared" si="236"/>
        <v>41958.922731481478</v>
      </c>
      <c r="U3006">
        <f t="shared" si="237"/>
        <v>2014</v>
      </c>
    </row>
    <row r="3007" spans="1:21" ht="48" x14ac:dyDescent="0.2">
      <c r="A3007">
        <v>3005</v>
      </c>
      <c r="B3007" s="3" t="s">
        <v>3005</v>
      </c>
      <c r="C3007" s="3" t="s">
        <v>7114</v>
      </c>
      <c r="D3007" s="15">
        <v>10600</v>
      </c>
      <c r="E3007" s="6">
        <v>170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8">
        <f t="shared" si="233"/>
        <v>2</v>
      </c>
      <c r="P3007" s="8">
        <f t="shared" si="234"/>
        <v>1.44</v>
      </c>
      <c r="Q3007" s="10" t="s">
        <v>8314</v>
      </c>
      <c r="R3007" t="s">
        <v>8354</v>
      </c>
      <c r="S3007" s="12">
        <f t="shared" si="235"/>
        <v>41888.674826388888</v>
      </c>
      <c r="T3007" s="12">
        <f t="shared" si="236"/>
        <v>41918.674826388888</v>
      </c>
      <c r="U3007">
        <f t="shared" si="237"/>
        <v>2014</v>
      </c>
    </row>
    <row r="3008" spans="1:21" ht="32" x14ac:dyDescent="0.2">
      <c r="A3008">
        <v>3006</v>
      </c>
      <c r="B3008" s="3" t="s">
        <v>3006</v>
      </c>
      <c r="C3008" s="3" t="s">
        <v>7115</v>
      </c>
      <c r="D3008" s="15">
        <v>8000</v>
      </c>
      <c r="E3008" s="6">
        <v>170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8">
        <f t="shared" si="233"/>
        <v>2</v>
      </c>
      <c r="P3008" s="8">
        <f t="shared" si="234"/>
        <v>1.75</v>
      </c>
      <c r="Q3008" s="10" t="s">
        <v>8314</v>
      </c>
      <c r="R3008" t="s">
        <v>8354</v>
      </c>
      <c r="S3008" s="12">
        <f t="shared" si="235"/>
        <v>41957.756840277783</v>
      </c>
      <c r="T3008" s="12">
        <f t="shared" si="236"/>
        <v>41987.756840277783</v>
      </c>
      <c r="U3008">
        <f t="shared" si="237"/>
        <v>2014</v>
      </c>
    </row>
    <row r="3009" spans="1:21" ht="32" x14ac:dyDescent="0.2">
      <c r="A3009">
        <v>3007</v>
      </c>
      <c r="B3009" s="3" t="s">
        <v>3007</v>
      </c>
      <c r="C3009" s="3" t="s">
        <v>7116</v>
      </c>
      <c r="D3009" s="15">
        <v>600</v>
      </c>
      <c r="E3009" s="6">
        <v>170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8">
        <f t="shared" si="233"/>
        <v>28</v>
      </c>
      <c r="P3009" s="8">
        <f t="shared" si="234"/>
        <v>8.5</v>
      </c>
      <c r="Q3009" s="10" t="s">
        <v>8314</v>
      </c>
      <c r="R3009" t="s">
        <v>8354</v>
      </c>
      <c r="S3009" s="12">
        <f t="shared" si="235"/>
        <v>42098.216238425928</v>
      </c>
      <c r="T3009" s="12">
        <f t="shared" si="236"/>
        <v>42119.216238425928</v>
      </c>
      <c r="U3009">
        <f t="shared" si="237"/>
        <v>2015</v>
      </c>
    </row>
    <row r="3010" spans="1:21" ht="48" x14ac:dyDescent="0.2">
      <c r="A3010">
        <v>3008</v>
      </c>
      <c r="B3010" s="3" t="s">
        <v>3008</v>
      </c>
      <c r="C3010" s="3" t="s">
        <v>7117</v>
      </c>
      <c r="D3010" s="15">
        <v>3000</v>
      </c>
      <c r="E3010" s="6">
        <v>170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8">
        <f t="shared" si="233"/>
        <v>6</v>
      </c>
      <c r="P3010" s="8">
        <f t="shared" si="234"/>
        <v>6.54</v>
      </c>
      <c r="Q3010" s="10" t="s">
        <v>8314</v>
      </c>
      <c r="R3010" t="s">
        <v>8354</v>
      </c>
      <c r="S3010" s="12">
        <f t="shared" si="235"/>
        <v>42360.212025462963</v>
      </c>
      <c r="T3010" s="12">
        <f t="shared" si="236"/>
        <v>42390.212025462963</v>
      </c>
      <c r="U3010">
        <f t="shared" si="237"/>
        <v>2015</v>
      </c>
    </row>
    <row r="3011" spans="1:21" ht="48" x14ac:dyDescent="0.2">
      <c r="A3011">
        <v>3009</v>
      </c>
      <c r="B3011" s="3" t="s">
        <v>3009</v>
      </c>
      <c r="C3011" s="3" t="s">
        <v>7118</v>
      </c>
      <c r="D3011" s="15">
        <v>25000</v>
      </c>
      <c r="E3011" s="6">
        <v>165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8">
        <f t="shared" ref="O3011:O3074" si="238">ROUND(E3011/D3011*100,0)</f>
        <v>1</v>
      </c>
      <c r="P3011" s="8">
        <f t="shared" ref="P3011:P3074" si="239">IFERROR(ROUND(E3011/L3011,2), "N/A")</f>
        <v>1.29</v>
      </c>
      <c r="Q3011" s="10" t="s">
        <v>8314</v>
      </c>
      <c r="R3011" t="s">
        <v>8354</v>
      </c>
      <c r="S3011" s="12">
        <f t="shared" ref="S3011:S3074" si="240">(((J3011/60)/60)/24)+DATE(1970,1,1)</f>
        <v>41939.569907407407</v>
      </c>
      <c r="T3011" s="12">
        <f t="shared" ref="T3011:T3074" si="241">(((I3011/60)/60)/24)+DATE(1970,1,1)</f>
        <v>41969.611574074079</v>
      </c>
      <c r="U3011">
        <f t="shared" si="237"/>
        <v>2014</v>
      </c>
    </row>
    <row r="3012" spans="1:21" ht="48" x14ac:dyDescent="0.2">
      <c r="A3012">
        <v>3010</v>
      </c>
      <c r="B3012" s="3" t="s">
        <v>3010</v>
      </c>
      <c r="C3012" s="3" t="s">
        <v>7119</v>
      </c>
      <c r="D3012" s="15">
        <v>1500</v>
      </c>
      <c r="E3012" s="6">
        <v>165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8">
        <f t="shared" si="238"/>
        <v>11</v>
      </c>
      <c r="P3012" s="8">
        <f t="shared" si="239"/>
        <v>11</v>
      </c>
      <c r="Q3012" s="10" t="s">
        <v>8314</v>
      </c>
      <c r="R3012" t="s">
        <v>8354</v>
      </c>
      <c r="S3012" s="12">
        <f t="shared" si="240"/>
        <v>41996.832395833335</v>
      </c>
      <c r="T3012" s="12">
        <f t="shared" si="241"/>
        <v>42056.832395833335</v>
      </c>
      <c r="U3012">
        <f t="shared" si="237"/>
        <v>2014</v>
      </c>
    </row>
    <row r="3013" spans="1:21" ht="48" x14ac:dyDescent="0.2">
      <c r="A3013">
        <v>3011</v>
      </c>
      <c r="B3013" s="3" t="s">
        <v>3011</v>
      </c>
      <c r="C3013" s="3" t="s">
        <v>7120</v>
      </c>
      <c r="D3013" s="15">
        <v>300</v>
      </c>
      <c r="E3013" s="6">
        <v>162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8">
        <f t="shared" si="238"/>
        <v>54</v>
      </c>
      <c r="P3013" s="8">
        <f t="shared" si="239"/>
        <v>6.48</v>
      </c>
      <c r="Q3013" s="10" t="s">
        <v>8314</v>
      </c>
      <c r="R3013" t="s">
        <v>8354</v>
      </c>
      <c r="S3013" s="12">
        <f t="shared" si="240"/>
        <v>42334.468935185185</v>
      </c>
      <c r="T3013" s="12">
        <f t="shared" si="241"/>
        <v>42361.957638888889</v>
      </c>
      <c r="U3013">
        <f t="shared" si="237"/>
        <v>2015</v>
      </c>
    </row>
    <row r="3014" spans="1:21" ht="48" x14ac:dyDescent="0.2">
      <c r="A3014">
        <v>3012</v>
      </c>
      <c r="B3014" s="3" t="s">
        <v>3012</v>
      </c>
      <c r="C3014" s="3" t="s">
        <v>7121</v>
      </c>
      <c r="D3014" s="15">
        <v>4000</v>
      </c>
      <c r="E3014" s="6">
        <v>160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8">
        <f t="shared" si="238"/>
        <v>4</v>
      </c>
      <c r="P3014" s="8">
        <f t="shared" si="239"/>
        <v>2.91</v>
      </c>
      <c r="Q3014" s="10" t="s">
        <v>8314</v>
      </c>
      <c r="R3014" t="s">
        <v>8354</v>
      </c>
      <c r="S3014" s="12">
        <f t="shared" si="240"/>
        <v>42024.702893518523</v>
      </c>
      <c r="T3014" s="12">
        <f t="shared" si="241"/>
        <v>42045.702893518523</v>
      </c>
      <c r="U3014">
        <f t="shared" si="237"/>
        <v>2015</v>
      </c>
    </row>
    <row r="3015" spans="1:21" ht="48" x14ac:dyDescent="0.2">
      <c r="A3015">
        <v>3013</v>
      </c>
      <c r="B3015" s="3" t="s">
        <v>3013</v>
      </c>
      <c r="C3015" s="3" t="s">
        <v>7122</v>
      </c>
      <c r="D3015" s="15">
        <v>10000</v>
      </c>
      <c r="E3015" s="6">
        <v>160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8">
        <f t="shared" si="238"/>
        <v>2</v>
      </c>
      <c r="P3015" s="8">
        <f t="shared" si="239"/>
        <v>1.5</v>
      </c>
      <c r="Q3015" s="10" t="s">
        <v>8314</v>
      </c>
      <c r="R3015" t="s">
        <v>8354</v>
      </c>
      <c r="S3015" s="12">
        <f t="shared" si="240"/>
        <v>42146.836215277777</v>
      </c>
      <c r="T3015" s="12">
        <f t="shared" si="241"/>
        <v>42176.836215277777</v>
      </c>
      <c r="U3015">
        <f t="shared" si="237"/>
        <v>2015</v>
      </c>
    </row>
    <row r="3016" spans="1:21" ht="48" x14ac:dyDescent="0.2">
      <c r="A3016">
        <v>3014</v>
      </c>
      <c r="B3016" s="3" t="s">
        <v>3014</v>
      </c>
      <c r="C3016" s="3" t="s">
        <v>7123</v>
      </c>
      <c r="D3016" s="15">
        <v>25000</v>
      </c>
      <c r="E3016" s="6">
        <v>156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8">
        <f t="shared" si="238"/>
        <v>1</v>
      </c>
      <c r="P3016" s="8">
        <f t="shared" si="239"/>
        <v>0.28000000000000003</v>
      </c>
      <c r="Q3016" s="10" t="s">
        <v>8314</v>
      </c>
      <c r="R3016" t="s">
        <v>8354</v>
      </c>
      <c r="S3016" s="12">
        <f t="shared" si="240"/>
        <v>41920.123611111114</v>
      </c>
      <c r="T3016" s="12">
        <f t="shared" si="241"/>
        <v>41948.208333333336</v>
      </c>
      <c r="U3016">
        <f t="shared" si="237"/>
        <v>2014</v>
      </c>
    </row>
    <row r="3017" spans="1:21" ht="48" x14ac:dyDescent="0.2">
      <c r="A3017">
        <v>3015</v>
      </c>
      <c r="B3017" s="3" t="s">
        <v>3015</v>
      </c>
      <c r="C3017" s="3" t="s">
        <v>7124</v>
      </c>
      <c r="D3017" s="15">
        <v>3400</v>
      </c>
      <c r="E3017" s="6">
        <v>155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8">
        <f t="shared" si="238"/>
        <v>5</v>
      </c>
      <c r="P3017" s="8">
        <f t="shared" si="239"/>
        <v>3.88</v>
      </c>
      <c r="Q3017" s="10" t="s">
        <v>8314</v>
      </c>
      <c r="R3017" t="s">
        <v>8354</v>
      </c>
      <c r="S3017" s="12">
        <f t="shared" si="240"/>
        <v>41785.72729166667</v>
      </c>
      <c r="T3017" s="12">
        <f t="shared" si="241"/>
        <v>41801.166666666664</v>
      </c>
      <c r="U3017">
        <f t="shared" si="237"/>
        <v>2014</v>
      </c>
    </row>
    <row r="3018" spans="1:21" ht="48" x14ac:dyDescent="0.2">
      <c r="A3018">
        <v>3016</v>
      </c>
      <c r="B3018" s="3" t="s">
        <v>3016</v>
      </c>
      <c r="C3018" s="3" t="s">
        <v>7125</v>
      </c>
      <c r="D3018" s="15">
        <v>8500</v>
      </c>
      <c r="E3018" s="6">
        <v>153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8">
        <f t="shared" si="238"/>
        <v>2</v>
      </c>
      <c r="P3018" s="8">
        <f t="shared" si="239"/>
        <v>4.25</v>
      </c>
      <c r="Q3018" s="10" t="s">
        <v>8314</v>
      </c>
      <c r="R3018" t="s">
        <v>8354</v>
      </c>
      <c r="S3018" s="12">
        <f t="shared" si="240"/>
        <v>41778.548055555555</v>
      </c>
      <c r="T3018" s="12">
        <f t="shared" si="241"/>
        <v>41838.548055555555</v>
      </c>
      <c r="U3018">
        <f t="shared" si="237"/>
        <v>2014</v>
      </c>
    </row>
    <row r="3019" spans="1:21" ht="48" x14ac:dyDescent="0.2">
      <c r="A3019">
        <v>3017</v>
      </c>
      <c r="B3019" s="3" t="s">
        <v>3017</v>
      </c>
      <c r="C3019" s="3" t="s">
        <v>7126</v>
      </c>
      <c r="D3019" s="15">
        <v>22000</v>
      </c>
      <c r="E3019" s="6">
        <v>153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8">
        <f t="shared" si="238"/>
        <v>1</v>
      </c>
      <c r="P3019" s="8">
        <f t="shared" si="239"/>
        <v>0.96</v>
      </c>
      <c r="Q3019" s="10" t="s">
        <v>8314</v>
      </c>
      <c r="R3019" t="s">
        <v>8354</v>
      </c>
      <c r="S3019" s="12">
        <f t="shared" si="240"/>
        <v>41841.850034722222</v>
      </c>
      <c r="T3019" s="12">
        <f t="shared" si="241"/>
        <v>41871.850034722222</v>
      </c>
      <c r="U3019">
        <f t="shared" si="237"/>
        <v>2014</v>
      </c>
    </row>
    <row r="3020" spans="1:21" ht="48" x14ac:dyDescent="0.2">
      <c r="A3020">
        <v>3018</v>
      </c>
      <c r="B3020" s="3" t="s">
        <v>3018</v>
      </c>
      <c r="C3020" s="3" t="s">
        <v>7127</v>
      </c>
      <c r="D3020" s="15">
        <v>4200</v>
      </c>
      <c r="E3020" s="6">
        <v>153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8">
        <f t="shared" si="238"/>
        <v>4</v>
      </c>
      <c r="P3020" s="8">
        <f t="shared" si="239"/>
        <v>3.73</v>
      </c>
      <c r="Q3020" s="10" t="s">
        <v>8314</v>
      </c>
      <c r="R3020" t="s">
        <v>8354</v>
      </c>
      <c r="S3020" s="12">
        <f t="shared" si="240"/>
        <v>42163.29833333334</v>
      </c>
      <c r="T3020" s="12">
        <f t="shared" si="241"/>
        <v>42205.916666666672</v>
      </c>
      <c r="U3020">
        <f t="shared" si="237"/>
        <v>2015</v>
      </c>
    </row>
    <row r="3021" spans="1:21" ht="48" x14ac:dyDescent="0.2">
      <c r="A3021">
        <v>3019</v>
      </c>
      <c r="B3021" s="3" t="s">
        <v>3019</v>
      </c>
      <c r="C3021" s="3" t="s">
        <v>7128</v>
      </c>
      <c r="D3021" s="15">
        <v>15000</v>
      </c>
      <c r="E3021" s="6">
        <v>151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8">
        <f t="shared" si="238"/>
        <v>1</v>
      </c>
      <c r="P3021" s="8">
        <f t="shared" si="239"/>
        <v>0.67</v>
      </c>
      <c r="Q3021" s="10" t="s">
        <v>8314</v>
      </c>
      <c r="R3021" t="s">
        <v>8354</v>
      </c>
      <c r="S3021" s="12">
        <f t="shared" si="240"/>
        <v>41758.833564814813</v>
      </c>
      <c r="T3021" s="12">
        <f t="shared" si="241"/>
        <v>41786.125</v>
      </c>
      <c r="U3021">
        <f t="shared" si="237"/>
        <v>2014</v>
      </c>
    </row>
    <row r="3022" spans="1:21" ht="48" x14ac:dyDescent="0.2">
      <c r="A3022">
        <v>3020</v>
      </c>
      <c r="B3022" s="3" t="s">
        <v>3020</v>
      </c>
      <c r="C3022" s="3" t="s">
        <v>7129</v>
      </c>
      <c r="D3022" s="15">
        <v>7000</v>
      </c>
      <c r="E3022" s="6">
        <v>151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8">
        <f t="shared" si="238"/>
        <v>2</v>
      </c>
      <c r="P3022" s="8">
        <f t="shared" si="239"/>
        <v>5.03</v>
      </c>
      <c r="Q3022" s="10" t="s">
        <v>8314</v>
      </c>
      <c r="R3022" t="s">
        <v>8354</v>
      </c>
      <c r="S3022" s="12">
        <f t="shared" si="240"/>
        <v>42170.846446759257</v>
      </c>
      <c r="T3022" s="12">
        <f t="shared" si="241"/>
        <v>42230.846446759257</v>
      </c>
      <c r="U3022">
        <f t="shared" si="237"/>
        <v>2015</v>
      </c>
    </row>
    <row r="3023" spans="1:21" ht="48" x14ac:dyDescent="0.2">
      <c r="A3023">
        <v>3021</v>
      </c>
      <c r="B3023" s="3" t="s">
        <v>3021</v>
      </c>
      <c r="C3023" s="3" t="s">
        <v>7130</v>
      </c>
      <c r="D3023" s="15">
        <v>4500</v>
      </c>
      <c r="E3023" s="6">
        <v>151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8">
        <f t="shared" si="238"/>
        <v>3</v>
      </c>
      <c r="P3023" s="8">
        <f t="shared" si="239"/>
        <v>1.47</v>
      </c>
      <c r="Q3023" s="10" t="s">
        <v>8314</v>
      </c>
      <c r="R3023" t="s">
        <v>8354</v>
      </c>
      <c r="S3023" s="12">
        <f t="shared" si="240"/>
        <v>42660.618854166663</v>
      </c>
      <c r="T3023" s="12">
        <f t="shared" si="241"/>
        <v>42696.249305555553</v>
      </c>
      <c r="U3023">
        <f t="shared" si="237"/>
        <v>2016</v>
      </c>
    </row>
    <row r="3024" spans="1:21" ht="48" x14ac:dyDescent="0.2">
      <c r="A3024">
        <v>3022</v>
      </c>
      <c r="B3024" s="3" t="s">
        <v>3022</v>
      </c>
      <c r="C3024" s="3" t="s">
        <v>7131</v>
      </c>
      <c r="D3024" s="15">
        <v>10000</v>
      </c>
      <c r="E3024" s="6">
        <v>151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8">
        <f t="shared" si="238"/>
        <v>2</v>
      </c>
      <c r="P3024" s="8">
        <f t="shared" si="239"/>
        <v>2.44</v>
      </c>
      <c r="Q3024" s="10" t="s">
        <v>8314</v>
      </c>
      <c r="R3024" t="s">
        <v>8354</v>
      </c>
      <c r="S3024" s="12">
        <f t="shared" si="240"/>
        <v>42564.95380787037</v>
      </c>
      <c r="T3024" s="12">
        <f t="shared" si="241"/>
        <v>42609.95380787037</v>
      </c>
      <c r="U3024">
        <f t="shared" si="237"/>
        <v>2016</v>
      </c>
    </row>
    <row r="3025" spans="1:21" ht="48" x14ac:dyDescent="0.2">
      <c r="A3025">
        <v>3023</v>
      </c>
      <c r="B3025" s="3" t="s">
        <v>3023</v>
      </c>
      <c r="C3025" s="3" t="s">
        <v>7132</v>
      </c>
      <c r="D3025" s="15">
        <v>700</v>
      </c>
      <c r="E3025" s="6">
        <v>151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8">
        <f t="shared" si="238"/>
        <v>22</v>
      </c>
      <c r="P3025" s="8">
        <f t="shared" si="239"/>
        <v>25.17</v>
      </c>
      <c r="Q3025" s="10" t="s">
        <v>8314</v>
      </c>
      <c r="R3025" t="s">
        <v>8354</v>
      </c>
      <c r="S3025" s="12">
        <f t="shared" si="240"/>
        <v>42121.675763888896</v>
      </c>
      <c r="T3025" s="12">
        <f t="shared" si="241"/>
        <v>42166.675763888896</v>
      </c>
      <c r="U3025">
        <f t="shared" si="237"/>
        <v>2015</v>
      </c>
    </row>
    <row r="3026" spans="1:21" ht="48" x14ac:dyDescent="0.2">
      <c r="A3026">
        <v>3024</v>
      </c>
      <c r="B3026" s="3" t="s">
        <v>3024</v>
      </c>
      <c r="C3026" s="3" t="s">
        <v>7133</v>
      </c>
      <c r="D3026" s="15">
        <v>5000</v>
      </c>
      <c r="E3026" s="6">
        <v>151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8">
        <f t="shared" si="238"/>
        <v>3</v>
      </c>
      <c r="P3026" s="8">
        <f t="shared" si="239"/>
        <v>0.83</v>
      </c>
      <c r="Q3026" s="10" t="s">
        <v>8314</v>
      </c>
      <c r="R3026" t="s">
        <v>8354</v>
      </c>
      <c r="S3026" s="12">
        <f t="shared" si="240"/>
        <v>41158.993923611109</v>
      </c>
      <c r="T3026" s="12">
        <f t="shared" si="241"/>
        <v>41188.993923611109</v>
      </c>
      <c r="U3026">
        <f t="shared" si="237"/>
        <v>2012</v>
      </c>
    </row>
    <row r="3027" spans="1:21" ht="48" x14ac:dyDescent="0.2">
      <c r="A3027">
        <v>3025</v>
      </c>
      <c r="B3027" s="3" t="s">
        <v>3025</v>
      </c>
      <c r="C3027" s="3" t="s">
        <v>7134</v>
      </c>
      <c r="D3027" s="15">
        <v>2500</v>
      </c>
      <c r="E3027" s="6">
        <v>150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8">
        <f t="shared" si="238"/>
        <v>6</v>
      </c>
      <c r="P3027" s="8">
        <f t="shared" si="239"/>
        <v>1.03</v>
      </c>
      <c r="Q3027" s="10" t="s">
        <v>8314</v>
      </c>
      <c r="R3027" t="s">
        <v>8354</v>
      </c>
      <c r="S3027" s="12">
        <f t="shared" si="240"/>
        <v>41761.509409722225</v>
      </c>
      <c r="T3027" s="12">
        <f t="shared" si="241"/>
        <v>41789.666666666664</v>
      </c>
      <c r="U3027">
        <f t="shared" si="237"/>
        <v>2014</v>
      </c>
    </row>
    <row r="3028" spans="1:21" ht="48" x14ac:dyDescent="0.2">
      <c r="A3028">
        <v>3026</v>
      </c>
      <c r="B3028" s="3" t="s">
        <v>3026</v>
      </c>
      <c r="C3028" s="3" t="s">
        <v>7135</v>
      </c>
      <c r="D3028" s="15">
        <v>900</v>
      </c>
      <c r="E3028" s="6">
        <v>150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8">
        <f t="shared" si="238"/>
        <v>17</v>
      </c>
      <c r="P3028" s="8">
        <f t="shared" si="239"/>
        <v>6</v>
      </c>
      <c r="Q3028" s="10" t="s">
        <v>8314</v>
      </c>
      <c r="R3028" t="s">
        <v>8354</v>
      </c>
      <c r="S3028" s="12">
        <f t="shared" si="240"/>
        <v>42783.459398148145</v>
      </c>
      <c r="T3028" s="12">
        <f t="shared" si="241"/>
        <v>42797.459398148145</v>
      </c>
      <c r="U3028">
        <f t="shared" si="237"/>
        <v>2017</v>
      </c>
    </row>
    <row r="3029" spans="1:21" ht="32" x14ac:dyDescent="0.2">
      <c r="A3029">
        <v>3027</v>
      </c>
      <c r="B3029" s="3" t="s">
        <v>3027</v>
      </c>
      <c r="C3029" s="3" t="s">
        <v>7136</v>
      </c>
      <c r="D3029" s="15">
        <v>40000</v>
      </c>
      <c r="E3029" s="6">
        <v>150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8">
        <f t="shared" si="238"/>
        <v>0</v>
      </c>
      <c r="P3029" s="8">
        <f t="shared" si="239"/>
        <v>0.47</v>
      </c>
      <c r="Q3029" s="10" t="s">
        <v>8314</v>
      </c>
      <c r="R3029" t="s">
        <v>8354</v>
      </c>
      <c r="S3029" s="12">
        <f t="shared" si="240"/>
        <v>42053.704293981486</v>
      </c>
      <c r="T3029" s="12">
        <f t="shared" si="241"/>
        <v>42083.662627314814</v>
      </c>
      <c r="U3029">
        <f t="shared" si="237"/>
        <v>2015</v>
      </c>
    </row>
    <row r="3030" spans="1:21" ht="32" x14ac:dyDescent="0.2">
      <c r="A3030">
        <v>3028</v>
      </c>
      <c r="B3030" s="3" t="s">
        <v>3028</v>
      </c>
      <c r="C3030" s="3" t="s">
        <v>7137</v>
      </c>
      <c r="D3030" s="15">
        <v>5000</v>
      </c>
      <c r="E3030" s="6">
        <v>150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8">
        <f t="shared" si="238"/>
        <v>3</v>
      </c>
      <c r="P3030" s="8">
        <f t="shared" si="239"/>
        <v>1.52</v>
      </c>
      <c r="Q3030" s="10" t="s">
        <v>8314</v>
      </c>
      <c r="R3030" t="s">
        <v>8354</v>
      </c>
      <c r="S3030" s="12">
        <f t="shared" si="240"/>
        <v>42567.264178240745</v>
      </c>
      <c r="T3030" s="12">
        <f t="shared" si="241"/>
        <v>42597.264178240745</v>
      </c>
      <c r="U3030">
        <f t="shared" si="237"/>
        <v>2016</v>
      </c>
    </row>
    <row r="3031" spans="1:21" ht="48" x14ac:dyDescent="0.2">
      <c r="A3031">
        <v>3029</v>
      </c>
      <c r="B3031" s="3" t="s">
        <v>3029</v>
      </c>
      <c r="C3031" s="3" t="s">
        <v>7138</v>
      </c>
      <c r="D3031" s="15">
        <v>30000</v>
      </c>
      <c r="E3031" s="6">
        <v>150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8">
        <f t="shared" si="238"/>
        <v>1</v>
      </c>
      <c r="P3031" s="8">
        <f t="shared" si="239"/>
        <v>0.43</v>
      </c>
      <c r="Q3031" s="10" t="s">
        <v>8314</v>
      </c>
      <c r="R3031" t="s">
        <v>8354</v>
      </c>
      <c r="S3031" s="12">
        <f t="shared" si="240"/>
        <v>41932.708877314813</v>
      </c>
      <c r="T3031" s="12">
        <f t="shared" si="241"/>
        <v>41961.190972222219</v>
      </c>
      <c r="U3031">
        <f t="shared" si="237"/>
        <v>2014</v>
      </c>
    </row>
    <row r="3032" spans="1:21" ht="48" x14ac:dyDescent="0.2">
      <c r="A3032">
        <v>3030</v>
      </c>
      <c r="B3032" s="3" t="s">
        <v>3030</v>
      </c>
      <c r="C3032" s="3" t="s">
        <v>7139</v>
      </c>
      <c r="D3032" s="15">
        <v>1750</v>
      </c>
      <c r="E3032" s="6">
        <v>149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8">
        <f t="shared" si="238"/>
        <v>9</v>
      </c>
      <c r="P3032" s="8">
        <f t="shared" si="239"/>
        <v>3.63</v>
      </c>
      <c r="Q3032" s="10" t="s">
        <v>8314</v>
      </c>
      <c r="R3032" t="s">
        <v>8354</v>
      </c>
      <c r="S3032" s="12">
        <f t="shared" si="240"/>
        <v>42233.747349537036</v>
      </c>
      <c r="T3032" s="12">
        <f t="shared" si="241"/>
        <v>42263.747349537036</v>
      </c>
      <c r="U3032">
        <f t="shared" si="237"/>
        <v>2015</v>
      </c>
    </row>
    <row r="3033" spans="1:21" ht="80" x14ac:dyDescent="0.2">
      <c r="A3033">
        <v>3031</v>
      </c>
      <c r="B3033" s="3" t="s">
        <v>3031</v>
      </c>
      <c r="C3033" s="3" t="s">
        <v>7140</v>
      </c>
      <c r="D3033" s="15">
        <v>1500</v>
      </c>
      <c r="E3033" s="6">
        <v>146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8">
        <f t="shared" si="238"/>
        <v>10</v>
      </c>
      <c r="P3033" s="8">
        <f t="shared" si="239"/>
        <v>5.03</v>
      </c>
      <c r="Q3033" s="10" t="s">
        <v>8314</v>
      </c>
      <c r="R3033" t="s">
        <v>8354</v>
      </c>
      <c r="S3033" s="12">
        <f t="shared" si="240"/>
        <v>42597.882488425923</v>
      </c>
      <c r="T3033" s="12">
        <f t="shared" si="241"/>
        <v>42657.882488425923</v>
      </c>
      <c r="U3033">
        <f t="shared" si="237"/>
        <v>2016</v>
      </c>
    </row>
    <row r="3034" spans="1:21" ht="48" x14ac:dyDescent="0.2">
      <c r="A3034">
        <v>3032</v>
      </c>
      <c r="B3034" s="3" t="s">
        <v>3032</v>
      </c>
      <c r="C3034" s="3" t="s">
        <v>7141</v>
      </c>
      <c r="D3034" s="15">
        <v>1000</v>
      </c>
      <c r="E3034" s="6">
        <v>145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8">
        <f t="shared" si="238"/>
        <v>15</v>
      </c>
      <c r="P3034" s="8">
        <f t="shared" si="239"/>
        <v>5.8</v>
      </c>
      <c r="Q3034" s="10" t="s">
        <v>8314</v>
      </c>
      <c r="R3034" t="s">
        <v>8354</v>
      </c>
      <c r="S3034" s="12">
        <f t="shared" si="240"/>
        <v>42228.044664351852</v>
      </c>
      <c r="T3034" s="12">
        <f t="shared" si="241"/>
        <v>42258.044664351852</v>
      </c>
      <c r="U3034">
        <f t="shared" si="237"/>
        <v>2015</v>
      </c>
    </row>
    <row r="3035" spans="1:21" ht="48" x14ac:dyDescent="0.2">
      <c r="A3035">
        <v>3033</v>
      </c>
      <c r="B3035" s="3" t="s">
        <v>3033</v>
      </c>
      <c r="C3035" s="3" t="s">
        <v>7142</v>
      </c>
      <c r="D3035" s="15">
        <v>3000</v>
      </c>
      <c r="E3035" s="6">
        <v>145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8">
        <f t="shared" si="238"/>
        <v>5</v>
      </c>
      <c r="P3035" s="8">
        <f t="shared" si="239"/>
        <v>6.3</v>
      </c>
      <c r="Q3035" s="10" t="s">
        <v>8314</v>
      </c>
      <c r="R3035" t="s">
        <v>8354</v>
      </c>
      <c r="S3035" s="12">
        <f t="shared" si="240"/>
        <v>42570.110243055555</v>
      </c>
      <c r="T3035" s="12">
        <f t="shared" si="241"/>
        <v>42600.110243055555</v>
      </c>
      <c r="U3035">
        <f t="shared" si="237"/>
        <v>2016</v>
      </c>
    </row>
    <row r="3036" spans="1:21" ht="64" x14ac:dyDescent="0.2">
      <c r="A3036">
        <v>3034</v>
      </c>
      <c r="B3036" s="3" t="s">
        <v>3034</v>
      </c>
      <c r="C3036" s="3" t="s">
        <v>7143</v>
      </c>
      <c r="D3036" s="15">
        <v>100000</v>
      </c>
      <c r="E3036" s="6">
        <v>145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8">
        <f t="shared" si="238"/>
        <v>0</v>
      </c>
      <c r="P3036" s="8">
        <f t="shared" si="239"/>
        <v>0.12</v>
      </c>
      <c r="Q3036" s="10" t="s">
        <v>8314</v>
      </c>
      <c r="R3036" t="s">
        <v>8354</v>
      </c>
      <c r="S3036" s="12">
        <f t="shared" si="240"/>
        <v>42644.535358796296</v>
      </c>
      <c r="T3036" s="12">
        <f t="shared" si="241"/>
        <v>42675.165972222225</v>
      </c>
      <c r="U3036">
        <f t="shared" si="237"/>
        <v>2016</v>
      </c>
    </row>
    <row r="3037" spans="1:21" ht="32" x14ac:dyDescent="0.2">
      <c r="A3037">
        <v>3035</v>
      </c>
      <c r="B3037" s="3" t="s">
        <v>3035</v>
      </c>
      <c r="C3037" s="3" t="s">
        <v>7144</v>
      </c>
      <c r="D3037" s="15">
        <v>25000</v>
      </c>
      <c r="E3037" s="6">
        <v>142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8">
        <f t="shared" si="238"/>
        <v>1</v>
      </c>
      <c r="P3037" s="8">
        <f t="shared" si="239"/>
        <v>0.46</v>
      </c>
      <c r="Q3037" s="10" t="s">
        <v>8314</v>
      </c>
      <c r="R3037" t="s">
        <v>8354</v>
      </c>
      <c r="S3037" s="12">
        <f t="shared" si="240"/>
        <v>41368.560289351852</v>
      </c>
      <c r="T3037" s="12">
        <f t="shared" si="241"/>
        <v>41398.560289351852</v>
      </c>
      <c r="U3037">
        <f t="shared" si="237"/>
        <v>2013</v>
      </c>
    </row>
    <row r="3038" spans="1:21" ht="48" x14ac:dyDescent="0.2">
      <c r="A3038">
        <v>3036</v>
      </c>
      <c r="B3038" s="3" t="s">
        <v>3036</v>
      </c>
      <c r="C3038" s="3" t="s">
        <v>7145</v>
      </c>
      <c r="D3038" s="15">
        <v>25000</v>
      </c>
      <c r="E3038" s="6">
        <v>141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8">
        <f t="shared" si="238"/>
        <v>1</v>
      </c>
      <c r="P3038" s="8">
        <f t="shared" si="239"/>
        <v>0.43</v>
      </c>
      <c r="Q3038" s="10" t="s">
        <v>8314</v>
      </c>
      <c r="R3038" t="s">
        <v>8354</v>
      </c>
      <c r="S3038" s="12">
        <f t="shared" si="240"/>
        <v>41466.785231481481</v>
      </c>
      <c r="T3038" s="12">
        <f t="shared" si="241"/>
        <v>41502.499305555553</v>
      </c>
      <c r="U3038">
        <f t="shared" si="237"/>
        <v>2013</v>
      </c>
    </row>
    <row r="3039" spans="1:21" ht="64" x14ac:dyDescent="0.2">
      <c r="A3039">
        <v>3037</v>
      </c>
      <c r="B3039" s="3" t="s">
        <v>3037</v>
      </c>
      <c r="C3039" s="3" t="s">
        <v>7146</v>
      </c>
      <c r="D3039" s="15">
        <v>500</v>
      </c>
      <c r="E3039" s="6">
        <v>141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8">
        <f t="shared" si="238"/>
        <v>28</v>
      </c>
      <c r="P3039" s="8">
        <f t="shared" si="239"/>
        <v>4.41</v>
      </c>
      <c r="Q3039" s="10" t="s">
        <v>8314</v>
      </c>
      <c r="R3039" t="s">
        <v>8354</v>
      </c>
      <c r="S3039" s="12">
        <f t="shared" si="240"/>
        <v>40378.893206018518</v>
      </c>
      <c r="T3039" s="12">
        <f t="shared" si="241"/>
        <v>40453.207638888889</v>
      </c>
      <c r="U3039">
        <f t="shared" si="237"/>
        <v>2010</v>
      </c>
    </row>
    <row r="3040" spans="1:21" ht="48" x14ac:dyDescent="0.2">
      <c r="A3040">
        <v>3038</v>
      </c>
      <c r="B3040" s="3" t="s">
        <v>3038</v>
      </c>
      <c r="C3040" s="3" t="s">
        <v>7147</v>
      </c>
      <c r="D3040" s="15">
        <v>1000</v>
      </c>
      <c r="E3040" s="6">
        <v>140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8">
        <f t="shared" si="238"/>
        <v>14</v>
      </c>
      <c r="P3040" s="8">
        <f t="shared" si="239"/>
        <v>5.19</v>
      </c>
      <c r="Q3040" s="10" t="s">
        <v>8314</v>
      </c>
      <c r="R3040" t="s">
        <v>8354</v>
      </c>
      <c r="S3040" s="12">
        <f t="shared" si="240"/>
        <v>42373.252280092594</v>
      </c>
      <c r="T3040" s="12">
        <f t="shared" si="241"/>
        <v>42433.252280092594</v>
      </c>
      <c r="U3040">
        <f t="shared" si="237"/>
        <v>2016</v>
      </c>
    </row>
    <row r="3041" spans="1:21" ht="48" x14ac:dyDescent="0.2">
      <c r="A3041">
        <v>3039</v>
      </c>
      <c r="B3041" s="3" t="s">
        <v>3039</v>
      </c>
      <c r="C3041" s="3" t="s">
        <v>7148</v>
      </c>
      <c r="D3041" s="15">
        <v>20000</v>
      </c>
      <c r="E3041" s="6">
        <v>140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8">
        <f t="shared" si="238"/>
        <v>1</v>
      </c>
      <c r="P3041" s="8">
        <f t="shared" si="239"/>
        <v>0.59</v>
      </c>
      <c r="Q3041" s="10" t="s">
        <v>8314</v>
      </c>
      <c r="R3041" t="s">
        <v>8354</v>
      </c>
      <c r="S3041" s="12">
        <f t="shared" si="240"/>
        <v>41610.794421296298</v>
      </c>
      <c r="T3041" s="12">
        <f t="shared" si="241"/>
        <v>41637.332638888889</v>
      </c>
      <c r="U3041">
        <f t="shared" si="237"/>
        <v>2013</v>
      </c>
    </row>
    <row r="3042" spans="1:21" ht="48" x14ac:dyDescent="0.2">
      <c r="A3042">
        <v>3040</v>
      </c>
      <c r="B3042" s="3" t="s">
        <v>3040</v>
      </c>
      <c r="C3042" s="3" t="s">
        <v>7149</v>
      </c>
      <c r="D3042" s="15">
        <v>3000</v>
      </c>
      <c r="E3042" s="6">
        <v>140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8">
        <f t="shared" si="238"/>
        <v>5</v>
      </c>
      <c r="P3042" s="8">
        <f t="shared" si="239"/>
        <v>3.33</v>
      </c>
      <c r="Q3042" s="10" t="s">
        <v>8314</v>
      </c>
      <c r="R3042" t="s">
        <v>8354</v>
      </c>
      <c r="S3042" s="12">
        <f t="shared" si="240"/>
        <v>42177.791909722218</v>
      </c>
      <c r="T3042" s="12">
        <f t="shared" si="241"/>
        <v>42181.958333333328</v>
      </c>
      <c r="U3042">
        <f t="shared" si="237"/>
        <v>2015</v>
      </c>
    </row>
    <row r="3043" spans="1:21" ht="32" x14ac:dyDescent="0.2">
      <c r="A3043">
        <v>3041</v>
      </c>
      <c r="B3043" s="3" t="s">
        <v>3041</v>
      </c>
      <c r="C3043" s="3" t="s">
        <v>7150</v>
      </c>
      <c r="D3043" s="15">
        <v>8300</v>
      </c>
      <c r="E3043" s="6">
        <v>140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8">
        <f t="shared" si="238"/>
        <v>2</v>
      </c>
      <c r="P3043" s="8">
        <f t="shared" si="239"/>
        <v>1.47</v>
      </c>
      <c r="Q3043" s="10" t="s">
        <v>8314</v>
      </c>
      <c r="R3043" t="s">
        <v>8354</v>
      </c>
      <c r="S3043" s="12">
        <f t="shared" si="240"/>
        <v>42359.868611111116</v>
      </c>
      <c r="T3043" s="12">
        <f t="shared" si="241"/>
        <v>42389.868611111116</v>
      </c>
      <c r="U3043">
        <f t="shared" si="237"/>
        <v>2015</v>
      </c>
    </row>
    <row r="3044" spans="1:21" ht="48" x14ac:dyDescent="0.2">
      <c r="A3044">
        <v>3042</v>
      </c>
      <c r="B3044" s="3" t="s">
        <v>3042</v>
      </c>
      <c r="C3044" s="3" t="s">
        <v>7151</v>
      </c>
      <c r="D3044" s="15">
        <v>1500</v>
      </c>
      <c r="E3044" s="6">
        <v>138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8">
        <f t="shared" si="238"/>
        <v>9</v>
      </c>
      <c r="P3044" s="8">
        <f t="shared" si="239"/>
        <v>3.73</v>
      </c>
      <c r="Q3044" s="10" t="s">
        <v>8314</v>
      </c>
      <c r="R3044" t="s">
        <v>8354</v>
      </c>
      <c r="S3044" s="12">
        <f t="shared" si="240"/>
        <v>42253.688043981485</v>
      </c>
      <c r="T3044" s="12">
        <f t="shared" si="241"/>
        <v>42283.688043981485</v>
      </c>
      <c r="U3044">
        <f t="shared" si="237"/>
        <v>2015</v>
      </c>
    </row>
    <row r="3045" spans="1:21" ht="48" x14ac:dyDescent="0.2">
      <c r="A3045">
        <v>3043</v>
      </c>
      <c r="B3045" s="3" t="s">
        <v>3043</v>
      </c>
      <c r="C3045" s="3" t="s">
        <v>7152</v>
      </c>
      <c r="D3045" s="15">
        <v>15000</v>
      </c>
      <c r="E3045" s="6">
        <v>137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8">
        <f t="shared" si="238"/>
        <v>1</v>
      </c>
      <c r="P3045" s="8">
        <f t="shared" si="239"/>
        <v>1.07</v>
      </c>
      <c r="Q3045" s="10" t="s">
        <v>8314</v>
      </c>
      <c r="R3045" t="s">
        <v>8354</v>
      </c>
      <c r="S3045" s="12">
        <f t="shared" si="240"/>
        <v>42083.070590277777</v>
      </c>
      <c r="T3045" s="12">
        <f t="shared" si="241"/>
        <v>42110.118055555555</v>
      </c>
      <c r="U3045">
        <f t="shared" si="237"/>
        <v>2015</v>
      </c>
    </row>
    <row r="3046" spans="1:21" ht="48" x14ac:dyDescent="0.2">
      <c r="A3046">
        <v>3044</v>
      </c>
      <c r="B3046" s="3" t="s">
        <v>3044</v>
      </c>
      <c r="C3046" s="3" t="s">
        <v>7153</v>
      </c>
      <c r="D3046" s="15">
        <v>12000</v>
      </c>
      <c r="E3046" s="6">
        <v>136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8">
        <f t="shared" si="238"/>
        <v>1</v>
      </c>
      <c r="P3046" s="8">
        <f t="shared" si="239"/>
        <v>0.87</v>
      </c>
      <c r="Q3046" s="10" t="s">
        <v>8314</v>
      </c>
      <c r="R3046" t="s">
        <v>8354</v>
      </c>
      <c r="S3046" s="12">
        <f t="shared" si="240"/>
        <v>42387.7268287037</v>
      </c>
      <c r="T3046" s="12">
        <f t="shared" si="241"/>
        <v>42402.7268287037</v>
      </c>
      <c r="U3046">
        <f t="shared" si="237"/>
        <v>2016</v>
      </c>
    </row>
    <row r="3047" spans="1:21" ht="48" x14ac:dyDescent="0.2">
      <c r="A3047">
        <v>3045</v>
      </c>
      <c r="B3047" s="3" t="s">
        <v>3045</v>
      </c>
      <c r="C3047" s="3" t="s">
        <v>7154</v>
      </c>
      <c r="D3047" s="15">
        <v>4000</v>
      </c>
      <c r="E3047" s="6">
        <v>135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8">
        <f t="shared" si="238"/>
        <v>3</v>
      </c>
      <c r="P3047" s="8">
        <f t="shared" si="239"/>
        <v>2.11</v>
      </c>
      <c r="Q3047" s="10" t="s">
        <v>8314</v>
      </c>
      <c r="R3047" t="s">
        <v>8354</v>
      </c>
      <c r="S3047" s="12">
        <f t="shared" si="240"/>
        <v>41843.155729166669</v>
      </c>
      <c r="T3047" s="12">
        <f t="shared" si="241"/>
        <v>41873.155729166669</v>
      </c>
      <c r="U3047">
        <f t="shared" si="237"/>
        <v>2014</v>
      </c>
    </row>
    <row r="3048" spans="1:21" ht="48" x14ac:dyDescent="0.2">
      <c r="A3048">
        <v>3046</v>
      </c>
      <c r="B3048" s="3" t="s">
        <v>3046</v>
      </c>
      <c r="C3048" s="3" t="s">
        <v>7155</v>
      </c>
      <c r="D3048" s="15">
        <v>7900</v>
      </c>
      <c r="E3048" s="6">
        <v>135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8">
        <f t="shared" si="238"/>
        <v>2</v>
      </c>
      <c r="P3048" s="8">
        <f t="shared" si="239"/>
        <v>2.33</v>
      </c>
      <c r="Q3048" s="10" t="s">
        <v>8314</v>
      </c>
      <c r="R3048" t="s">
        <v>8354</v>
      </c>
      <c r="S3048" s="12">
        <f t="shared" si="240"/>
        <v>41862.803078703706</v>
      </c>
      <c r="T3048" s="12">
        <f t="shared" si="241"/>
        <v>41892.202777777777</v>
      </c>
      <c r="U3048">
        <f t="shared" si="237"/>
        <v>2014</v>
      </c>
    </row>
    <row r="3049" spans="1:21" ht="48" x14ac:dyDescent="0.2">
      <c r="A3049">
        <v>3047</v>
      </c>
      <c r="B3049" s="3" t="s">
        <v>3047</v>
      </c>
      <c r="C3049" s="3" t="s">
        <v>7156</v>
      </c>
      <c r="D3049" s="15">
        <v>500</v>
      </c>
      <c r="E3049" s="6">
        <v>135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8">
        <f t="shared" si="238"/>
        <v>27</v>
      </c>
      <c r="P3049" s="8">
        <f t="shared" si="239"/>
        <v>6.75</v>
      </c>
      <c r="Q3049" s="10" t="s">
        <v>8314</v>
      </c>
      <c r="R3049" t="s">
        <v>8354</v>
      </c>
      <c r="S3049" s="12">
        <f t="shared" si="240"/>
        <v>42443.989050925928</v>
      </c>
      <c r="T3049" s="12">
        <f t="shared" si="241"/>
        <v>42487.552777777775</v>
      </c>
      <c r="U3049">
        <f t="shared" si="237"/>
        <v>2016</v>
      </c>
    </row>
    <row r="3050" spans="1:21" ht="48" x14ac:dyDescent="0.2">
      <c r="A3050">
        <v>3048</v>
      </c>
      <c r="B3050" s="3" t="s">
        <v>3048</v>
      </c>
      <c r="C3050" s="3" t="s">
        <v>7157</v>
      </c>
      <c r="D3050" s="15">
        <v>5000</v>
      </c>
      <c r="E3050" s="6">
        <v>135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8">
        <f t="shared" si="238"/>
        <v>3</v>
      </c>
      <c r="P3050" s="8">
        <f t="shared" si="239"/>
        <v>2.87</v>
      </c>
      <c r="Q3050" s="10" t="s">
        <v>8314</v>
      </c>
      <c r="R3050" t="s">
        <v>8354</v>
      </c>
      <c r="S3050" s="12">
        <f t="shared" si="240"/>
        <v>41975.901180555549</v>
      </c>
      <c r="T3050" s="12">
        <f t="shared" si="241"/>
        <v>42004.890277777777</v>
      </c>
      <c r="U3050">
        <f t="shared" si="237"/>
        <v>2014</v>
      </c>
    </row>
    <row r="3051" spans="1:21" ht="48" x14ac:dyDescent="0.2">
      <c r="A3051">
        <v>3049</v>
      </c>
      <c r="B3051" s="3" t="s">
        <v>3049</v>
      </c>
      <c r="C3051" s="3" t="s">
        <v>7158</v>
      </c>
      <c r="D3051" s="15">
        <v>3750</v>
      </c>
      <c r="E3051" s="6">
        <v>133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8">
        <f t="shared" si="238"/>
        <v>4</v>
      </c>
      <c r="P3051" s="8">
        <f t="shared" si="239"/>
        <v>2.46</v>
      </c>
      <c r="Q3051" s="10" t="s">
        <v>8314</v>
      </c>
      <c r="R3051" t="s">
        <v>8354</v>
      </c>
      <c r="S3051" s="12">
        <f t="shared" si="240"/>
        <v>42139.014525462961</v>
      </c>
      <c r="T3051" s="12">
        <f t="shared" si="241"/>
        <v>42169.014525462961</v>
      </c>
      <c r="U3051">
        <f t="shared" si="237"/>
        <v>2015</v>
      </c>
    </row>
    <row r="3052" spans="1:21" ht="32" x14ac:dyDescent="0.2">
      <c r="A3052">
        <v>3050</v>
      </c>
      <c r="B3052" s="3" t="s">
        <v>3050</v>
      </c>
      <c r="C3052" s="3" t="s">
        <v>7159</v>
      </c>
      <c r="D3052" s="15">
        <v>600</v>
      </c>
      <c r="E3052" s="6">
        <v>132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8">
        <f t="shared" si="238"/>
        <v>22</v>
      </c>
      <c r="P3052" s="8">
        <f t="shared" si="239"/>
        <v>14.67</v>
      </c>
      <c r="Q3052" s="10" t="s">
        <v>8314</v>
      </c>
      <c r="R3052" t="s">
        <v>8354</v>
      </c>
      <c r="S3052" s="12">
        <f t="shared" si="240"/>
        <v>42465.16851851852</v>
      </c>
      <c r="T3052" s="12">
        <f t="shared" si="241"/>
        <v>42495.16851851852</v>
      </c>
      <c r="U3052">
        <f t="shared" si="237"/>
        <v>2016</v>
      </c>
    </row>
    <row r="3053" spans="1:21" ht="48" x14ac:dyDescent="0.2">
      <c r="A3053">
        <v>3051</v>
      </c>
      <c r="B3053" s="3" t="s">
        <v>3051</v>
      </c>
      <c r="C3053" s="3" t="s">
        <v>7160</v>
      </c>
      <c r="D3053" s="15">
        <v>3500</v>
      </c>
      <c r="E3053" s="6">
        <v>132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8">
        <f t="shared" si="238"/>
        <v>4</v>
      </c>
      <c r="P3053" s="8">
        <f t="shared" si="239"/>
        <v>3.77</v>
      </c>
      <c r="Q3053" s="10" t="s">
        <v>8314</v>
      </c>
      <c r="R3053" t="s">
        <v>8354</v>
      </c>
      <c r="S3053" s="12">
        <f t="shared" si="240"/>
        <v>42744.416030092587</v>
      </c>
      <c r="T3053" s="12">
        <f t="shared" si="241"/>
        <v>42774.416030092587</v>
      </c>
      <c r="U3053">
        <f t="shared" si="237"/>
        <v>2017</v>
      </c>
    </row>
    <row r="3054" spans="1:21" ht="32" x14ac:dyDescent="0.2">
      <c r="A3054">
        <v>3052</v>
      </c>
      <c r="B3054" s="3" t="s">
        <v>3052</v>
      </c>
      <c r="C3054" s="3" t="s">
        <v>7161</v>
      </c>
      <c r="D3054" s="15">
        <v>50000</v>
      </c>
      <c r="E3054" s="6">
        <v>131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8">
        <f t="shared" si="238"/>
        <v>0</v>
      </c>
      <c r="P3054" s="8">
        <f t="shared" si="239"/>
        <v>65.5</v>
      </c>
      <c r="Q3054" s="10" t="s">
        <v>8314</v>
      </c>
      <c r="R3054" t="s">
        <v>8354</v>
      </c>
      <c r="S3054" s="12">
        <f t="shared" si="240"/>
        <v>42122.670069444444</v>
      </c>
      <c r="T3054" s="12">
        <f t="shared" si="241"/>
        <v>42152.665972222225</v>
      </c>
      <c r="U3054">
        <f t="shared" si="237"/>
        <v>2015</v>
      </c>
    </row>
    <row r="3055" spans="1:21" ht="48" x14ac:dyDescent="0.2">
      <c r="A3055">
        <v>3053</v>
      </c>
      <c r="B3055" s="3" t="s">
        <v>3053</v>
      </c>
      <c r="C3055" s="3" t="s">
        <v>7162</v>
      </c>
      <c r="D3055" s="15">
        <v>10000</v>
      </c>
      <c r="E3055" s="6">
        <v>131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8">
        <f t="shared" si="238"/>
        <v>1</v>
      </c>
      <c r="P3055" s="8">
        <f t="shared" si="239"/>
        <v>43.67</v>
      </c>
      <c r="Q3055" s="10" t="s">
        <v>8314</v>
      </c>
      <c r="R3055" t="s">
        <v>8354</v>
      </c>
      <c r="S3055" s="12">
        <f t="shared" si="240"/>
        <v>41862.761724537035</v>
      </c>
      <c r="T3055" s="12">
        <f t="shared" si="241"/>
        <v>41914.165972222225</v>
      </c>
      <c r="U3055">
        <f t="shared" si="237"/>
        <v>2014</v>
      </c>
    </row>
    <row r="3056" spans="1:21" ht="48" x14ac:dyDescent="0.2">
      <c r="A3056">
        <v>3054</v>
      </c>
      <c r="B3056" s="3" t="s">
        <v>3054</v>
      </c>
      <c r="C3056" s="3" t="s">
        <v>7163</v>
      </c>
      <c r="D3056" s="15">
        <v>300</v>
      </c>
      <c r="E3056" s="6">
        <v>131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8">
        <f t="shared" si="238"/>
        <v>44</v>
      </c>
      <c r="P3056" s="8" t="str">
        <f t="shared" si="239"/>
        <v>N/A</v>
      </c>
      <c r="Q3056" s="10" t="s">
        <v>8314</v>
      </c>
      <c r="R3056" t="s">
        <v>8354</v>
      </c>
      <c r="S3056" s="12">
        <f t="shared" si="240"/>
        <v>42027.832800925928</v>
      </c>
      <c r="T3056" s="12">
        <f t="shared" si="241"/>
        <v>42065.044444444444</v>
      </c>
      <c r="U3056">
        <f t="shared" si="237"/>
        <v>2015</v>
      </c>
    </row>
    <row r="3057" spans="1:21" ht="48" x14ac:dyDescent="0.2">
      <c r="A3057">
        <v>3055</v>
      </c>
      <c r="B3057" s="3" t="s">
        <v>3055</v>
      </c>
      <c r="C3057" s="3" t="s">
        <v>7164</v>
      </c>
      <c r="D3057" s="15">
        <v>20000</v>
      </c>
      <c r="E3057" s="6">
        <v>130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8">
        <f t="shared" si="238"/>
        <v>1</v>
      </c>
      <c r="P3057" s="8">
        <f t="shared" si="239"/>
        <v>130</v>
      </c>
      <c r="Q3057" s="10" t="s">
        <v>8314</v>
      </c>
      <c r="R3057" t="s">
        <v>8354</v>
      </c>
      <c r="S3057" s="12">
        <f t="shared" si="240"/>
        <v>41953.95821759259</v>
      </c>
      <c r="T3057" s="12">
        <f t="shared" si="241"/>
        <v>42013.95821759259</v>
      </c>
      <c r="U3057">
        <f t="shared" si="237"/>
        <v>2014</v>
      </c>
    </row>
    <row r="3058" spans="1:21" ht="48" x14ac:dyDescent="0.2">
      <c r="A3058">
        <v>3056</v>
      </c>
      <c r="B3058" s="3" t="s">
        <v>3056</v>
      </c>
      <c r="C3058" s="3" t="s">
        <v>7165</v>
      </c>
      <c r="D3058" s="15">
        <v>25000</v>
      </c>
      <c r="E3058" s="6">
        <v>130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8">
        <f t="shared" si="238"/>
        <v>1</v>
      </c>
      <c r="P3058" s="8" t="str">
        <f t="shared" si="239"/>
        <v>N/A</v>
      </c>
      <c r="Q3058" s="10" t="s">
        <v>8314</v>
      </c>
      <c r="R3058" t="s">
        <v>8354</v>
      </c>
      <c r="S3058" s="12">
        <f t="shared" si="240"/>
        <v>41851.636388888888</v>
      </c>
      <c r="T3058" s="12">
        <f t="shared" si="241"/>
        <v>41911.636388888888</v>
      </c>
      <c r="U3058">
        <f t="shared" si="237"/>
        <v>2014</v>
      </c>
    </row>
    <row r="3059" spans="1:21" ht="48" x14ac:dyDescent="0.2">
      <c r="A3059">
        <v>3057</v>
      </c>
      <c r="B3059" s="3" t="s">
        <v>3057</v>
      </c>
      <c r="C3059" s="3" t="s">
        <v>7166</v>
      </c>
      <c r="D3059" s="15">
        <v>50000</v>
      </c>
      <c r="E3059" s="6">
        <v>130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8">
        <f t="shared" si="238"/>
        <v>0</v>
      </c>
      <c r="P3059" s="8" t="str">
        <f t="shared" si="239"/>
        <v>N/A</v>
      </c>
      <c r="Q3059" s="10" t="s">
        <v>8314</v>
      </c>
      <c r="R3059" t="s">
        <v>8354</v>
      </c>
      <c r="S3059" s="12">
        <f t="shared" si="240"/>
        <v>42433.650590277779</v>
      </c>
      <c r="T3059" s="12">
        <f t="shared" si="241"/>
        <v>42463.608923611115</v>
      </c>
      <c r="U3059">
        <f t="shared" si="237"/>
        <v>2016</v>
      </c>
    </row>
    <row r="3060" spans="1:21" ht="48" x14ac:dyDescent="0.2">
      <c r="A3060">
        <v>3058</v>
      </c>
      <c r="B3060" s="3" t="s">
        <v>3058</v>
      </c>
      <c r="C3060" s="3" t="s">
        <v>7167</v>
      </c>
      <c r="D3060" s="15">
        <v>18000</v>
      </c>
      <c r="E3060" s="6">
        <v>130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8">
        <f t="shared" si="238"/>
        <v>1</v>
      </c>
      <c r="P3060" s="8">
        <f t="shared" si="239"/>
        <v>43.33</v>
      </c>
      <c r="Q3060" s="10" t="s">
        <v>8314</v>
      </c>
      <c r="R3060" t="s">
        <v>8354</v>
      </c>
      <c r="S3060" s="12">
        <f t="shared" si="240"/>
        <v>42460.374305555553</v>
      </c>
      <c r="T3060" s="12">
        <f t="shared" si="241"/>
        <v>42510.374305555553</v>
      </c>
      <c r="U3060">
        <f t="shared" si="237"/>
        <v>2016</v>
      </c>
    </row>
    <row r="3061" spans="1:21" ht="48" x14ac:dyDescent="0.2">
      <c r="A3061">
        <v>3059</v>
      </c>
      <c r="B3061" s="3" t="s">
        <v>3059</v>
      </c>
      <c r="C3061" s="3" t="s">
        <v>7168</v>
      </c>
      <c r="D3061" s="15">
        <v>15000</v>
      </c>
      <c r="E3061" s="6">
        <v>130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8">
        <f t="shared" si="238"/>
        <v>1</v>
      </c>
      <c r="P3061" s="8">
        <f t="shared" si="239"/>
        <v>11.82</v>
      </c>
      <c r="Q3061" s="10" t="s">
        <v>8314</v>
      </c>
      <c r="R3061" t="s">
        <v>8354</v>
      </c>
      <c r="S3061" s="12">
        <f t="shared" si="240"/>
        <v>41829.935717592591</v>
      </c>
      <c r="T3061" s="12">
        <f t="shared" si="241"/>
        <v>41859.935717592591</v>
      </c>
      <c r="U3061">
        <f t="shared" si="237"/>
        <v>2014</v>
      </c>
    </row>
    <row r="3062" spans="1:21" ht="32" x14ac:dyDescent="0.2">
      <c r="A3062">
        <v>3060</v>
      </c>
      <c r="B3062" s="3" t="s">
        <v>3060</v>
      </c>
      <c r="C3062" s="3" t="s">
        <v>7169</v>
      </c>
      <c r="D3062" s="15">
        <v>220000</v>
      </c>
      <c r="E3062" s="6">
        <v>129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8">
        <f t="shared" si="238"/>
        <v>0</v>
      </c>
      <c r="P3062" s="8">
        <f t="shared" si="239"/>
        <v>21.5</v>
      </c>
      <c r="Q3062" s="10" t="s">
        <v>8314</v>
      </c>
      <c r="R3062" t="s">
        <v>8354</v>
      </c>
      <c r="S3062" s="12">
        <f t="shared" si="240"/>
        <v>42245.274699074071</v>
      </c>
      <c r="T3062" s="12">
        <f t="shared" si="241"/>
        <v>42275.274699074071</v>
      </c>
      <c r="U3062">
        <f t="shared" si="237"/>
        <v>2015</v>
      </c>
    </row>
    <row r="3063" spans="1:21" ht="16" x14ac:dyDescent="0.2">
      <c r="A3063">
        <v>3061</v>
      </c>
      <c r="B3063" s="3" t="s">
        <v>3061</v>
      </c>
      <c r="C3063" s="3" t="s">
        <v>7170</v>
      </c>
      <c r="D3063" s="15">
        <v>1000000</v>
      </c>
      <c r="E3063" s="6">
        <v>128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8">
        <f t="shared" si="238"/>
        <v>0</v>
      </c>
      <c r="P3063" s="8" t="str">
        <f t="shared" si="239"/>
        <v>N/A</v>
      </c>
      <c r="Q3063" s="10" t="s">
        <v>8314</v>
      </c>
      <c r="R3063" t="s">
        <v>8354</v>
      </c>
      <c r="S3063" s="12">
        <f t="shared" si="240"/>
        <v>41834.784120370372</v>
      </c>
      <c r="T3063" s="12">
        <f t="shared" si="241"/>
        <v>41864.784120370372</v>
      </c>
      <c r="U3063">
        <f t="shared" si="237"/>
        <v>2014</v>
      </c>
    </row>
    <row r="3064" spans="1:21" ht="48" x14ac:dyDescent="0.2">
      <c r="A3064">
        <v>3062</v>
      </c>
      <c r="B3064" s="3" t="s">
        <v>3062</v>
      </c>
      <c r="C3064" s="3" t="s">
        <v>7171</v>
      </c>
      <c r="D3064" s="15">
        <v>10000</v>
      </c>
      <c r="E3064" s="6">
        <v>128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8">
        <f t="shared" si="238"/>
        <v>1</v>
      </c>
      <c r="P3064" s="8">
        <f t="shared" si="239"/>
        <v>1.91</v>
      </c>
      <c r="Q3064" s="10" t="s">
        <v>8314</v>
      </c>
      <c r="R3064" t="s">
        <v>8354</v>
      </c>
      <c r="S3064" s="12">
        <f t="shared" si="240"/>
        <v>42248.535787037035</v>
      </c>
      <c r="T3064" s="12">
        <f t="shared" si="241"/>
        <v>42277.75</v>
      </c>
      <c r="U3064">
        <f t="shared" si="237"/>
        <v>2015</v>
      </c>
    </row>
    <row r="3065" spans="1:21" ht="32" x14ac:dyDescent="0.2">
      <c r="A3065">
        <v>3063</v>
      </c>
      <c r="B3065" s="3" t="s">
        <v>3063</v>
      </c>
      <c r="C3065" s="3" t="s">
        <v>7172</v>
      </c>
      <c r="D3065" s="15">
        <v>3000</v>
      </c>
      <c r="E3065" s="6">
        <v>126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8">
        <f t="shared" si="238"/>
        <v>4</v>
      </c>
      <c r="P3065" s="8">
        <f t="shared" si="239"/>
        <v>5.48</v>
      </c>
      <c r="Q3065" s="10" t="s">
        <v>8314</v>
      </c>
      <c r="R3065" t="s">
        <v>8354</v>
      </c>
      <c r="S3065" s="12">
        <f t="shared" si="240"/>
        <v>42630.922893518517</v>
      </c>
      <c r="T3065" s="12">
        <f t="shared" si="241"/>
        <v>42665.922893518517</v>
      </c>
      <c r="U3065">
        <f t="shared" si="237"/>
        <v>2016</v>
      </c>
    </row>
    <row r="3066" spans="1:21" ht="32" x14ac:dyDescent="0.2">
      <c r="A3066">
        <v>3064</v>
      </c>
      <c r="B3066" s="3" t="s">
        <v>3064</v>
      </c>
      <c r="C3066" s="3" t="s">
        <v>7173</v>
      </c>
      <c r="D3066" s="15">
        <v>75000</v>
      </c>
      <c r="E3066" s="6">
        <v>126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8">
        <f t="shared" si="238"/>
        <v>0</v>
      </c>
      <c r="P3066" s="8">
        <f t="shared" si="239"/>
        <v>1.75</v>
      </c>
      <c r="Q3066" s="10" t="s">
        <v>8314</v>
      </c>
      <c r="R3066" t="s">
        <v>8354</v>
      </c>
      <c r="S3066" s="12">
        <f t="shared" si="240"/>
        <v>42299.130162037036</v>
      </c>
      <c r="T3066" s="12">
        <f t="shared" si="241"/>
        <v>42330.290972222225</v>
      </c>
      <c r="U3066">
        <f t="shared" si="237"/>
        <v>2015</v>
      </c>
    </row>
    <row r="3067" spans="1:21" ht="48" x14ac:dyDescent="0.2">
      <c r="A3067">
        <v>3065</v>
      </c>
      <c r="B3067" s="3" t="s">
        <v>3065</v>
      </c>
      <c r="C3067" s="3" t="s">
        <v>7174</v>
      </c>
      <c r="D3067" s="15">
        <v>25000</v>
      </c>
      <c r="E3067" s="6">
        <v>126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8">
        <f t="shared" si="238"/>
        <v>1</v>
      </c>
      <c r="P3067" s="8">
        <f t="shared" si="239"/>
        <v>63</v>
      </c>
      <c r="Q3067" s="10" t="s">
        <v>8314</v>
      </c>
      <c r="R3067" t="s">
        <v>8354</v>
      </c>
      <c r="S3067" s="12">
        <f t="shared" si="240"/>
        <v>41825.055231481485</v>
      </c>
      <c r="T3067" s="12">
        <f t="shared" si="241"/>
        <v>41850.055231481485</v>
      </c>
      <c r="U3067">
        <f t="shared" si="237"/>
        <v>2014</v>
      </c>
    </row>
    <row r="3068" spans="1:21" ht="48" x14ac:dyDescent="0.2">
      <c r="A3068">
        <v>3066</v>
      </c>
      <c r="B3068" s="3" t="s">
        <v>3066</v>
      </c>
      <c r="C3068" s="3" t="s">
        <v>7175</v>
      </c>
      <c r="D3068" s="15">
        <v>350000</v>
      </c>
      <c r="E3068" s="6">
        <v>125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8">
        <f t="shared" si="238"/>
        <v>0</v>
      </c>
      <c r="P3068" s="8">
        <f t="shared" si="239"/>
        <v>8.33</v>
      </c>
      <c r="Q3068" s="10" t="s">
        <v>8314</v>
      </c>
      <c r="R3068" t="s">
        <v>8354</v>
      </c>
      <c r="S3068" s="12">
        <f t="shared" si="240"/>
        <v>42531.228437500002</v>
      </c>
      <c r="T3068" s="12">
        <f t="shared" si="241"/>
        <v>42561.228437500002</v>
      </c>
      <c r="U3068">
        <f t="shared" ref="U3068:U3131" si="242">YEAR(S3068)</f>
        <v>2016</v>
      </c>
    </row>
    <row r="3069" spans="1:21" ht="48" x14ac:dyDescent="0.2">
      <c r="A3069">
        <v>3067</v>
      </c>
      <c r="B3069" s="3" t="s">
        <v>3067</v>
      </c>
      <c r="C3069" s="3" t="s">
        <v>7176</v>
      </c>
      <c r="D3069" s="15">
        <v>8000</v>
      </c>
      <c r="E3069" s="6">
        <v>125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8">
        <f t="shared" si="238"/>
        <v>2</v>
      </c>
      <c r="P3069" s="8">
        <f t="shared" si="239"/>
        <v>125</v>
      </c>
      <c r="Q3069" s="10" t="s">
        <v>8314</v>
      </c>
      <c r="R3069" t="s">
        <v>8354</v>
      </c>
      <c r="S3069" s="12">
        <f t="shared" si="240"/>
        <v>42226.938414351855</v>
      </c>
      <c r="T3069" s="12">
        <f t="shared" si="241"/>
        <v>42256.938414351855</v>
      </c>
      <c r="U3069">
        <f t="shared" si="242"/>
        <v>2015</v>
      </c>
    </row>
    <row r="3070" spans="1:21" ht="48" x14ac:dyDescent="0.2">
      <c r="A3070">
        <v>3068</v>
      </c>
      <c r="B3070" s="3" t="s">
        <v>3068</v>
      </c>
      <c r="C3070" s="3" t="s">
        <v>7177</v>
      </c>
      <c r="D3070" s="15">
        <v>250000</v>
      </c>
      <c r="E3070" s="6">
        <v>125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8">
        <f t="shared" si="238"/>
        <v>0</v>
      </c>
      <c r="P3070" s="8">
        <f t="shared" si="239"/>
        <v>62.5</v>
      </c>
      <c r="Q3070" s="10" t="s">
        <v>8314</v>
      </c>
      <c r="R3070" t="s">
        <v>8354</v>
      </c>
      <c r="S3070" s="12">
        <f t="shared" si="240"/>
        <v>42263.691574074073</v>
      </c>
      <c r="T3070" s="12">
        <f t="shared" si="241"/>
        <v>42293.691574074073</v>
      </c>
      <c r="U3070">
        <f t="shared" si="242"/>
        <v>2015</v>
      </c>
    </row>
    <row r="3071" spans="1:21" ht="48" x14ac:dyDescent="0.2">
      <c r="A3071">
        <v>3069</v>
      </c>
      <c r="B3071" s="3" t="s">
        <v>3069</v>
      </c>
      <c r="C3071" s="3" t="s">
        <v>7178</v>
      </c>
      <c r="D3071" s="15">
        <v>1000</v>
      </c>
      <c r="E3071" s="6">
        <v>125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8">
        <f t="shared" si="238"/>
        <v>13</v>
      </c>
      <c r="P3071" s="8">
        <f t="shared" si="239"/>
        <v>17.86</v>
      </c>
      <c r="Q3071" s="10" t="s">
        <v>8314</v>
      </c>
      <c r="R3071" t="s">
        <v>8354</v>
      </c>
      <c r="S3071" s="12">
        <f t="shared" si="240"/>
        <v>41957.833726851852</v>
      </c>
      <c r="T3071" s="12">
        <f t="shared" si="241"/>
        <v>41987.833726851852</v>
      </c>
      <c r="U3071">
        <f t="shared" si="242"/>
        <v>2014</v>
      </c>
    </row>
    <row r="3072" spans="1:21" ht="48" x14ac:dyDescent="0.2">
      <c r="A3072">
        <v>3070</v>
      </c>
      <c r="B3072" s="3" t="s">
        <v>3070</v>
      </c>
      <c r="C3072" s="3" t="s">
        <v>7179</v>
      </c>
      <c r="D3072" s="15">
        <v>10000</v>
      </c>
      <c r="E3072" s="6">
        <v>125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8">
        <f t="shared" si="238"/>
        <v>1</v>
      </c>
      <c r="P3072" s="8">
        <f t="shared" si="239"/>
        <v>7.81</v>
      </c>
      <c r="Q3072" s="10" t="s">
        <v>8314</v>
      </c>
      <c r="R3072" t="s">
        <v>8354</v>
      </c>
      <c r="S3072" s="12">
        <f t="shared" si="240"/>
        <v>42690.733437499999</v>
      </c>
      <c r="T3072" s="12">
        <f t="shared" si="241"/>
        <v>42711.733437499999</v>
      </c>
      <c r="U3072">
        <f t="shared" si="242"/>
        <v>2016</v>
      </c>
    </row>
    <row r="3073" spans="1:21" ht="48" x14ac:dyDescent="0.2">
      <c r="A3073">
        <v>3071</v>
      </c>
      <c r="B3073" s="3" t="s">
        <v>3071</v>
      </c>
      <c r="C3073" s="3" t="s">
        <v>7180</v>
      </c>
      <c r="D3073" s="15">
        <v>12000</v>
      </c>
      <c r="E3073" s="6">
        <v>125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8">
        <f t="shared" si="238"/>
        <v>1</v>
      </c>
      <c r="P3073" s="8">
        <f t="shared" si="239"/>
        <v>1.07</v>
      </c>
      <c r="Q3073" s="10" t="s">
        <v>8314</v>
      </c>
      <c r="R3073" t="s">
        <v>8354</v>
      </c>
      <c r="S3073" s="12">
        <f t="shared" si="240"/>
        <v>42097.732418981483</v>
      </c>
      <c r="T3073" s="12">
        <f t="shared" si="241"/>
        <v>42115.249305555553</v>
      </c>
      <c r="U3073">
        <f t="shared" si="242"/>
        <v>2015</v>
      </c>
    </row>
    <row r="3074" spans="1:21" ht="48" x14ac:dyDescent="0.2">
      <c r="A3074">
        <v>3072</v>
      </c>
      <c r="B3074" s="3" t="s">
        <v>3072</v>
      </c>
      <c r="C3074" s="3" t="s">
        <v>7181</v>
      </c>
      <c r="D3074" s="15">
        <v>12000</v>
      </c>
      <c r="E3074" s="6">
        <v>125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8">
        <f t="shared" si="238"/>
        <v>1</v>
      </c>
      <c r="P3074" s="8">
        <f t="shared" si="239"/>
        <v>62.5</v>
      </c>
      <c r="Q3074" s="10" t="s">
        <v>8314</v>
      </c>
      <c r="R3074" t="s">
        <v>8354</v>
      </c>
      <c r="S3074" s="12">
        <f t="shared" si="240"/>
        <v>42658.690532407403</v>
      </c>
      <c r="T3074" s="12">
        <f t="shared" si="241"/>
        <v>42673.073611111111</v>
      </c>
      <c r="U3074">
        <f t="shared" si="242"/>
        <v>2016</v>
      </c>
    </row>
    <row r="3075" spans="1:21" ht="48" x14ac:dyDescent="0.2">
      <c r="A3075">
        <v>3073</v>
      </c>
      <c r="B3075" s="3" t="s">
        <v>3073</v>
      </c>
      <c r="C3075" s="3" t="s">
        <v>7182</v>
      </c>
      <c r="D3075" s="15">
        <v>2800000</v>
      </c>
      <c r="E3075" s="6">
        <v>125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8">
        <f t="shared" ref="O3075:O3138" si="243">ROUND(E3075/D3075*100,0)</f>
        <v>0</v>
      </c>
      <c r="P3075" s="8">
        <f t="shared" ref="P3075:P3138" si="244">IFERROR(ROUND(E3075/L3075,2), "N/A")</f>
        <v>17.86</v>
      </c>
      <c r="Q3075" s="10" t="s">
        <v>8314</v>
      </c>
      <c r="R3075" t="s">
        <v>8354</v>
      </c>
      <c r="S3075" s="12">
        <f t="shared" ref="S3075:S3138" si="245">(((J3075/60)/60)/24)+DATE(1970,1,1)</f>
        <v>42111.684027777781</v>
      </c>
      <c r="T3075" s="12">
        <f t="shared" ref="T3075:T3138" si="246">(((I3075/60)/60)/24)+DATE(1970,1,1)</f>
        <v>42169.804861111115</v>
      </c>
      <c r="U3075">
        <f t="shared" si="242"/>
        <v>2015</v>
      </c>
    </row>
    <row r="3076" spans="1:21" ht="64" x14ac:dyDescent="0.2">
      <c r="A3076">
        <v>3074</v>
      </c>
      <c r="B3076" s="3" t="s">
        <v>3074</v>
      </c>
      <c r="C3076" s="3" t="s">
        <v>7183</v>
      </c>
      <c r="D3076" s="15">
        <v>25000</v>
      </c>
      <c r="E3076" s="6">
        <v>124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8">
        <f t="shared" si="243"/>
        <v>0</v>
      </c>
      <c r="P3076" s="8">
        <f t="shared" si="244"/>
        <v>41.33</v>
      </c>
      <c r="Q3076" s="10" t="s">
        <v>8314</v>
      </c>
      <c r="R3076" t="s">
        <v>8354</v>
      </c>
      <c r="S3076" s="12">
        <f t="shared" si="245"/>
        <v>42409.571284722217</v>
      </c>
      <c r="T3076" s="12">
        <f t="shared" si="246"/>
        <v>42439.571284722217</v>
      </c>
      <c r="U3076">
        <f t="shared" si="242"/>
        <v>2016</v>
      </c>
    </row>
    <row r="3077" spans="1:21" ht="48" x14ac:dyDescent="0.2">
      <c r="A3077">
        <v>3075</v>
      </c>
      <c r="B3077" s="3" t="s">
        <v>3075</v>
      </c>
      <c r="C3077" s="3" t="s">
        <v>7184</v>
      </c>
      <c r="D3077" s="15">
        <v>15000</v>
      </c>
      <c r="E3077" s="6">
        <v>124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8">
        <f t="shared" si="243"/>
        <v>1</v>
      </c>
      <c r="P3077" s="8">
        <f t="shared" si="244"/>
        <v>6.2</v>
      </c>
      <c r="Q3077" s="10" t="s">
        <v>8314</v>
      </c>
      <c r="R3077" t="s">
        <v>8354</v>
      </c>
      <c r="S3077" s="12">
        <f t="shared" si="245"/>
        <v>42551.102314814809</v>
      </c>
      <c r="T3077" s="12">
        <f t="shared" si="246"/>
        <v>42601.102314814809</v>
      </c>
      <c r="U3077">
        <f t="shared" si="242"/>
        <v>2016</v>
      </c>
    </row>
    <row r="3078" spans="1:21" ht="32" x14ac:dyDescent="0.2">
      <c r="A3078">
        <v>3076</v>
      </c>
      <c r="B3078" s="3" t="s">
        <v>3076</v>
      </c>
      <c r="C3078" s="3" t="s">
        <v>7185</v>
      </c>
      <c r="D3078" s="15">
        <v>10000</v>
      </c>
      <c r="E3078" s="6">
        <v>123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8">
        <f t="shared" si="243"/>
        <v>1</v>
      </c>
      <c r="P3078" s="8">
        <f t="shared" si="244"/>
        <v>2.46</v>
      </c>
      <c r="Q3078" s="10" t="s">
        <v>8314</v>
      </c>
      <c r="R3078" t="s">
        <v>8354</v>
      </c>
      <c r="S3078" s="12">
        <f t="shared" si="245"/>
        <v>42226.651886574073</v>
      </c>
      <c r="T3078" s="12">
        <f t="shared" si="246"/>
        <v>42286.651886574073</v>
      </c>
      <c r="U3078">
        <f t="shared" si="242"/>
        <v>2015</v>
      </c>
    </row>
    <row r="3079" spans="1:21" ht="48" x14ac:dyDescent="0.2">
      <c r="A3079">
        <v>3077</v>
      </c>
      <c r="B3079" s="3" t="s">
        <v>3077</v>
      </c>
      <c r="C3079" s="3" t="s">
        <v>7186</v>
      </c>
      <c r="D3079" s="15">
        <v>22000</v>
      </c>
      <c r="E3079" s="6">
        <v>123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8">
        <f t="shared" si="243"/>
        <v>1</v>
      </c>
      <c r="P3079" s="8">
        <f t="shared" si="244"/>
        <v>61.5</v>
      </c>
      <c r="Q3079" s="10" t="s">
        <v>8314</v>
      </c>
      <c r="R3079" t="s">
        <v>8354</v>
      </c>
      <c r="S3079" s="12">
        <f t="shared" si="245"/>
        <v>42766.956921296296</v>
      </c>
      <c r="T3079" s="12">
        <f t="shared" si="246"/>
        <v>42796.956921296296</v>
      </c>
      <c r="U3079">
        <f t="shared" si="242"/>
        <v>2017</v>
      </c>
    </row>
    <row r="3080" spans="1:21" ht="48" x14ac:dyDescent="0.2">
      <c r="A3080">
        <v>3078</v>
      </c>
      <c r="B3080" s="3" t="s">
        <v>3078</v>
      </c>
      <c r="C3080" s="3" t="s">
        <v>7187</v>
      </c>
      <c r="D3080" s="15">
        <v>60000</v>
      </c>
      <c r="E3080" s="6">
        <v>120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8">
        <f t="shared" si="243"/>
        <v>0</v>
      </c>
      <c r="P3080" s="8">
        <f t="shared" si="244"/>
        <v>40</v>
      </c>
      <c r="Q3080" s="10" t="s">
        <v>8314</v>
      </c>
      <c r="R3080" t="s">
        <v>8354</v>
      </c>
      <c r="S3080" s="12">
        <f t="shared" si="245"/>
        <v>42031.138831018514</v>
      </c>
      <c r="T3080" s="12">
        <f t="shared" si="246"/>
        <v>42061.138831018514</v>
      </c>
      <c r="U3080">
        <f t="shared" si="242"/>
        <v>2015</v>
      </c>
    </row>
    <row r="3081" spans="1:21" ht="48" x14ac:dyDescent="0.2">
      <c r="A3081">
        <v>3079</v>
      </c>
      <c r="B3081" s="3" t="s">
        <v>3079</v>
      </c>
      <c r="C3081" s="3" t="s">
        <v>7188</v>
      </c>
      <c r="D3081" s="15">
        <v>1333666</v>
      </c>
      <c r="E3081" s="6">
        <v>120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8">
        <f t="shared" si="243"/>
        <v>0</v>
      </c>
      <c r="P3081" s="8">
        <f t="shared" si="244"/>
        <v>4.4400000000000004</v>
      </c>
      <c r="Q3081" s="10" t="s">
        <v>8314</v>
      </c>
      <c r="R3081" t="s">
        <v>8354</v>
      </c>
      <c r="S3081" s="12">
        <f t="shared" si="245"/>
        <v>42055.713368055556</v>
      </c>
      <c r="T3081" s="12">
        <f t="shared" si="246"/>
        <v>42085.671701388885</v>
      </c>
      <c r="U3081">
        <f t="shared" si="242"/>
        <v>2015</v>
      </c>
    </row>
    <row r="3082" spans="1:21" ht="48" x14ac:dyDescent="0.2">
      <c r="A3082">
        <v>3080</v>
      </c>
      <c r="B3082" s="3" t="s">
        <v>3080</v>
      </c>
      <c r="C3082" s="3" t="s">
        <v>7189</v>
      </c>
      <c r="D3082" s="15">
        <v>2000000</v>
      </c>
      <c r="E3082" s="6">
        <v>120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8">
        <f t="shared" si="243"/>
        <v>0</v>
      </c>
      <c r="P3082" s="8">
        <f t="shared" si="244"/>
        <v>17.14</v>
      </c>
      <c r="Q3082" s="10" t="s">
        <v>8314</v>
      </c>
      <c r="R3082" t="s">
        <v>8354</v>
      </c>
      <c r="S3082" s="12">
        <f t="shared" si="245"/>
        <v>41940.028287037036</v>
      </c>
      <c r="T3082" s="12">
        <f t="shared" si="246"/>
        <v>42000.0699537037</v>
      </c>
      <c r="U3082">
        <f t="shared" si="242"/>
        <v>2014</v>
      </c>
    </row>
    <row r="3083" spans="1:21" ht="48" x14ac:dyDescent="0.2">
      <c r="A3083">
        <v>3081</v>
      </c>
      <c r="B3083" s="3" t="s">
        <v>3081</v>
      </c>
      <c r="C3083" s="3" t="s">
        <v>7190</v>
      </c>
      <c r="D3083" s="15">
        <v>1000000</v>
      </c>
      <c r="E3083" s="6">
        <v>120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8">
        <f t="shared" si="243"/>
        <v>0</v>
      </c>
      <c r="P3083" s="8">
        <f t="shared" si="244"/>
        <v>24</v>
      </c>
      <c r="Q3083" s="10" t="s">
        <v>8314</v>
      </c>
      <c r="R3083" t="s">
        <v>8354</v>
      </c>
      <c r="S3083" s="12">
        <f t="shared" si="245"/>
        <v>42237.181608796294</v>
      </c>
      <c r="T3083" s="12">
        <f t="shared" si="246"/>
        <v>42267.181608796294</v>
      </c>
      <c r="U3083">
        <f t="shared" si="242"/>
        <v>2015</v>
      </c>
    </row>
    <row r="3084" spans="1:21" ht="48" x14ac:dyDescent="0.2">
      <c r="A3084">
        <v>3082</v>
      </c>
      <c r="B3084" s="3" t="s">
        <v>3082</v>
      </c>
      <c r="C3084" s="3" t="s">
        <v>7191</v>
      </c>
      <c r="D3084" s="15">
        <v>9000</v>
      </c>
      <c r="E3084" s="6">
        <v>120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8">
        <f t="shared" si="243"/>
        <v>1</v>
      </c>
      <c r="P3084" s="8" t="str">
        <f t="shared" si="244"/>
        <v>N/A</v>
      </c>
      <c r="Q3084" s="10" t="s">
        <v>8314</v>
      </c>
      <c r="R3084" t="s">
        <v>8354</v>
      </c>
      <c r="S3084" s="12">
        <f t="shared" si="245"/>
        <v>42293.922986111109</v>
      </c>
      <c r="T3084" s="12">
        <f t="shared" si="246"/>
        <v>42323.96465277778</v>
      </c>
      <c r="U3084">
        <f t="shared" si="242"/>
        <v>2015</v>
      </c>
    </row>
    <row r="3085" spans="1:21" ht="64" x14ac:dyDescent="0.2">
      <c r="A3085">
        <v>3083</v>
      </c>
      <c r="B3085" s="3" t="s">
        <v>3083</v>
      </c>
      <c r="C3085" s="3" t="s">
        <v>7192</v>
      </c>
      <c r="D3085" s="15">
        <v>20000</v>
      </c>
      <c r="E3085" s="6">
        <v>120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8">
        <f t="shared" si="243"/>
        <v>1</v>
      </c>
      <c r="P3085" s="8">
        <f t="shared" si="244"/>
        <v>40</v>
      </c>
      <c r="Q3085" s="10" t="s">
        <v>8314</v>
      </c>
      <c r="R3085" t="s">
        <v>8354</v>
      </c>
      <c r="S3085" s="12">
        <f t="shared" si="245"/>
        <v>41853.563402777778</v>
      </c>
      <c r="T3085" s="12">
        <f t="shared" si="246"/>
        <v>41883.208333333336</v>
      </c>
      <c r="U3085">
        <f t="shared" si="242"/>
        <v>2014</v>
      </c>
    </row>
    <row r="3086" spans="1:21" ht="48" x14ac:dyDescent="0.2">
      <c r="A3086">
        <v>3084</v>
      </c>
      <c r="B3086" s="3" t="s">
        <v>3084</v>
      </c>
      <c r="C3086" s="3" t="s">
        <v>7193</v>
      </c>
      <c r="D3086" s="15">
        <v>4059</v>
      </c>
      <c r="E3086" s="6">
        <v>118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8">
        <f t="shared" si="243"/>
        <v>3</v>
      </c>
      <c r="P3086" s="8">
        <f t="shared" si="244"/>
        <v>19.670000000000002</v>
      </c>
      <c r="Q3086" s="10" t="s">
        <v>8314</v>
      </c>
      <c r="R3086" t="s">
        <v>8354</v>
      </c>
      <c r="S3086" s="12">
        <f t="shared" si="245"/>
        <v>42100.723738425921</v>
      </c>
      <c r="T3086" s="12">
        <f t="shared" si="246"/>
        <v>42129.783333333333</v>
      </c>
      <c r="U3086">
        <f t="shared" si="242"/>
        <v>2015</v>
      </c>
    </row>
    <row r="3087" spans="1:21" ht="48" x14ac:dyDescent="0.2">
      <c r="A3087">
        <v>3085</v>
      </c>
      <c r="B3087" s="3" t="s">
        <v>3085</v>
      </c>
      <c r="C3087" s="3" t="s">
        <v>7194</v>
      </c>
      <c r="D3087" s="15">
        <v>25000</v>
      </c>
      <c r="E3087" s="6">
        <v>118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8">
        <f t="shared" si="243"/>
        <v>0</v>
      </c>
      <c r="P3087" s="8">
        <f t="shared" si="244"/>
        <v>13.11</v>
      </c>
      <c r="Q3087" s="10" t="s">
        <v>8314</v>
      </c>
      <c r="R3087" t="s">
        <v>8354</v>
      </c>
      <c r="S3087" s="12">
        <f t="shared" si="245"/>
        <v>42246.883784722217</v>
      </c>
      <c r="T3087" s="12">
        <f t="shared" si="246"/>
        <v>42276.883784722217</v>
      </c>
      <c r="U3087">
        <f t="shared" si="242"/>
        <v>2015</v>
      </c>
    </row>
    <row r="3088" spans="1:21" ht="48" x14ac:dyDescent="0.2">
      <c r="A3088">
        <v>3086</v>
      </c>
      <c r="B3088" s="3" t="s">
        <v>3086</v>
      </c>
      <c r="C3088" s="3" t="s">
        <v>7195</v>
      </c>
      <c r="D3088" s="15">
        <v>20000</v>
      </c>
      <c r="E3088" s="6">
        <v>116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8">
        <f t="shared" si="243"/>
        <v>1</v>
      </c>
      <c r="P3088" s="8">
        <f t="shared" si="244"/>
        <v>38.67</v>
      </c>
      <c r="Q3088" s="10" t="s">
        <v>8314</v>
      </c>
      <c r="R3088" t="s">
        <v>8354</v>
      </c>
      <c r="S3088" s="12">
        <f t="shared" si="245"/>
        <v>42173.67082175926</v>
      </c>
      <c r="T3088" s="12">
        <f t="shared" si="246"/>
        <v>42233.67082175926</v>
      </c>
      <c r="U3088">
        <f t="shared" si="242"/>
        <v>2015</v>
      </c>
    </row>
    <row r="3089" spans="1:21" ht="48" x14ac:dyDescent="0.2">
      <c r="A3089">
        <v>3087</v>
      </c>
      <c r="B3089" s="3" t="s">
        <v>3087</v>
      </c>
      <c r="C3089" s="3" t="s">
        <v>7196</v>
      </c>
      <c r="D3089" s="15">
        <v>20000</v>
      </c>
      <c r="E3089" s="6">
        <v>116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8">
        <f t="shared" si="243"/>
        <v>1</v>
      </c>
      <c r="P3089" s="8">
        <f t="shared" si="244"/>
        <v>58</v>
      </c>
      <c r="Q3089" s="10" t="s">
        <v>8314</v>
      </c>
      <c r="R3089" t="s">
        <v>8354</v>
      </c>
      <c r="S3089" s="12">
        <f t="shared" si="245"/>
        <v>42665.150347222225</v>
      </c>
      <c r="T3089" s="12">
        <f t="shared" si="246"/>
        <v>42725.192013888889</v>
      </c>
      <c r="U3089">
        <f t="shared" si="242"/>
        <v>2016</v>
      </c>
    </row>
    <row r="3090" spans="1:21" ht="32" x14ac:dyDescent="0.2">
      <c r="A3090">
        <v>3088</v>
      </c>
      <c r="B3090" s="3" t="s">
        <v>3088</v>
      </c>
      <c r="C3090" s="3" t="s">
        <v>7197</v>
      </c>
      <c r="D3090" s="15">
        <v>65000</v>
      </c>
      <c r="E3090" s="6">
        <v>116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8">
        <f t="shared" si="243"/>
        <v>0</v>
      </c>
      <c r="P3090" s="8">
        <f t="shared" si="244"/>
        <v>38.67</v>
      </c>
      <c r="Q3090" s="10" t="s">
        <v>8314</v>
      </c>
      <c r="R3090" t="s">
        <v>8354</v>
      </c>
      <c r="S3090" s="12">
        <f t="shared" si="245"/>
        <v>41981.57230324074</v>
      </c>
      <c r="T3090" s="12">
        <f t="shared" si="246"/>
        <v>42012.570138888885</v>
      </c>
      <c r="U3090">
        <f t="shared" si="242"/>
        <v>2014</v>
      </c>
    </row>
    <row r="3091" spans="1:21" ht="32" x14ac:dyDescent="0.2">
      <c r="A3091">
        <v>3089</v>
      </c>
      <c r="B3091" s="3" t="s">
        <v>3089</v>
      </c>
      <c r="C3091" s="3" t="s">
        <v>7198</v>
      </c>
      <c r="D3091" s="15">
        <v>25000</v>
      </c>
      <c r="E3091" s="6">
        <v>115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8">
        <f t="shared" si="243"/>
        <v>0</v>
      </c>
      <c r="P3091" s="8">
        <f t="shared" si="244"/>
        <v>2.56</v>
      </c>
      <c r="Q3091" s="10" t="s">
        <v>8314</v>
      </c>
      <c r="R3091" t="s">
        <v>8354</v>
      </c>
      <c r="S3091" s="12">
        <f t="shared" si="245"/>
        <v>42528.542627314819</v>
      </c>
      <c r="T3091" s="12">
        <f t="shared" si="246"/>
        <v>42560.082638888889</v>
      </c>
      <c r="U3091">
        <f t="shared" si="242"/>
        <v>2016</v>
      </c>
    </row>
    <row r="3092" spans="1:21" ht="48" x14ac:dyDescent="0.2">
      <c r="A3092">
        <v>3090</v>
      </c>
      <c r="B3092" s="3" t="s">
        <v>3090</v>
      </c>
      <c r="C3092" s="3" t="s">
        <v>7199</v>
      </c>
      <c r="D3092" s="15">
        <v>225000</v>
      </c>
      <c r="E3092" s="6">
        <v>115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8">
        <f t="shared" si="243"/>
        <v>0</v>
      </c>
      <c r="P3092" s="8">
        <f t="shared" si="244"/>
        <v>12.78</v>
      </c>
      <c r="Q3092" s="10" t="s">
        <v>8314</v>
      </c>
      <c r="R3092" t="s">
        <v>8354</v>
      </c>
      <c r="S3092" s="12">
        <f t="shared" si="245"/>
        <v>42065.818807870368</v>
      </c>
      <c r="T3092" s="12">
        <f t="shared" si="246"/>
        <v>42125.777141203704</v>
      </c>
      <c r="U3092">
        <f t="shared" si="242"/>
        <v>2015</v>
      </c>
    </row>
    <row r="3093" spans="1:21" ht="48" x14ac:dyDescent="0.2">
      <c r="A3093">
        <v>3091</v>
      </c>
      <c r="B3093" s="3" t="s">
        <v>3091</v>
      </c>
      <c r="C3093" s="3" t="s">
        <v>7200</v>
      </c>
      <c r="D3093" s="15">
        <v>5000</v>
      </c>
      <c r="E3093" s="6">
        <v>115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8">
        <f t="shared" si="243"/>
        <v>2</v>
      </c>
      <c r="P3093" s="8">
        <f t="shared" si="244"/>
        <v>12.78</v>
      </c>
      <c r="Q3093" s="10" t="s">
        <v>8314</v>
      </c>
      <c r="R3093" t="s">
        <v>8354</v>
      </c>
      <c r="S3093" s="12">
        <f t="shared" si="245"/>
        <v>42566.948414351849</v>
      </c>
      <c r="T3093" s="12">
        <f t="shared" si="246"/>
        <v>42596.948414351849</v>
      </c>
      <c r="U3093">
        <f t="shared" si="242"/>
        <v>2016</v>
      </c>
    </row>
    <row r="3094" spans="1:21" ht="48" x14ac:dyDescent="0.2">
      <c r="A3094">
        <v>3092</v>
      </c>
      <c r="B3094" s="3" t="s">
        <v>3092</v>
      </c>
      <c r="C3094" s="3" t="s">
        <v>7201</v>
      </c>
      <c r="D3094" s="15">
        <v>100000</v>
      </c>
      <c r="E3094" s="6">
        <v>115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8">
        <f t="shared" si="243"/>
        <v>0</v>
      </c>
      <c r="P3094" s="8">
        <f t="shared" si="244"/>
        <v>5.48</v>
      </c>
      <c r="Q3094" s="10" t="s">
        <v>8314</v>
      </c>
      <c r="R3094" t="s">
        <v>8354</v>
      </c>
      <c r="S3094" s="12">
        <f t="shared" si="245"/>
        <v>42255.619351851856</v>
      </c>
      <c r="T3094" s="12">
        <f t="shared" si="246"/>
        <v>42292.916666666672</v>
      </c>
      <c r="U3094">
        <f t="shared" si="242"/>
        <v>2015</v>
      </c>
    </row>
    <row r="3095" spans="1:21" ht="48" x14ac:dyDescent="0.2">
      <c r="A3095">
        <v>3093</v>
      </c>
      <c r="B3095" s="3" t="s">
        <v>3093</v>
      </c>
      <c r="C3095" s="3" t="s">
        <v>7202</v>
      </c>
      <c r="D3095" s="15">
        <v>4000</v>
      </c>
      <c r="E3095" s="6">
        <v>114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8">
        <f t="shared" si="243"/>
        <v>3</v>
      </c>
      <c r="P3095" s="8">
        <f t="shared" si="244"/>
        <v>6.71</v>
      </c>
      <c r="Q3095" s="10" t="s">
        <v>8314</v>
      </c>
      <c r="R3095" t="s">
        <v>8354</v>
      </c>
      <c r="S3095" s="12">
        <f t="shared" si="245"/>
        <v>41760.909039351849</v>
      </c>
      <c r="T3095" s="12">
        <f t="shared" si="246"/>
        <v>41791.165972222225</v>
      </c>
      <c r="U3095">
        <f t="shared" si="242"/>
        <v>2014</v>
      </c>
    </row>
    <row r="3096" spans="1:21" ht="32" x14ac:dyDescent="0.2">
      <c r="A3096">
        <v>3094</v>
      </c>
      <c r="B3096" s="3" t="s">
        <v>3094</v>
      </c>
      <c r="C3096" s="3" t="s">
        <v>7203</v>
      </c>
      <c r="D3096" s="15">
        <v>100000</v>
      </c>
      <c r="E3096" s="6">
        <v>113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8">
        <f t="shared" si="243"/>
        <v>0</v>
      </c>
      <c r="P3096" s="8">
        <f t="shared" si="244"/>
        <v>113</v>
      </c>
      <c r="Q3096" s="10" t="s">
        <v>8314</v>
      </c>
      <c r="R3096" t="s">
        <v>8354</v>
      </c>
      <c r="S3096" s="12">
        <f t="shared" si="245"/>
        <v>42207.795787037037</v>
      </c>
      <c r="T3096" s="12">
        <f t="shared" si="246"/>
        <v>42267.795787037037</v>
      </c>
      <c r="U3096">
        <f t="shared" si="242"/>
        <v>2015</v>
      </c>
    </row>
    <row r="3097" spans="1:21" ht="48" x14ac:dyDescent="0.2">
      <c r="A3097">
        <v>3095</v>
      </c>
      <c r="B3097" s="3" t="s">
        <v>3095</v>
      </c>
      <c r="C3097" s="3" t="s">
        <v>7204</v>
      </c>
      <c r="D3097" s="15">
        <v>14920</v>
      </c>
      <c r="E3097" s="6">
        <v>110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8">
        <f t="shared" si="243"/>
        <v>1</v>
      </c>
      <c r="P3097" s="8">
        <f t="shared" si="244"/>
        <v>110</v>
      </c>
      <c r="Q3097" s="10" t="s">
        <v>8314</v>
      </c>
      <c r="R3097" t="s">
        <v>8354</v>
      </c>
      <c r="S3097" s="12">
        <f t="shared" si="245"/>
        <v>42523.025231481486</v>
      </c>
      <c r="T3097" s="12">
        <f t="shared" si="246"/>
        <v>42583.025231481486</v>
      </c>
      <c r="U3097">
        <f t="shared" si="242"/>
        <v>2016</v>
      </c>
    </row>
    <row r="3098" spans="1:21" ht="48" x14ac:dyDescent="0.2">
      <c r="A3098">
        <v>3096</v>
      </c>
      <c r="B3098" s="3" t="s">
        <v>3096</v>
      </c>
      <c r="C3098" s="3" t="s">
        <v>7205</v>
      </c>
      <c r="D3098" s="15">
        <v>20000</v>
      </c>
      <c r="E3098" s="6">
        <v>110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8">
        <f t="shared" si="243"/>
        <v>1</v>
      </c>
      <c r="P3098" s="8">
        <f t="shared" si="244"/>
        <v>7.86</v>
      </c>
      <c r="Q3098" s="10" t="s">
        <v>8314</v>
      </c>
      <c r="R3098" t="s">
        <v>8354</v>
      </c>
      <c r="S3098" s="12">
        <f t="shared" si="245"/>
        <v>42114.825532407413</v>
      </c>
      <c r="T3098" s="12">
        <f t="shared" si="246"/>
        <v>42144.825532407413</v>
      </c>
      <c r="U3098">
        <f t="shared" si="242"/>
        <v>2015</v>
      </c>
    </row>
    <row r="3099" spans="1:21" ht="48" x14ac:dyDescent="0.2">
      <c r="A3099">
        <v>3097</v>
      </c>
      <c r="B3099" s="3" t="s">
        <v>3097</v>
      </c>
      <c r="C3099" s="3" t="s">
        <v>7206</v>
      </c>
      <c r="D3099" s="15">
        <v>10000</v>
      </c>
      <c r="E3099" s="6">
        <v>110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8">
        <f t="shared" si="243"/>
        <v>1</v>
      </c>
      <c r="P3099" s="8">
        <f t="shared" si="244"/>
        <v>2.62</v>
      </c>
      <c r="Q3099" s="10" t="s">
        <v>8314</v>
      </c>
      <c r="R3099" t="s">
        <v>8354</v>
      </c>
      <c r="S3099" s="12">
        <f t="shared" si="245"/>
        <v>42629.503483796296</v>
      </c>
      <c r="T3099" s="12">
        <f t="shared" si="246"/>
        <v>42650.583333333328</v>
      </c>
      <c r="U3099">
        <f t="shared" si="242"/>
        <v>2016</v>
      </c>
    </row>
    <row r="3100" spans="1:21" ht="48" x14ac:dyDescent="0.2">
      <c r="A3100">
        <v>3098</v>
      </c>
      <c r="B3100" s="3" t="s">
        <v>3098</v>
      </c>
      <c r="C3100" s="3" t="s">
        <v>7207</v>
      </c>
      <c r="D3100" s="15">
        <v>48725</v>
      </c>
      <c r="E3100" s="6">
        <v>110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8">
        <f t="shared" si="243"/>
        <v>0</v>
      </c>
      <c r="P3100" s="8">
        <f t="shared" si="244"/>
        <v>4.07</v>
      </c>
      <c r="Q3100" s="10" t="s">
        <v>8314</v>
      </c>
      <c r="R3100" t="s">
        <v>8354</v>
      </c>
      <c r="S3100" s="12">
        <f t="shared" si="245"/>
        <v>42359.792233796295</v>
      </c>
      <c r="T3100" s="12">
        <f t="shared" si="246"/>
        <v>42408.01180555555</v>
      </c>
      <c r="U3100">
        <f t="shared" si="242"/>
        <v>2015</v>
      </c>
    </row>
    <row r="3101" spans="1:21" ht="48" x14ac:dyDescent="0.2">
      <c r="A3101">
        <v>3099</v>
      </c>
      <c r="B3101" s="3" t="s">
        <v>3099</v>
      </c>
      <c r="C3101" s="3" t="s">
        <v>7208</v>
      </c>
      <c r="D3101" s="15">
        <v>2000</v>
      </c>
      <c r="E3101" s="6">
        <v>110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8">
        <f t="shared" si="243"/>
        <v>6</v>
      </c>
      <c r="P3101" s="8">
        <f t="shared" si="244"/>
        <v>22</v>
      </c>
      <c r="Q3101" s="10" t="s">
        <v>8314</v>
      </c>
      <c r="R3101" t="s">
        <v>8354</v>
      </c>
      <c r="S3101" s="12">
        <f t="shared" si="245"/>
        <v>42382.189710648148</v>
      </c>
      <c r="T3101" s="12">
        <f t="shared" si="246"/>
        <v>42412.189710648148</v>
      </c>
      <c r="U3101">
        <f t="shared" si="242"/>
        <v>2016</v>
      </c>
    </row>
    <row r="3102" spans="1:21" ht="48" x14ac:dyDescent="0.2">
      <c r="A3102">
        <v>3100</v>
      </c>
      <c r="B3102" s="3" t="s">
        <v>3100</v>
      </c>
      <c r="C3102" s="3" t="s">
        <v>7209</v>
      </c>
      <c r="D3102" s="15">
        <v>12000</v>
      </c>
      <c r="E3102" s="6">
        <v>110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8">
        <f t="shared" si="243"/>
        <v>1</v>
      </c>
      <c r="P3102" s="8">
        <f t="shared" si="244"/>
        <v>8.4600000000000009</v>
      </c>
      <c r="Q3102" s="10" t="s">
        <v>8314</v>
      </c>
      <c r="R3102" t="s">
        <v>8354</v>
      </c>
      <c r="S3102" s="12">
        <f t="shared" si="245"/>
        <v>41902.622395833336</v>
      </c>
      <c r="T3102" s="12">
        <f t="shared" si="246"/>
        <v>41932.622395833336</v>
      </c>
      <c r="U3102">
        <f t="shared" si="242"/>
        <v>2014</v>
      </c>
    </row>
    <row r="3103" spans="1:21" ht="48" x14ac:dyDescent="0.2">
      <c r="A3103">
        <v>3101</v>
      </c>
      <c r="B3103" s="3" t="s">
        <v>3101</v>
      </c>
      <c r="C3103" s="3" t="s">
        <v>7210</v>
      </c>
      <c r="D3103" s="15">
        <v>2500</v>
      </c>
      <c r="E3103" s="6">
        <v>110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8">
        <f t="shared" si="243"/>
        <v>4</v>
      </c>
      <c r="P3103" s="8">
        <f t="shared" si="244"/>
        <v>9.17</v>
      </c>
      <c r="Q3103" s="10" t="s">
        <v>8314</v>
      </c>
      <c r="R3103" t="s">
        <v>8354</v>
      </c>
      <c r="S3103" s="12">
        <f t="shared" si="245"/>
        <v>42171.383530092593</v>
      </c>
      <c r="T3103" s="12">
        <f t="shared" si="246"/>
        <v>42201.330555555556</v>
      </c>
      <c r="U3103">
        <f t="shared" si="242"/>
        <v>2015</v>
      </c>
    </row>
    <row r="3104" spans="1:21" ht="48" x14ac:dyDescent="0.2">
      <c r="A3104">
        <v>3102</v>
      </c>
      <c r="B3104" s="3" t="s">
        <v>3102</v>
      </c>
      <c r="C3104" s="3" t="s">
        <v>7211</v>
      </c>
      <c r="D3104" s="15">
        <v>16000</v>
      </c>
      <c r="E3104" s="6">
        <v>109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8">
        <f t="shared" si="243"/>
        <v>1</v>
      </c>
      <c r="P3104" s="8">
        <f t="shared" si="244"/>
        <v>1.21</v>
      </c>
      <c r="Q3104" s="10" t="s">
        <v>8314</v>
      </c>
      <c r="R3104" t="s">
        <v>8354</v>
      </c>
      <c r="S3104" s="12">
        <f t="shared" si="245"/>
        <v>42555.340486111112</v>
      </c>
      <c r="T3104" s="12">
        <f t="shared" si="246"/>
        <v>42605.340486111112</v>
      </c>
      <c r="U3104">
        <f t="shared" si="242"/>
        <v>2016</v>
      </c>
    </row>
    <row r="3105" spans="1:21" ht="32" x14ac:dyDescent="0.2">
      <c r="A3105">
        <v>3103</v>
      </c>
      <c r="B3105" s="3" t="s">
        <v>3103</v>
      </c>
      <c r="C3105" s="3" t="s">
        <v>7212</v>
      </c>
      <c r="D3105" s="15">
        <v>4100</v>
      </c>
      <c r="E3105" s="6">
        <v>108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8">
        <f t="shared" si="243"/>
        <v>3</v>
      </c>
      <c r="P3105" s="8">
        <f t="shared" si="244"/>
        <v>54</v>
      </c>
      <c r="Q3105" s="10" t="s">
        <v>8314</v>
      </c>
      <c r="R3105" t="s">
        <v>8354</v>
      </c>
      <c r="S3105" s="12">
        <f t="shared" si="245"/>
        <v>42107.156319444446</v>
      </c>
      <c r="T3105" s="12">
        <f t="shared" si="246"/>
        <v>42167.156319444446</v>
      </c>
      <c r="U3105">
        <f t="shared" si="242"/>
        <v>2015</v>
      </c>
    </row>
    <row r="3106" spans="1:21" ht="48" x14ac:dyDescent="0.2">
      <c r="A3106">
        <v>3104</v>
      </c>
      <c r="B3106" s="3" t="s">
        <v>3104</v>
      </c>
      <c r="C3106" s="3" t="s">
        <v>7213</v>
      </c>
      <c r="D3106" s="15">
        <v>4000</v>
      </c>
      <c r="E3106" s="6">
        <v>108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8">
        <f t="shared" si="243"/>
        <v>3</v>
      </c>
      <c r="P3106" s="8">
        <f t="shared" si="244"/>
        <v>21.6</v>
      </c>
      <c r="Q3106" s="10" t="s">
        <v>8314</v>
      </c>
      <c r="R3106" t="s">
        <v>8354</v>
      </c>
      <c r="S3106" s="12">
        <f t="shared" si="245"/>
        <v>42006.908692129626</v>
      </c>
      <c r="T3106" s="12">
        <f t="shared" si="246"/>
        <v>42038.083333333328</v>
      </c>
      <c r="U3106">
        <f t="shared" si="242"/>
        <v>2015</v>
      </c>
    </row>
    <row r="3107" spans="1:21" ht="48" x14ac:dyDescent="0.2">
      <c r="A3107">
        <v>3105</v>
      </c>
      <c r="B3107" s="3" t="s">
        <v>3105</v>
      </c>
      <c r="C3107" s="3" t="s">
        <v>7214</v>
      </c>
      <c r="D3107" s="15">
        <v>5845</v>
      </c>
      <c r="E3107" s="6">
        <v>107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8">
        <f t="shared" si="243"/>
        <v>2</v>
      </c>
      <c r="P3107" s="8">
        <f t="shared" si="244"/>
        <v>3.45</v>
      </c>
      <c r="Q3107" s="10" t="s">
        <v>8314</v>
      </c>
      <c r="R3107" t="s">
        <v>8354</v>
      </c>
      <c r="S3107" s="12">
        <f t="shared" si="245"/>
        <v>41876.718935185185</v>
      </c>
      <c r="T3107" s="12">
        <f t="shared" si="246"/>
        <v>41931.208333333336</v>
      </c>
      <c r="U3107">
        <f t="shared" si="242"/>
        <v>2014</v>
      </c>
    </row>
    <row r="3108" spans="1:21" ht="48" x14ac:dyDescent="0.2">
      <c r="A3108">
        <v>3106</v>
      </c>
      <c r="B3108" s="3" t="s">
        <v>3106</v>
      </c>
      <c r="C3108" s="3" t="s">
        <v>7215</v>
      </c>
      <c r="D3108" s="15">
        <v>1000</v>
      </c>
      <c r="E3108" s="6">
        <v>106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8">
        <f t="shared" si="243"/>
        <v>11</v>
      </c>
      <c r="P3108" s="8">
        <f t="shared" si="244"/>
        <v>26.5</v>
      </c>
      <c r="Q3108" s="10" t="s">
        <v>8314</v>
      </c>
      <c r="R3108" t="s">
        <v>8354</v>
      </c>
      <c r="S3108" s="12">
        <f t="shared" si="245"/>
        <v>42241.429120370376</v>
      </c>
      <c r="T3108" s="12">
        <f t="shared" si="246"/>
        <v>42263.916666666672</v>
      </c>
      <c r="U3108">
        <f t="shared" si="242"/>
        <v>2015</v>
      </c>
    </row>
    <row r="3109" spans="1:21" ht="48" x14ac:dyDescent="0.2">
      <c r="A3109">
        <v>3107</v>
      </c>
      <c r="B3109" s="3" t="s">
        <v>3107</v>
      </c>
      <c r="C3109" s="3" t="s">
        <v>7216</v>
      </c>
      <c r="D3109" s="15">
        <v>40000</v>
      </c>
      <c r="E3109" s="6">
        <v>106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8">
        <f t="shared" si="243"/>
        <v>0</v>
      </c>
      <c r="P3109" s="8">
        <f t="shared" si="244"/>
        <v>3.66</v>
      </c>
      <c r="Q3109" s="10" t="s">
        <v>8314</v>
      </c>
      <c r="R3109" t="s">
        <v>8354</v>
      </c>
      <c r="S3109" s="12">
        <f t="shared" si="245"/>
        <v>42128.814247685179</v>
      </c>
      <c r="T3109" s="12">
        <f t="shared" si="246"/>
        <v>42135.814247685179</v>
      </c>
      <c r="U3109">
        <f t="shared" si="242"/>
        <v>2015</v>
      </c>
    </row>
    <row r="3110" spans="1:21" ht="16" x14ac:dyDescent="0.2">
      <c r="A3110">
        <v>3108</v>
      </c>
      <c r="B3110" s="3" t="s">
        <v>3108</v>
      </c>
      <c r="C3110" s="3" t="s">
        <v>7217</v>
      </c>
      <c r="D3110" s="15">
        <v>50000</v>
      </c>
      <c r="E3110" s="6">
        <v>106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8">
        <f t="shared" si="243"/>
        <v>0</v>
      </c>
      <c r="P3110" s="8">
        <f t="shared" si="244"/>
        <v>53</v>
      </c>
      <c r="Q3110" s="10" t="s">
        <v>8314</v>
      </c>
      <c r="R3110" t="s">
        <v>8354</v>
      </c>
      <c r="S3110" s="12">
        <f t="shared" si="245"/>
        <v>42062.680486111116</v>
      </c>
      <c r="T3110" s="12">
        <f t="shared" si="246"/>
        <v>42122.638819444444</v>
      </c>
      <c r="U3110">
        <f t="shared" si="242"/>
        <v>2015</v>
      </c>
    </row>
    <row r="3111" spans="1:21" ht="48" x14ac:dyDescent="0.2">
      <c r="A3111">
        <v>3109</v>
      </c>
      <c r="B3111" s="3" t="s">
        <v>3109</v>
      </c>
      <c r="C3111" s="3" t="s">
        <v>7218</v>
      </c>
      <c r="D3111" s="15">
        <v>26500</v>
      </c>
      <c r="E3111" s="6">
        <v>106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8">
        <f t="shared" si="243"/>
        <v>0</v>
      </c>
      <c r="P3111" s="8">
        <f t="shared" si="244"/>
        <v>0.93</v>
      </c>
      <c r="Q3111" s="10" t="s">
        <v>8314</v>
      </c>
      <c r="R3111" t="s">
        <v>8354</v>
      </c>
      <c r="S3111" s="12">
        <f t="shared" si="245"/>
        <v>41844.125115740739</v>
      </c>
      <c r="T3111" s="12">
        <f t="shared" si="246"/>
        <v>41879.125115740739</v>
      </c>
      <c r="U3111">
        <f t="shared" si="242"/>
        <v>2014</v>
      </c>
    </row>
    <row r="3112" spans="1:21" ht="48" x14ac:dyDescent="0.2">
      <c r="A3112">
        <v>3110</v>
      </c>
      <c r="B3112" s="3" t="s">
        <v>3110</v>
      </c>
      <c r="C3112" s="3" t="s">
        <v>7219</v>
      </c>
      <c r="D3112" s="15">
        <v>25000</v>
      </c>
      <c r="E3112" s="6">
        <v>106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8">
        <f t="shared" si="243"/>
        <v>0</v>
      </c>
      <c r="P3112" s="8">
        <f t="shared" si="244"/>
        <v>106</v>
      </c>
      <c r="Q3112" s="10" t="s">
        <v>8314</v>
      </c>
      <c r="R3112" t="s">
        <v>8354</v>
      </c>
      <c r="S3112" s="12">
        <f t="shared" si="245"/>
        <v>42745.031469907408</v>
      </c>
      <c r="T3112" s="12">
        <f t="shared" si="246"/>
        <v>42785.031469907408</v>
      </c>
      <c r="U3112">
        <f t="shared" si="242"/>
        <v>2017</v>
      </c>
    </row>
    <row r="3113" spans="1:21" ht="32" x14ac:dyDescent="0.2">
      <c r="A3113">
        <v>3111</v>
      </c>
      <c r="B3113" s="3" t="s">
        <v>3111</v>
      </c>
      <c r="C3113" s="3" t="s">
        <v>7220</v>
      </c>
      <c r="D3113" s="15">
        <v>20000</v>
      </c>
      <c r="E3113" s="6">
        <v>106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8">
        <f t="shared" si="243"/>
        <v>1</v>
      </c>
      <c r="P3113" s="8">
        <f t="shared" si="244"/>
        <v>1.39</v>
      </c>
      <c r="Q3113" s="10" t="s">
        <v>8314</v>
      </c>
      <c r="R3113" t="s">
        <v>8354</v>
      </c>
      <c r="S3113" s="12">
        <f t="shared" si="245"/>
        <v>41885.595138888886</v>
      </c>
      <c r="T3113" s="12">
        <f t="shared" si="246"/>
        <v>41916.595138888886</v>
      </c>
      <c r="U3113">
        <f t="shared" si="242"/>
        <v>2014</v>
      </c>
    </row>
    <row r="3114" spans="1:21" ht="48" x14ac:dyDescent="0.2">
      <c r="A3114">
        <v>3112</v>
      </c>
      <c r="B3114" s="3" t="s">
        <v>3112</v>
      </c>
      <c r="C3114" s="3" t="s">
        <v>7221</v>
      </c>
      <c r="D3114" s="15">
        <v>11000</v>
      </c>
      <c r="E3114" s="6">
        <v>105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8">
        <f t="shared" si="243"/>
        <v>1</v>
      </c>
      <c r="P3114" s="8">
        <f t="shared" si="244"/>
        <v>11.67</v>
      </c>
      <c r="Q3114" s="10" t="s">
        <v>8314</v>
      </c>
      <c r="R3114" t="s">
        <v>8354</v>
      </c>
      <c r="S3114" s="12">
        <f t="shared" si="245"/>
        <v>42615.121921296297</v>
      </c>
      <c r="T3114" s="12">
        <f t="shared" si="246"/>
        <v>42675.121921296297</v>
      </c>
      <c r="U3114">
        <f t="shared" si="242"/>
        <v>2016</v>
      </c>
    </row>
    <row r="3115" spans="1:21" ht="48" x14ac:dyDescent="0.2">
      <c r="A3115">
        <v>3113</v>
      </c>
      <c r="B3115" s="3" t="s">
        <v>3113</v>
      </c>
      <c r="C3115" s="3" t="s">
        <v>7222</v>
      </c>
      <c r="D3115" s="15">
        <v>109225</v>
      </c>
      <c r="E3115" s="6">
        <v>105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8">
        <f t="shared" si="243"/>
        <v>0</v>
      </c>
      <c r="P3115" s="8">
        <f t="shared" si="244"/>
        <v>2.84</v>
      </c>
      <c r="Q3115" s="10" t="s">
        <v>8314</v>
      </c>
      <c r="R3115" t="s">
        <v>8354</v>
      </c>
      <c r="S3115" s="12">
        <f t="shared" si="245"/>
        <v>42081.731273148151</v>
      </c>
      <c r="T3115" s="12">
        <f t="shared" si="246"/>
        <v>42111.731273148151</v>
      </c>
      <c r="U3115">
        <f t="shared" si="242"/>
        <v>2015</v>
      </c>
    </row>
    <row r="3116" spans="1:21" ht="48" x14ac:dyDescent="0.2">
      <c r="A3116">
        <v>3114</v>
      </c>
      <c r="B3116" s="3" t="s">
        <v>3114</v>
      </c>
      <c r="C3116" s="3" t="s">
        <v>7223</v>
      </c>
      <c r="D3116" s="15">
        <v>75000</v>
      </c>
      <c r="E3116" s="6">
        <v>105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8">
        <f t="shared" si="243"/>
        <v>0</v>
      </c>
      <c r="P3116" s="8" t="str">
        <f t="shared" si="244"/>
        <v>N/A</v>
      </c>
      <c r="Q3116" s="10" t="s">
        <v>8314</v>
      </c>
      <c r="R3116" t="s">
        <v>8354</v>
      </c>
      <c r="S3116" s="12">
        <f t="shared" si="245"/>
        <v>41843.632523148146</v>
      </c>
      <c r="T3116" s="12">
        <f t="shared" si="246"/>
        <v>41903.632523148146</v>
      </c>
      <c r="U3116">
        <f t="shared" si="242"/>
        <v>2014</v>
      </c>
    </row>
    <row r="3117" spans="1:21" ht="48" x14ac:dyDescent="0.2">
      <c r="A3117">
        <v>3115</v>
      </c>
      <c r="B3117" s="3" t="s">
        <v>3115</v>
      </c>
      <c r="C3117" s="3" t="s">
        <v>7224</v>
      </c>
      <c r="D3117" s="15">
        <v>10000</v>
      </c>
      <c r="E3117" s="6">
        <v>105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8">
        <f t="shared" si="243"/>
        <v>1</v>
      </c>
      <c r="P3117" s="8">
        <f t="shared" si="244"/>
        <v>105</v>
      </c>
      <c r="Q3117" s="10" t="s">
        <v>8314</v>
      </c>
      <c r="R3117" t="s">
        <v>8354</v>
      </c>
      <c r="S3117" s="12">
        <f t="shared" si="245"/>
        <v>42496.447071759263</v>
      </c>
      <c r="T3117" s="12">
        <f t="shared" si="246"/>
        <v>42526.447071759263</v>
      </c>
      <c r="U3117">
        <f t="shared" si="242"/>
        <v>2016</v>
      </c>
    </row>
    <row r="3118" spans="1:21" ht="48" x14ac:dyDescent="0.2">
      <c r="A3118">
        <v>3116</v>
      </c>
      <c r="B3118" s="3" t="s">
        <v>3116</v>
      </c>
      <c r="C3118" s="3" t="s">
        <v>7225</v>
      </c>
      <c r="D3118" s="15">
        <v>750</v>
      </c>
      <c r="E3118" s="6">
        <v>105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8">
        <f t="shared" si="243"/>
        <v>14</v>
      </c>
      <c r="P3118" s="8">
        <f t="shared" si="244"/>
        <v>10.5</v>
      </c>
      <c r="Q3118" s="10" t="s">
        <v>8314</v>
      </c>
      <c r="R3118" t="s">
        <v>8354</v>
      </c>
      <c r="S3118" s="12">
        <f t="shared" si="245"/>
        <v>42081.515335648146</v>
      </c>
      <c r="T3118" s="12">
        <f t="shared" si="246"/>
        <v>42095.515335648146</v>
      </c>
      <c r="U3118">
        <f t="shared" si="242"/>
        <v>2015</v>
      </c>
    </row>
    <row r="3119" spans="1:21" ht="48" x14ac:dyDescent="0.2">
      <c r="A3119">
        <v>3117</v>
      </c>
      <c r="B3119" s="3" t="s">
        <v>3117</v>
      </c>
      <c r="C3119" s="3" t="s">
        <v>7226</v>
      </c>
      <c r="D3119" s="15">
        <v>1000</v>
      </c>
      <c r="E3119" s="6">
        <v>105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8">
        <f t="shared" si="243"/>
        <v>11</v>
      </c>
      <c r="P3119" s="8">
        <f t="shared" si="244"/>
        <v>105</v>
      </c>
      <c r="Q3119" s="10" t="s">
        <v>8314</v>
      </c>
      <c r="R3119" t="s">
        <v>8354</v>
      </c>
      <c r="S3119" s="12">
        <f t="shared" si="245"/>
        <v>42509.374537037031</v>
      </c>
      <c r="T3119" s="12">
        <f t="shared" si="246"/>
        <v>42517.55</v>
      </c>
      <c r="U3119">
        <f t="shared" si="242"/>
        <v>2016</v>
      </c>
    </row>
    <row r="3120" spans="1:21" ht="32" x14ac:dyDescent="0.2">
      <c r="A3120">
        <v>3118</v>
      </c>
      <c r="B3120" s="3" t="s">
        <v>3118</v>
      </c>
      <c r="C3120" s="3" t="s">
        <v>7227</v>
      </c>
      <c r="D3120" s="15">
        <v>500000</v>
      </c>
      <c r="E3120" s="6">
        <v>104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8">
        <f t="shared" si="243"/>
        <v>0</v>
      </c>
      <c r="P3120" s="8">
        <f t="shared" si="244"/>
        <v>52</v>
      </c>
      <c r="Q3120" s="10" t="s">
        <v>8314</v>
      </c>
      <c r="R3120" t="s">
        <v>8354</v>
      </c>
      <c r="S3120" s="12">
        <f t="shared" si="245"/>
        <v>42534.649571759262</v>
      </c>
      <c r="T3120" s="12">
        <f t="shared" si="246"/>
        <v>42553.649571759262</v>
      </c>
      <c r="U3120">
        <f t="shared" si="242"/>
        <v>2016</v>
      </c>
    </row>
    <row r="3121" spans="1:21" ht="48" x14ac:dyDescent="0.2">
      <c r="A3121">
        <v>3119</v>
      </c>
      <c r="B3121" s="3" t="s">
        <v>3119</v>
      </c>
      <c r="C3121" s="3" t="s">
        <v>7228</v>
      </c>
      <c r="D3121" s="15">
        <v>10000</v>
      </c>
      <c r="E3121" s="6">
        <v>102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8">
        <f t="shared" si="243"/>
        <v>1</v>
      </c>
      <c r="P3121" s="8">
        <f t="shared" si="244"/>
        <v>102</v>
      </c>
      <c r="Q3121" s="10" t="s">
        <v>8314</v>
      </c>
      <c r="R3121" t="s">
        <v>8354</v>
      </c>
      <c r="S3121" s="12">
        <f t="shared" si="245"/>
        <v>42060.04550925926</v>
      </c>
      <c r="T3121" s="12">
        <f t="shared" si="246"/>
        <v>42090.003842592589</v>
      </c>
      <c r="U3121">
        <f t="shared" si="242"/>
        <v>2015</v>
      </c>
    </row>
    <row r="3122" spans="1:21" ht="48" x14ac:dyDescent="0.2">
      <c r="A3122">
        <v>3120</v>
      </c>
      <c r="B3122" s="3" t="s">
        <v>3120</v>
      </c>
      <c r="C3122" s="3" t="s">
        <v>7229</v>
      </c>
      <c r="D3122" s="15">
        <v>1300000</v>
      </c>
      <c r="E3122" s="6">
        <v>102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8">
        <f t="shared" si="243"/>
        <v>0</v>
      </c>
      <c r="P3122" s="8">
        <f t="shared" si="244"/>
        <v>10.199999999999999</v>
      </c>
      <c r="Q3122" s="10" t="s">
        <v>8314</v>
      </c>
      <c r="R3122" t="s">
        <v>8354</v>
      </c>
      <c r="S3122" s="12">
        <f t="shared" si="245"/>
        <v>42435.942083333335</v>
      </c>
      <c r="T3122" s="12">
        <f t="shared" si="246"/>
        <v>42495.900416666671</v>
      </c>
      <c r="U3122">
        <f t="shared" si="242"/>
        <v>2016</v>
      </c>
    </row>
    <row r="3123" spans="1:21" ht="32" x14ac:dyDescent="0.2">
      <c r="A3123">
        <v>3121</v>
      </c>
      <c r="B3123" s="3" t="s">
        <v>3121</v>
      </c>
      <c r="C3123" s="3" t="s">
        <v>7230</v>
      </c>
      <c r="D3123" s="15">
        <v>1500</v>
      </c>
      <c r="E3123" s="6">
        <v>101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8">
        <f t="shared" si="243"/>
        <v>7</v>
      </c>
      <c r="P3123" s="8">
        <f t="shared" si="244"/>
        <v>101</v>
      </c>
      <c r="Q3123" s="10" t="s">
        <v>8314</v>
      </c>
      <c r="R3123" t="s">
        <v>8354</v>
      </c>
      <c r="S3123" s="12">
        <f t="shared" si="245"/>
        <v>41848.679803240739</v>
      </c>
      <c r="T3123" s="12">
        <f t="shared" si="246"/>
        <v>41908.679803240739</v>
      </c>
      <c r="U3123">
        <f t="shared" si="242"/>
        <v>2014</v>
      </c>
    </row>
    <row r="3124" spans="1:21" ht="16" x14ac:dyDescent="0.2">
      <c r="A3124">
        <v>3122</v>
      </c>
      <c r="B3124" s="3" t="s">
        <v>3122</v>
      </c>
      <c r="C3124" s="3" t="s">
        <v>7231</v>
      </c>
      <c r="D3124" s="15">
        <v>199</v>
      </c>
      <c r="E3124" s="6">
        <v>101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8">
        <f t="shared" si="243"/>
        <v>51</v>
      </c>
      <c r="P3124" s="8">
        <f t="shared" si="244"/>
        <v>50.5</v>
      </c>
      <c r="Q3124" s="10" t="s">
        <v>8314</v>
      </c>
      <c r="R3124" t="s">
        <v>8354</v>
      </c>
      <c r="S3124" s="12">
        <f t="shared" si="245"/>
        <v>42678.932083333333</v>
      </c>
      <c r="T3124" s="12">
        <f t="shared" si="246"/>
        <v>42683.973750000005</v>
      </c>
      <c r="U3124">
        <f t="shared" si="242"/>
        <v>2016</v>
      </c>
    </row>
    <row r="3125" spans="1:21" ht="48" x14ac:dyDescent="0.2">
      <c r="A3125">
        <v>3123</v>
      </c>
      <c r="B3125" s="3" t="s">
        <v>3123</v>
      </c>
      <c r="C3125" s="3" t="s">
        <v>7232</v>
      </c>
      <c r="D3125" s="15">
        <v>125000</v>
      </c>
      <c r="E3125" s="6">
        <v>101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8">
        <f t="shared" si="243"/>
        <v>0</v>
      </c>
      <c r="P3125" s="8">
        <f t="shared" si="244"/>
        <v>0.28999999999999998</v>
      </c>
      <c r="Q3125" s="10" t="s">
        <v>8314</v>
      </c>
      <c r="R3125" t="s">
        <v>8354</v>
      </c>
      <c r="S3125" s="12">
        <f t="shared" si="245"/>
        <v>42530.993032407408</v>
      </c>
      <c r="T3125" s="12">
        <f t="shared" si="246"/>
        <v>42560.993032407408</v>
      </c>
      <c r="U3125">
        <f t="shared" si="242"/>
        <v>2016</v>
      </c>
    </row>
    <row r="3126" spans="1:21" ht="32" x14ac:dyDescent="0.2">
      <c r="A3126">
        <v>3124</v>
      </c>
      <c r="B3126" s="3" t="s">
        <v>3124</v>
      </c>
      <c r="C3126" s="3" t="s">
        <v>7233</v>
      </c>
      <c r="D3126" s="15">
        <v>800000</v>
      </c>
      <c r="E3126" s="6">
        <v>101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8">
        <f t="shared" si="243"/>
        <v>0</v>
      </c>
      <c r="P3126" s="8">
        <f t="shared" si="244"/>
        <v>25.25</v>
      </c>
      <c r="Q3126" s="10" t="s">
        <v>8314</v>
      </c>
      <c r="R3126" t="s">
        <v>8354</v>
      </c>
      <c r="S3126" s="12">
        <f t="shared" si="245"/>
        <v>41977.780104166668</v>
      </c>
      <c r="T3126" s="12">
        <f t="shared" si="246"/>
        <v>42037.780104166668</v>
      </c>
      <c r="U3126">
        <f t="shared" si="242"/>
        <v>2014</v>
      </c>
    </row>
    <row r="3127" spans="1:21" ht="16" x14ac:dyDescent="0.2">
      <c r="A3127">
        <v>3125</v>
      </c>
      <c r="B3127" s="3" t="s">
        <v>3125</v>
      </c>
      <c r="C3127" s="3" t="s">
        <v>7234</v>
      </c>
      <c r="D3127" s="15">
        <v>1500000</v>
      </c>
      <c r="E3127" s="6">
        <v>100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8">
        <f t="shared" si="243"/>
        <v>0</v>
      </c>
      <c r="P3127" s="8" t="str">
        <f t="shared" si="244"/>
        <v>N/A</v>
      </c>
      <c r="Q3127" s="10" t="s">
        <v>8314</v>
      </c>
      <c r="R3127" t="s">
        <v>8354</v>
      </c>
      <c r="S3127" s="12">
        <f t="shared" si="245"/>
        <v>42346.20685185185</v>
      </c>
      <c r="T3127" s="12">
        <f t="shared" si="246"/>
        <v>42376.20685185185</v>
      </c>
      <c r="U3127">
        <f t="shared" si="242"/>
        <v>2015</v>
      </c>
    </row>
    <row r="3128" spans="1:21" ht="80" x14ac:dyDescent="0.2">
      <c r="A3128">
        <v>3126</v>
      </c>
      <c r="B3128" s="3" t="s">
        <v>3126</v>
      </c>
      <c r="C3128" s="3" t="s">
        <v>7235</v>
      </c>
      <c r="D3128" s="15">
        <v>25000</v>
      </c>
      <c r="E3128" s="6">
        <v>100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8">
        <f t="shared" si="243"/>
        <v>0</v>
      </c>
      <c r="P3128" s="8">
        <f t="shared" si="244"/>
        <v>5.88</v>
      </c>
      <c r="Q3128" s="10" t="s">
        <v>8314</v>
      </c>
      <c r="R3128" t="s">
        <v>8354</v>
      </c>
      <c r="S3128" s="12">
        <f t="shared" si="245"/>
        <v>42427.01807870371</v>
      </c>
      <c r="T3128" s="12">
        <f t="shared" si="246"/>
        <v>42456.976412037038</v>
      </c>
      <c r="U3128">
        <f t="shared" si="242"/>
        <v>2016</v>
      </c>
    </row>
    <row r="3129" spans="1:21" ht="48" x14ac:dyDescent="0.2">
      <c r="A3129">
        <v>3127</v>
      </c>
      <c r="B3129" s="3" t="s">
        <v>3127</v>
      </c>
      <c r="C3129" s="3" t="s">
        <v>7236</v>
      </c>
      <c r="D3129" s="15">
        <v>100000</v>
      </c>
      <c r="E3129" s="6">
        <v>100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8">
        <f t="shared" si="243"/>
        <v>0</v>
      </c>
      <c r="P3129" s="8" t="str">
        <f t="shared" si="244"/>
        <v>N/A</v>
      </c>
      <c r="Q3129" s="10" t="s">
        <v>8314</v>
      </c>
      <c r="R3129" t="s">
        <v>8354</v>
      </c>
      <c r="S3129" s="12">
        <f t="shared" si="245"/>
        <v>42034.856817129628</v>
      </c>
      <c r="T3129" s="12">
        <f t="shared" si="246"/>
        <v>42064.856817129628</v>
      </c>
      <c r="U3129">
        <f t="shared" si="242"/>
        <v>2015</v>
      </c>
    </row>
    <row r="3130" spans="1:21" ht="48" x14ac:dyDescent="0.2">
      <c r="A3130">
        <v>3128</v>
      </c>
      <c r="B3130" s="3" t="s">
        <v>3128</v>
      </c>
      <c r="C3130" s="3" t="s">
        <v>7237</v>
      </c>
      <c r="D3130" s="15">
        <v>15000</v>
      </c>
      <c r="E3130" s="8">
        <v>100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8">
        <f t="shared" si="243"/>
        <v>1</v>
      </c>
      <c r="P3130" s="6">
        <f t="shared" si="244"/>
        <v>0.85</v>
      </c>
      <c r="Q3130" s="10" t="s">
        <v>8314</v>
      </c>
      <c r="R3130" t="s">
        <v>8315</v>
      </c>
      <c r="S3130" s="12">
        <f t="shared" si="245"/>
        <v>42780.825706018513</v>
      </c>
      <c r="T3130" s="12">
        <f t="shared" si="246"/>
        <v>42810.784039351856</v>
      </c>
      <c r="U3130">
        <f t="shared" si="242"/>
        <v>2017</v>
      </c>
    </row>
    <row r="3131" spans="1:21" ht="48" x14ac:dyDescent="0.2">
      <c r="A3131">
        <v>3129</v>
      </c>
      <c r="B3131" s="3" t="s">
        <v>3129</v>
      </c>
      <c r="C3131" s="3" t="s">
        <v>7238</v>
      </c>
      <c r="D3131" s="15">
        <v>1250</v>
      </c>
      <c r="E3131" s="8">
        <v>100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8">
        <f t="shared" si="243"/>
        <v>8</v>
      </c>
      <c r="P3131" s="6">
        <f t="shared" si="244"/>
        <v>100</v>
      </c>
      <c r="Q3131" s="10" t="s">
        <v>8314</v>
      </c>
      <c r="R3131" t="s">
        <v>8315</v>
      </c>
      <c r="S3131" s="12">
        <f t="shared" si="245"/>
        <v>42803.842812499999</v>
      </c>
      <c r="T3131" s="12">
        <f t="shared" si="246"/>
        <v>42843.801145833335</v>
      </c>
      <c r="U3131">
        <f t="shared" si="242"/>
        <v>2017</v>
      </c>
    </row>
    <row r="3132" spans="1:21" ht="32" x14ac:dyDescent="0.2">
      <c r="A3132">
        <v>3130</v>
      </c>
      <c r="B3132" s="3" t="s">
        <v>3130</v>
      </c>
      <c r="C3132" s="3" t="s">
        <v>7239</v>
      </c>
      <c r="D3132" s="15">
        <v>10000</v>
      </c>
      <c r="E3132" s="8">
        <v>100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8">
        <f t="shared" si="243"/>
        <v>1</v>
      </c>
      <c r="P3132" s="6">
        <f t="shared" si="244"/>
        <v>25</v>
      </c>
      <c r="Q3132" s="10" t="s">
        <v>8314</v>
      </c>
      <c r="R3132" t="s">
        <v>8315</v>
      </c>
      <c r="S3132" s="12">
        <f t="shared" si="245"/>
        <v>42808.640231481477</v>
      </c>
      <c r="T3132" s="12">
        <f t="shared" si="246"/>
        <v>42839.207638888889</v>
      </c>
      <c r="U3132">
        <f t="shared" ref="U3132:U3189" si="247">YEAR(S3132)</f>
        <v>2017</v>
      </c>
    </row>
    <row r="3133" spans="1:21" ht="32" x14ac:dyDescent="0.2">
      <c r="A3133">
        <v>3131</v>
      </c>
      <c r="B3133" s="3" t="s">
        <v>3131</v>
      </c>
      <c r="C3133" s="3" t="s">
        <v>7240</v>
      </c>
      <c r="D3133" s="15">
        <v>4100</v>
      </c>
      <c r="E3133" s="8">
        <v>100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8">
        <f t="shared" si="243"/>
        <v>2</v>
      </c>
      <c r="P3133" s="6">
        <f t="shared" si="244"/>
        <v>8.33</v>
      </c>
      <c r="Q3133" s="10" t="s">
        <v>8314</v>
      </c>
      <c r="R3133" t="s">
        <v>8315</v>
      </c>
      <c r="S3133" s="12">
        <f t="shared" si="245"/>
        <v>42803.579224537039</v>
      </c>
      <c r="T3133" s="12">
        <f t="shared" si="246"/>
        <v>42833.537557870368</v>
      </c>
      <c r="U3133">
        <f t="shared" si="247"/>
        <v>2017</v>
      </c>
    </row>
    <row r="3134" spans="1:21" ht="32" x14ac:dyDescent="0.2">
      <c r="A3134">
        <v>3132</v>
      </c>
      <c r="B3134" s="3" t="s">
        <v>3132</v>
      </c>
      <c r="C3134" s="3" t="s">
        <v>7241</v>
      </c>
      <c r="D3134" s="15">
        <v>30000</v>
      </c>
      <c r="E3134" s="8">
        <v>100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8">
        <f t="shared" si="243"/>
        <v>0</v>
      </c>
      <c r="P3134" s="6">
        <f t="shared" si="244"/>
        <v>100</v>
      </c>
      <c r="Q3134" s="10" t="s">
        <v>8314</v>
      </c>
      <c r="R3134" t="s">
        <v>8315</v>
      </c>
      <c r="S3134" s="12">
        <f t="shared" si="245"/>
        <v>42786.350231481483</v>
      </c>
      <c r="T3134" s="12">
        <f t="shared" si="246"/>
        <v>42846.308564814812</v>
      </c>
      <c r="U3134">
        <f t="shared" si="247"/>
        <v>2017</v>
      </c>
    </row>
    <row r="3135" spans="1:21" ht="48" x14ac:dyDescent="0.2">
      <c r="A3135">
        <v>3133</v>
      </c>
      <c r="B3135" s="3" t="s">
        <v>3133</v>
      </c>
      <c r="C3135" s="3" t="s">
        <v>7242</v>
      </c>
      <c r="D3135" s="15">
        <v>500</v>
      </c>
      <c r="E3135" s="8">
        <v>100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8">
        <f t="shared" si="243"/>
        <v>20</v>
      </c>
      <c r="P3135" s="6">
        <f t="shared" si="244"/>
        <v>6.25</v>
      </c>
      <c r="Q3135" s="10" t="s">
        <v>8314</v>
      </c>
      <c r="R3135" t="s">
        <v>8315</v>
      </c>
      <c r="S3135" s="12">
        <f t="shared" si="245"/>
        <v>42788.565208333333</v>
      </c>
      <c r="T3135" s="12">
        <f t="shared" si="246"/>
        <v>42818.523541666669</v>
      </c>
      <c r="U3135">
        <f t="shared" si="247"/>
        <v>2017</v>
      </c>
    </row>
    <row r="3136" spans="1:21" ht="48" x14ac:dyDescent="0.2">
      <c r="A3136">
        <v>3134</v>
      </c>
      <c r="B3136" s="3" t="s">
        <v>3134</v>
      </c>
      <c r="C3136" s="3" t="s">
        <v>7243</v>
      </c>
      <c r="D3136" s="15">
        <v>1000</v>
      </c>
      <c r="E3136" s="8">
        <v>100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8">
        <f t="shared" si="243"/>
        <v>10</v>
      </c>
      <c r="P3136" s="6">
        <f t="shared" si="244"/>
        <v>8.33</v>
      </c>
      <c r="Q3136" s="10" t="s">
        <v>8314</v>
      </c>
      <c r="R3136" t="s">
        <v>8315</v>
      </c>
      <c r="S3136" s="12">
        <f t="shared" si="245"/>
        <v>42800.720127314817</v>
      </c>
      <c r="T3136" s="12">
        <f t="shared" si="246"/>
        <v>42821.678460648152</v>
      </c>
      <c r="U3136">
        <f t="shared" si="247"/>
        <v>2017</v>
      </c>
    </row>
    <row r="3137" spans="1:21" ht="48" x14ac:dyDescent="0.2">
      <c r="A3137">
        <v>3135</v>
      </c>
      <c r="B3137" s="3" t="s">
        <v>3135</v>
      </c>
      <c r="C3137" s="3" t="s">
        <v>7244</v>
      </c>
      <c r="D3137" s="15">
        <v>777</v>
      </c>
      <c r="E3137" s="8">
        <v>100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8">
        <f t="shared" si="243"/>
        <v>13</v>
      </c>
      <c r="P3137" s="6">
        <f t="shared" si="244"/>
        <v>14.29</v>
      </c>
      <c r="Q3137" s="10" t="s">
        <v>8314</v>
      </c>
      <c r="R3137" t="s">
        <v>8315</v>
      </c>
      <c r="S3137" s="12">
        <f t="shared" si="245"/>
        <v>42807.151863425926</v>
      </c>
      <c r="T3137" s="12">
        <f t="shared" si="246"/>
        <v>42829.151863425926</v>
      </c>
      <c r="U3137">
        <f t="shared" si="247"/>
        <v>2017</v>
      </c>
    </row>
    <row r="3138" spans="1:21" ht="48" x14ac:dyDescent="0.2">
      <c r="A3138">
        <v>3136</v>
      </c>
      <c r="B3138" s="3" t="s">
        <v>3136</v>
      </c>
      <c r="C3138" s="3" t="s">
        <v>7245</v>
      </c>
      <c r="D3138" s="15">
        <v>500</v>
      </c>
      <c r="E3138" s="8">
        <v>100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8">
        <f t="shared" si="243"/>
        <v>20</v>
      </c>
      <c r="P3138" s="6">
        <f t="shared" si="244"/>
        <v>4.55</v>
      </c>
      <c r="Q3138" s="10" t="s">
        <v>8314</v>
      </c>
      <c r="R3138" t="s">
        <v>8315</v>
      </c>
      <c r="S3138" s="12">
        <f t="shared" si="245"/>
        <v>42789.462430555555</v>
      </c>
      <c r="T3138" s="12">
        <f t="shared" si="246"/>
        <v>42825.957638888889</v>
      </c>
      <c r="U3138">
        <f t="shared" si="247"/>
        <v>2017</v>
      </c>
    </row>
    <row r="3139" spans="1:21" ht="32" x14ac:dyDescent="0.2">
      <c r="A3139">
        <v>3137</v>
      </c>
      <c r="B3139" s="3" t="s">
        <v>3137</v>
      </c>
      <c r="C3139" s="3" t="s">
        <v>7246</v>
      </c>
      <c r="D3139" s="15">
        <v>1500</v>
      </c>
      <c r="E3139" s="8">
        <v>100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8">
        <f t="shared" ref="O3139:O3202" si="248">ROUND(E3139/D3139*100,0)</f>
        <v>7</v>
      </c>
      <c r="P3139" s="6">
        <f t="shared" ref="P3139:P3202" si="249">IFERROR(ROUND(E3139/L3139,2), "N/A")</f>
        <v>100</v>
      </c>
      <c r="Q3139" s="10" t="s">
        <v>8314</v>
      </c>
      <c r="R3139" t="s">
        <v>8315</v>
      </c>
      <c r="S3139" s="12">
        <f t="shared" ref="S3139:S3202" si="250">(((J3139/60)/60)/24)+DATE(1970,1,1)</f>
        <v>42807.885057870371</v>
      </c>
      <c r="T3139" s="12">
        <f t="shared" ref="T3139:T3202" si="251">(((I3139/60)/60)/24)+DATE(1970,1,1)</f>
        <v>42858.8</v>
      </c>
      <c r="U3139">
        <f t="shared" si="247"/>
        <v>2017</v>
      </c>
    </row>
    <row r="3140" spans="1:21" ht="64" x14ac:dyDescent="0.2">
      <c r="A3140">
        <v>3138</v>
      </c>
      <c r="B3140" s="3" t="s">
        <v>3138</v>
      </c>
      <c r="C3140" s="3" t="s">
        <v>7247</v>
      </c>
      <c r="D3140" s="15">
        <v>200</v>
      </c>
      <c r="E3140" s="8">
        <v>100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8">
        <f t="shared" si="248"/>
        <v>50</v>
      </c>
      <c r="P3140" s="6" t="str">
        <f t="shared" si="249"/>
        <v>N/A</v>
      </c>
      <c r="Q3140" s="10" t="s">
        <v>8314</v>
      </c>
      <c r="R3140" t="s">
        <v>8315</v>
      </c>
      <c r="S3140" s="12">
        <f t="shared" si="250"/>
        <v>42809.645914351851</v>
      </c>
      <c r="T3140" s="12">
        <f t="shared" si="251"/>
        <v>42828.645914351851</v>
      </c>
      <c r="U3140">
        <f t="shared" si="247"/>
        <v>2017</v>
      </c>
    </row>
    <row r="3141" spans="1:21" ht="48" x14ac:dyDescent="0.2">
      <c r="A3141">
        <v>3139</v>
      </c>
      <c r="B3141" s="3" t="s">
        <v>3139</v>
      </c>
      <c r="C3141" s="3" t="s">
        <v>7248</v>
      </c>
      <c r="D3141" s="15">
        <v>50000</v>
      </c>
      <c r="E3141" s="8">
        <v>100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8">
        <f t="shared" si="248"/>
        <v>0</v>
      </c>
      <c r="P3141" s="6">
        <f t="shared" si="249"/>
        <v>16.670000000000002</v>
      </c>
      <c r="Q3141" s="10" t="s">
        <v>8314</v>
      </c>
      <c r="R3141" t="s">
        <v>8315</v>
      </c>
      <c r="S3141" s="12">
        <f t="shared" si="250"/>
        <v>42785.270370370374</v>
      </c>
      <c r="T3141" s="12">
        <f t="shared" si="251"/>
        <v>42819.189583333333</v>
      </c>
      <c r="U3141">
        <f t="shared" si="247"/>
        <v>2017</v>
      </c>
    </row>
    <row r="3142" spans="1:21" ht="48" x14ac:dyDescent="0.2">
      <c r="A3142">
        <v>3140</v>
      </c>
      <c r="B3142" s="3" t="s">
        <v>3140</v>
      </c>
      <c r="C3142" s="3" t="s">
        <v>7249</v>
      </c>
      <c r="D3142" s="15">
        <v>10000</v>
      </c>
      <c r="E3142" s="8">
        <v>100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8">
        <f t="shared" si="248"/>
        <v>1</v>
      </c>
      <c r="P3142" s="6">
        <f t="shared" si="249"/>
        <v>25</v>
      </c>
      <c r="Q3142" s="10" t="s">
        <v>8314</v>
      </c>
      <c r="R3142" t="s">
        <v>8315</v>
      </c>
      <c r="S3142" s="12">
        <f t="shared" si="250"/>
        <v>42802.718784722223</v>
      </c>
      <c r="T3142" s="12">
        <f t="shared" si="251"/>
        <v>42832.677118055552</v>
      </c>
      <c r="U3142">
        <f t="shared" si="247"/>
        <v>2017</v>
      </c>
    </row>
    <row r="3143" spans="1:21" ht="64" x14ac:dyDescent="0.2">
      <c r="A3143">
        <v>3141</v>
      </c>
      <c r="B3143" s="3" t="s">
        <v>3141</v>
      </c>
      <c r="C3143" s="3" t="s">
        <v>7250</v>
      </c>
      <c r="D3143" s="15">
        <v>500</v>
      </c>
      <c r="E3143" s="8">
        <v>100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8">
        <f t="shared" si="248"/>
        <v>20</v>
      </c>
      <c r="P3143" s="6">
        <f t="shared" si="249"/>
        <v>12.5</v>
      </c>
      <c r="Q3143" s="10" t="s">
        <v>8314</v>
      </c>
      <c r="R3143" t="s">
        <v>8315</v>
      </c>
      <c r="S3143" s="12">
        <f t="shared" si="250"/>
        <v>42800.753333333334</v>
      </c>
      <c r="T3143" s="12">
        <f t="shared" si="251"/>
        <v>42841.833333333328</v>
      </c>
      <c r="U3143">
        <f t="shared" si="247"/>
        <v>2017</v>
      </c>
    </row>
    <row r="3144" spans="1:21" ht="48" x14ac:dyDescent="0.2">
      <c r="A3144">
        <v>3142</v>
      </c>
      <c r="B3144" s="3" t="s">
        <v>3142</v>
      </c>
      <c r="C3144" s="3" t="s">
        <v>7251</v>
      </c>
      <c r="D3144" s="15">
        <v>2750</v>
      </c>
      <c r="E3144" s="8">
        <v>100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8">
        <f t="shared" si="248"/>
        <v>4</v>
      </c>
      <c r="P3144" s="6">
        <f t="shared" si="249"/>
        <v>33.33</v>
      </c>
      <c r="Q3144" s="10" t="s">
        <v>8314</v>
      </c>
      <c r="R3144" t="s">
        <v>8315</v>
      </c>
      <c r="S3144" s="12">
        <f t="shared" si="250"/>
        <v>42783.513182870374</v>
      </c>
      <c r="T3144" s="12">
        <f t="shared" si="251"/>
        <v>42813.471516203703</v>
      </c>
      <c r="U3144">
        <f t="shared" si="247"/>
        <v>2017</v>
      </c>
    </row>
    <row r="3145" spans="1:21" ht="64" x14ac:dyDescent="0.2">
      <c r="A3145">
        <v>3143</v>
      </c>
      <c r="B3145" s="3" t="s">
        <v>3143</v>
      </c>
      <c r="C3145" s="3" t="s">
        <v>7252</v>
      </c>
      <c r="D3145" s="15">
        <v>700</v>
      </c>
      <c r="E3145" s="8">
        <v>100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8">
        <f t="shared" si="248"/>
        <v>14</v>
      </c>
      <c r="P3145" s="6" t="str">
        <f t="shared" si="249"/>
        <v>N/A</v>
      </c>
      <c r="Q3145" s="10" t="s">
        <v>8314</v>
      </c>
      <c r="R3145" t="s">
        <v>8315</v>
      </c>
      <c r="S3145" s="12">
        <f t="shared" si="250"/>
        <v>42808.358287037037</v>
      </c>
      <c r="T3145" s="12">
        <f t="shared" si="251"/>
        <v>42834.358287037037</v>
      </c>
      <c r="U3145">
        <f t="shared" si="247"/>
        <v>2017</v>
      </c>
    </row>
    <row r="3146" spans="1:21" ht="64" x14ac:dyDescent="0.2">
      <c r="A3146">
        <v>3144</v>
      </c>
      <c r="B3146" s="3" t="s">
        <v>3144</v>
      </c>
      <c r="C3146" s="3" t="s">
        <v>7253</v>
      </c>
      <c r="D3146" s="15">
        <v>10000</v>
      </c>
      <c r="E3146" s="8">
        <v>100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8">
        <f t="shared" si="248"/>
        <v>1</v>
      </c>
      <c r="P3146" s="6">
        <f t="shared" si="249"/>
        <v>3.33</v>
      </c>
      <c r="Q3146" s="10" t="s">
        <v>8314</v>
      </c>
      <c r="R3146" t="s">
        <v>8315</v>
      </c>
      <c r="S3146" s="12">
        <f t="shared" si="250"/>
        <v>42796.538275462968</v>
      </c>
      <c r="T3146" s="12">
        <f t="shared" si="251"/>
        <v>42813.25</v>
      </c>
      <c r="U3146">
        <f t="shared" si="247"/>
        <v>2017</v>
      </c>
    </row>
    <row r="3147" spans="1:21" ht="32" x14ac:dyDescent="0.2">
      <c r="A3147">
        <v>3145</v>
      </c>
      <c r="B3147" s="3" t="s">
        <v>3145</v>
      </c>
      <c r="C3147" s="3" t="s">
        <v>7254</v>
      </c>
      <c r="D3147" s="15">
        <v>25000</v>
      </c>
      <c r="E3147" s="8">
        <v>100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8">
        <f t="shared" si="248"/>
        <v>0</v>
      </c>
      <c r="P3147" s="6" t="str">
        <f t="shared" si="249"/>
        <v>N/A</v>
      </c>
      <c r="Q3147" s="10" t="s">
        <v>8314</v>
      </c>
      <c r="R3147" t="s">
        <v>8315</v>
      </c>
      <c r="S3147" s="12">
        <f t="shared" si="250"/>
        <v>42762.040902777779</v>
      </c>
      <c r="T3147" s="12">
        <f t="shared" si="251"/>
        <v>42821.999236111107</v>
      </c>
      <c r="U3147">
        <f t="shared" si="247"/>
        <v>2017</v>
      </c>
    </row>
    <row r="3148" spans="1:21" ht="32" x14ac:dyDescent="0.2">
      <c r="A3148">
        <v>3146</v>
      </c>
      <c r="B3148" s="3" t="s">
        <v>3146</v>
      </c>
      <c r="C3148" s="3" t="s">
        <v>7255</v>
      </c>
      <c r="D3148" s="15">
        <v>50000</v>
      </c>
      <c r="E3148" s="8">
        <v>100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8">
        <f t="shared" si="248"/>
        <v>0</v>
      </c>
      <c r="P3148" s="6">
        <f t="shared" si="249"/>
        <v>8.33</v>
      </c>
      <c r="Q3148" s="10" t="s">
        <v>8314</v>
      </c>
      <c r="R3148" t="s">
        <v>8315</v>
      </c>
      <c r="S3148" s="12">
        <f t="shared" si="250"/>
        <v>42796.682476851856</v>
      </c>
      <c r="T3148" s="12">
        <f t="shared" si="251"/>
        <v>42841.640810185185</v>
      </c>
      <c r="U3148">
        <f t="shared" si="247"/>
        <v>2017</v>
      </c>
    </row>
    <row r="3149" spans="1:21" ht="48" x14ac:dyDescent="0.2">
      <c r="A3149">
        <v>3147</v>
      </c>
      <c r="B3149" s="3" t="s">
        <v>3147</v>
      </c>
      <c r="C3149" s="3" t="s">
        <v>7256</v>
      </c>
      <c r="D3149" s="15">
        <v>20000</v>
      </c>
      <c r="E3149" s="8">
        <v>100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8">
        <f t="shared" si="248"/>
        <v>1</v>
      </c>
      <c r="P3149" s="6">
        <f t="shared" si="249"/>
        <v>0.47</v>
      </c>
      <c r="Q3149" s="10" t="s">
        <v>8314</v>
      </c>
      <c r="R3149" t="s">
        <v>8315</v>
      </c>
      <c r="S3149" s="12">
        <f t="shared" si="250"/>
        <v>41909.969386574077</v>
      </c>
      <c r="T3149" s="12">
        <f t="shared" si="251"/>
        <v>41950.011053240742</v>
      </c>
      <c r="U3149">
        <f t="shared" si="247"/>
        <v>2014</v>
      </c>
    </row>
    <row r="3150" spans="1:21" ht="32" x14ac:dyDescent="0.2">
      <c r="A3150">
        <v>3148</v>
      </c>
      <c r="B3150" s="3" t="s">
        <v>3148</v>
      </c>
      <c r="C3150" s="3" t="s">
        <v>7257</v>
      </c>
      <c r="D3150" s="15">
        <v>1800</v>
      </c>
      <c r="E3150" s="8">
        <v>100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8">
        <f t="shared" si="248"/>
        <v>6</v>
      </c>
      <c r="P3150" s="6">
        <f t="shared" si="249"/>
        <v>1.75</v>
      </c>
      <c r="Q3150" s="10" t="s">
        <v>8314</v>
      </c>
      <c r="R3150" t="s">
        <v>8315</v>
      </c>
      <c r="S3150" s="12">
        <f t="shared" si="250"/>
        <v>41891.665324074071</v>
      </c>
      <c r="T3150" s="12">
        <f t="shared" si="251"/>
        <v>41913.166666666664</v>
      </c>
      <c r="U3150">
        <f t="shared" si="247"/>
        <v>2014</v>
      </c>
    </row>
    <row r="3151" spans="1:21" ht="48" x14ac:dyDescent="0.2">
      <c r="A3151">
        <v>3149</v>
      </c>
      <c r="B3151" s="3" t="s">
        <v>3149</v>
      </c>
      <c r="C3151" s="3" t="s">
        <v>7258</v>
      </c>
      <c r="D3151" s="15">
        <v>1250</v>
      </c>
      <c r="E3151" s="8">
        <v>100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8">
        <f t="shared" si="248"/>
        <v>8</v>
      </c>
      <c r="P3151" s="6">
        <f t="shared" si="249"/>
        <v>4</v>
      </c>
      <c r="Q3151" s="10" t="s">
        <v>8314</v>
      </c>
      <c r="R3151" t="s">
        <v>8315</v>
      </c>
      <c r="S3151" s="12">
        <f t="shared" si="250"/>
        <v>41226.017361111109</v>
      </c>
      <c r="T3151" s="12">
        <f t="shared" si="251"/>
        <v>41250.083333333336</v>
      </c>
      <c r="U3151">
        <f t="shared" si="247"/>
        <v>2012</v>
      </c>
    </row>
    <row r="3152" spans="1:21" ht="64" x14ac:dyDescent="0.2">
      <c r="A3152">
        <v>3150</v>
      </c>
      <c r="B3152" s="3" t="s">
        <v>3150</v>
      </c>
      <c r="C3152" s="3" t="s">
        <v>7259</v>
      </c>
      <c r="D3152" s="15">
        <v>3500</v>
      </c>
      <c r="E3152" s="8">
        <v>96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8">
        <f t="shared" si="248"/>
        <v>3</v>
      </c>
      <c r="P3152" s="6">
        <f t="shared" si="249"/>
        <v>0.92</v>
      </c>
      <c r="Q3152" s="10" t="s">
        <v>8314</v>
      </c>
      <c r="R3152" t="s">
        <v>8315</v>
      </c>
      <c r="S3152" s="12">
        <f t="shared" si="250"/>
        <v>40478.263923611114</v>
      </c>
      <c r="T3152" s="12">
        <f t="shared" si="251"/>
        <v>40568.166666666664</v>
      </c>
      <c r="U3152">
        <f t="shared" si="247"/>
        <v>2010</v>
      </c>
    </row>
    <row r="3153" spans="1:21" ht="32" x14ac:dyDescent="0.2">
      <c r="A3153">
        <v>3151</v>
      </c>
      <c r="B3153" s="3" t="s">
        <v>3151</v>
      </c>
      <c r="C3153" s="3" t="s">
        <v>7260</v>
      </c>
      <c r="D3153" s="15">
        <v>3500</v>
      </c>
      <c r="E3153" s="8">
        <v>95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8">
        <f t="shared" si="248"/>
        <v>3</v>
      </c>
      <c r="P3153" s="6">
        <f t="shared" si="249"/>
        <v>2.79</v>
      </c>
      <c r="Q3153" s="10" t="s">
        <v>8314</v>
      </c>
      <c r="R3153" t="s">
        <v>8315</v>
      </c>
      <c r="S3153" s="12">
        <f t="shared" si="250"/>
        <v>41862.83997685185</v>
      </c>
      <c r="T3153" s="12">
        <f t="shared" si="251"/>
        <v>41892.83997685185</v>
      </c>
      <c r="U3153">
        <f t="shared" si="247"/>
        <v>2014</v>
      </c>
    </row>
    <row r="3154" spans="1:21" ht="48" x14ac:dyDescent="0.2">
      <c r="A3154">
        <v>3152</v>
      </c>
      <c r="B3154" s="3" t="s">
        <v>3152</v>
      </c>
      <c r="C3154" s="3" t="s">
        <v>7261</v>
      </c>
      <c r="D3154" s="15">
        <v>2200</v>
      </c>
      <c r="E3154" s="8">
        <v>95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8">
        <f t="shared" si="248"/>
        <v>4</v>
      </c>
      <c r="P3154" s="6">
        <f t="shared" si="249"/>
        <v>1.42</v>
      </c>
      <c r="Q3154" s="10" t="s">
        <v>8314</v>
      </c>
      <c r="R3154" t="s">
        <v>8315</v>
      </c>
      <c r="S3154" s="12">
        <f t="shared" si="250"/>
        <v>41550.867673611108</v>
      </c>
      <c r="T3154" s="12">
        <f t="shared" si="251"/>
        <v>41580.867673611108</v>
      </c>
      <c r="U3154">
        <f t="shared" si="247"/>
        <v>2013</v>
      </c>
    </row>
    <row r="3155" spans="1:21" ht="48" x14ac:dyDescent="0.2">
      <c r="A3155">
        <v>3153</v>
      </c>
      <c r="B3155" s="3" t="s">
        <v>3153</v>
      </c>
      <c r="C3155" s="3" t="s">
        <v>7262</v>
      </c>
      <c r="D3155" s="15">
        <v>3000</v>
      </c>
      <c r="E3155" s="8">
        <v>95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8">
        <f t="shared" si="248"/>
        <v>3</v>
      </c>
      <c r="P3155" s="6">
        <f t="shared" si="249"/>
        <v>0.39</v>
      </c>
      <c r="Q3155" s="10" t="s">
        <v>8314</v>
      </c>
      <c r="R3155" t="s">
        <v>8315</v>
      </c>
      <c r="S3155" s="12">
        <f t="shared" si="250"/>
        <v>40633.154363425929</v>
      </c>
      <c r="T3155" s="12">
        <f t="shared" si="251"/>
        <v>40664.207638888889</v>
      </c>
      <c r="U3155">
        <f t="shared" si="247"/>
        <v>2011</v>
      </c>
    </row>
    <row r="3156" spans="1:21" ht="48" x14ac:dyDescent="0.2">
      <c r="A3156">
        <v>3154</v>
      </c>
      <c r="B3156" s="3" t="s">
        <v>3154</v>
      </c>
      <c r="C3156" s="3" t="s">
        <v>7263</v>
      </c>
      <c r="D3156" s="15">
        <v>7000</v>
      </c>
      <c r="E3156" s="8">
        <v>95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8">
        <f t="shared" si="248"/>
        <v>1</v>
      </c>
      <c r="P3156" s="6">
        <f t="shared" si="249"/>
        <v>0.77</v>
      </c>
      <c r="Q3156" s="10" t="s">
        <v>8314</v>
      </c>
      <c r="R3156" t="s">
        <v>8315</v>
      </c>
      <c r="S3156" s="12">
        <f t="shared" si="250"/>
        <v>40970.875671296293</v>
      </c>
      <c r="T3156" s="12">
        <f t="shared" si="251"/>
        <v>41000.834004629629</v>
      </c>
      <c r="U3156">
        <f t="shared" si="247"/>
        <v>2012</v>
      </c>
    </row>
    <row r="3157" spans="1:21" ht="48" x14ac:dyDescent="0.2">
      <c r="A3157">
        <v>3155</v>
      </c>
      <c r="B3157" s="3" t="s">
        <v>3155</v>
      </c>
      <c r="C3157" s="3" t="s">
        <v>7264</v>
      </c>
      <c r="D3157" s="15">
        <v>5000</v>
      </c>
      <c r="E3157" s="8">
        <v>94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8">
        <f t="shared" si="248"/>
        <v>2</v>
      </c>
      <c r="P3157" s="6">
        <f t="shared" si="249"/>
        <v>0.31</v>
      </c>
      <c r="Q3157" s="10" t="s">
        <v>8314</v>
      </c>
      <c r="R3157" t="s">
        <v>8315</v>
      </c>
      <c r="S3157" s="12">
        <f t="shared" si="250"/>
        <v>41233.499131944445</v>
      </c>
      <c r="T3157" s="12">
        <f t="shared" si="251"/>
        <v>41263.499131944445</v>
      </c>
      <c r="U3157">
        <f t="shared" si="247"/>
        <v>2012</v>
      </c>
    </row>
    <row r="3158" spans="1:21" ht="48" x14ac:dyDescent="0.2">
      <c r="A3158">
        <v>3156</v>
      </c>
      <c r="B3158" s="3" t="s">
        <v>3156</v>
      </c>
      <c r="C3158" s="3" t="s">
        <v>7265</v>
      </c>
      <c r="D3158" s="15">
        <v>5500</v>
      </c>
      <c r="E3158" s="8">
        <v>94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8">
        <f t="shared" si="248"/>
        <v>2</v>
      </c>
      <c r="P3158" s="6">
        <f t="shared" si="249"/>
        <v>1.06</v>
      </c>
      <c r="Q3158" s="10" t="s">
        <v>8314</v>
      </c>
      <c r="R3158" t="s">
        <v>8315</v>
      </c>
      <c r="S3158" s="12">
        <f t="shared" si="250"/>
        <v>41026.953055555554</v>
      </c>
      <c r="T3158" s="12">
        <f t="shared" si="251"/>
        <v>41061.953055555554</v>
      </c>
      <c r="U3158">
        <f t="shared" si="247"/>
        <v>2012</v>
      </c>
    </row>
    <row r="3159" spans="1:21" ht="32" x14ac:dyDescent="0.2">
      <c r="A3159">
        <v>3157</v>
      </c>
      <c r="B3159" s="3" t="s">
        <v>3157</v>
      </c>
      <c r="C3159" s="3" t="s">
        <v>7266</v>
      </c>
      <c r="D3159" s="15">
        <v>4000</v>
      </c>
      <c r="E3159" s="8">
        <v>93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8">
        <f t="shared" si="248"/>
        <v>2</v>
      </c>
      <c r="P3159" s="6">
        <f t="shared" si="249"/>
        <v>2.27</v>
      </c>
      <c r="Q3159" s="10" t="s">
        <v>8314</v>
      </c>
      <c r="R3159" t="s">
        <v>8315</v>
      </c>
      <c r="S3159" s="12">
        <f t="shared" si="250"/>
        <v>41829.788252314815</v>
      </c>
      <c r="T3159" s="12">
        <f t="shared" si="251"/>
        <v>41839.208333333336</v>
      </c>
      <c r="U3159">
        <f t="shared" si="247"/>
        <v>2014</v>
      </c>
    </row>
    <row r="3160" spans="1:21" ht="32" x14ac:dyDescent="0.2">
      <c r="A3160">
        <v>3158</v>
      </c>
      <c r="B3160" s="3" t="s">
        <v>3158</v>
      </c>
      <c r="C3160" s="3" t="s">
        <v>7267</v>
      </c>
      <c r="D3160" s="15">
        <v>5000</v>
      </c>
      <c r="E3160" s="8">
        <v>92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8">
        <f t="shared" si="248"/>
        <v>2</v>
      </c>
      <c r="P3160" s="6">
        <f t="shared" si="249"/>
        <v>1.33</v>
      </c>
      <c r="Q3160" s="10" t="s">
        <v>8314</v>
      </c>
      <c r="R3160" t="s">
        <v>8315</v>
      </c>
      <c r="S3160" s="12">
        <f t="shared" si="250"/>
        <v>41447.839722222219</v>
      </c>
      <c r="T3160" s="12">
        <f t="shared" si="251"/>
        <v>41477.839722222219</v>
      </c>
      <c r="U3160">
        <f t="shared" si="247"/>
        <v>2013</v>
      </c>
    </row>
    <row r="3161" spans="1:21" ht="32" x14ac:dyDescent="0.2">
      <c r="A3161">
        <v>3159</v>
      </c>
      <c r="B3161" s="3" t="s">
        <v>3159</v>
      </c>
      <c r="C3161" s="3" t="s">
        <v>7268</v>
      </c>
      <c r="D3161" s="15">
        <v>1500</v>
      </c>
      <c r="E3161" s="8">
        <v>91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8">
        <f t="shared" si="248"/>
        <v>6</v>
      </c>
      <c r="P3161" s="6">
        <f t="shared" si="249"/>
        <v>1.75</v>
      </c>
      <c r="Q3161" s="10" t="s">
        <v>8314</v>
      </c>
      <c r="R3161" t="s">
        <v>8315</v>
      </c>
      <c r="S3161" s="12">
        <f t="shared" si="250"/>
        <v>40884.066678240742</v>
      </c>
      <c r="T3161" s="12">
        <f t="shared" si="251"/>
        <v>40926.958333333336</v>
      </c>
      <c r="U3161">
        <f t="shared" si="247"/>
        <v>2011</v>
      </c>
    </row>
    <row r="3162" spans="1:21" ht="48" x14ac:dyDescent="0.2">
      <c r="A3162">
        <v>3160</v>
      </c>
      <c r="B3162" s="3">
        <v>6</v>
      </c>
      <c r="C3162" s="3" t="s">
        <v>7269</v>
      </c>
      <c r="D3162" s="15">
        <v>4500</v>
      </c>
      <c r="E3162" s="8">
        <v>90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8">
        <f t="shared" si="248"/>
        <v>2</v>
      </c>
      <c r="P3162" s="6">
        <f t="shared" si="249"/>
        <v>1.58</v>
      </c>
      <c r="Q3162" s="10" t="s">
        <v>8314</v>
      </c>
      <c r="R3162" t="s">
        <v>8315</v>
      </c>
      <c r="S3162" s="12">
        <f t="shared" si="250"/>
        <v>41841.26489583333</v>
      </c>
      <c r="T3162" s="12">
        <f t="shared" si="251"/>
        <v>41864.207638888889</v>
      </c>
      <c r="U3162">
        <f t="shared" si="247"/>
        <v>2014</v>
      </c>
    </row>
    <row r="3163" spans="1:21" ht="48" x14ac:dyDescent="0.2">
      <c r="A3163">
        <v>3161</v>
      </c>
      <c r="B3163" s="3" t="s">
        <v>3160</v>
      </c>
      <c r="C3163" s="3" t="s">
        <v>7270</v>
      </c>
      <c r="D3163" s="15">
        <v>2000</v>
      </c>
      <c r="E3163" s="8">
        <v>90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8">
        <f t="shared" si="248"/>
        <v>5</v>
      </c>
      <c r="P3163" s="6">
        <f t="shared" si="249"/>
        <v>1.22</v>
      </c>
      <c r="Q3163" s="10" t="s">
        <v>8314</v>
      </c>
      <c r="R3163" t="s">
        <v>8315</v>
      </c>
      <c r="S3163" s="12">
        <f t="shared" si="250"/>
        <v>41897.536134259259</v>
      </c>
      <c r="T3163" s="12">
        <f t="shared" si="251"/>
        <v>41927.536134259259</v>
      </c>
      <c r="U3163">
        <f t="shared" si="247"/>
        <v>2014</v>
      </c>
    </row>
    <row r="3164" spans="1:21" ht="48" x14ac:dyDescent="0.2">
      <c r="A3164">
        <v>3162</v>
      </c>
      <c r="B3164" s="3" t="s">
        <v>3161</v>
      </c>
      <c r="C3164" s="3" t="s">
        <v>7271</v>
      </c>
      <c r="D3164" s="15">
        <v>4000</v>
      </c>
      <c r="E3164" s="8">
        <v>90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8">
        <f t="shared" si="248"/>
        <v>2</v>
      </c>
      <c r="P3164" s="6">
        <f t="shared" si="249"/>
        <v>1.43</v>
      </c>
      <c r="Q3164" s="10" t="s">
        <v>8314</v>
      </c>
      <c r="R3164" t="s">
        <v>8315</v>
      </c>
      <c r="S3164" s="12">
        <f t="shared" si="250"/>
        <v>41799.685902777775</v>
      </c>
      <c r="T3164" s="12">
        <f t="shared" si="251"/>
        <v>41827.083333333336</v>
      </c>
      <c r="U3164">
        <f t="shared" si="247"/>
        <v>2014</v>
      </c>
    </row>
    <row r="3165" spans="1:21" ht="48" x14ac:dyDescent="0.2">
      <c r="A3165">
        <v>3163</v>
      </c>
      <c r="B3165" s="3" t="s">
        <v>3162</v>
      </c>
      <c r="C3165" s="3" t="s">
        <v>7272</v>
      </c>
      <c r="D3165" s="15">
        <v>13000</v>
      </c>
      <c r="E3165" s="8">
        <v>90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8">
        <f t="shared" si="248"/>
        <v>1</v>
      </c>
      <c r="P3165" s="6">
        <f t="shared" si="249"/>
        <v>1.25</v>
      </c>
      <c r="Q3165" s="10" t="s">
        <v>8314</v>
      </c>
      <c r="R3165" t="s">
        <v>8315</v>
      </c>
      <c r="S3165" s="12">
        <f t="shared" si="250"/>
        <v>41775.753761574073</v>
      </c>
      <c r="T3165" s="12">
        <f t="shared" si="251"/>
        <v>41805.753761574073</v>
      </c>
      <c r="U3165">
        <f t="shared" si="247"/>
        <v>2014</v>
      </c>
    </row>
    <row r="3166" spans="1:21" ht="48" x14ac:dyDescent="0.2">
      <c r="A3166">
        <v>3164</v>
      </c>
      <c r="B3166" s="3" t="s">
        <v>3163</v>
      </c>
      <c r="C3166" s="3" t="s">
        <v>7273</v>
      </c>
      <c r="D3166" s="15">
        <v>2500</v>
      </c>
      <c r="E3166" s="8">
        <v>90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8">
        <f t="shared" si="248"/>
        <v>4</v>
      </c>
      <c r="P3166" s="6">
        <f t="shared" si="249"/>
        <v>1.27</v>
      </c>
      <c r="Q3166" s="10" t="s">
        <v>8314</v>
      </c>
      <c r="R3166" t="s">
        <v>8315</v>
      </c>
      <c r="S3166" s="12">
        <f t="shared" si="250"/>
        <v>41766.80572916667</v>
      </c>
      <c r="T3166" s="12">
        <f t="shared" si="251"/>
        <v>41799.80572916667</v>
      </c>
      <c r="U3166">
        <f t="shared" si="247"/>
        <v>2014</v>
      </c>
    </row>
    <row r="3167" spans="1:21" ht="48" x14ac:dyDescent="0.2">
      <c r="A3167">
        <v>3165</v>
      </c>
      <c r="B3167" s="3" t="s">
        <v>3164</v>
      </c>
      <c r="C3167" s="3" t="s">
        <v>7274</v>
      </c>
      <c r="D3167" s="15">
        <v>750</v>
      </c>
      <c r="E3167" s="8">
        <v>90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8">
        <f t="shared" si="248"/>
        <v>12</v>
      </c>
      <c r="P3167" s="6">
        <f t="shared" si="249"/>
        <v>4.29</v>
      </c>
      <c r="Q3167" s="10" t="s">
        <v>8314</v>
      </c>
      <c r="R3167" t="s">
        <v>8315</v>
      </c>
      <c r="S3167" s="12">
        <f t="shared" si="250"/>
        <v>40644.159259259257</v>
      </c>
      <c r="T3167" s="12">
        <f t="shared" si="251"/>
        <v>40666.165972222225</v>
      </c>
      <c r="U3167">
        <f t="shared" si="247"/>
        <v>2011</v>
      </c>
    </row>
    <row r="3168" spans="1:21" ht="48" x14ac:dyDescent="0.2">
      <c r="A3168">
        <v>3166</v>
      </c>
      <c r="B3168" s="3" t="s">
        <v>3165</v>
      </c>
      <c r="C3168" s="3" t="s">
        <v>7275</v>
      </c>
      <c r="D3168" s="15">
        <v>35000</v>
      </c>
      <c r="E3168" s="8">
        <v>90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8">
        <f t="shared" si="248"/>
        <v>0</v>
      </c>
      <c r="P3168" s="6">
        <f t="shared" si="249"/>
        <v>0.1</v>
      </c>
      <c r="Q3168" s="10" t="s">
        <v>8314</v>
      </c>
      <c r="R3168" t="s">
        <v>8315</v>
      </c>
      <c r="S3168" s="12">
        <f t="shared" si="250"/>
        <v>41940.69158564815</v>
      </c>
      <c r="T3168" s="12">
        <f t="shared" si="251"/>
        <v>41969.332638888889</v>
      </c>
      <c r="U3168">
        <f t="shared" si="247"/>
        <v>2014</v>
      </c>
    </row>
    <row r="3169" spans="1:21" ht="32" x14ac:dyDescent="0.2">
      <c r="A3169">
        <v>3167</v>
      </c>
      <c r="B3169" s="3" t="s">
        <v>3166</v>
      </c>
      <c r="C3169" s="3" t="s">
        <v>7276</v>
      </c>
      <c r="D3169" s="15">
        <v>3000</v>
      </c>
      <c r="E3169" s="8">
        <v>86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8">
        <f t="shared" si="248"/>
        <v>3</v>
      </c>
      <c r="P3169" s="6">
        <f t="shared" si="249"/>
        <v>1.56</v>
      </c>
      <c r="Q3169" s="10" t="s">
        <v>8314</v>
      </c>
      <c r="R3169" t="s">
        <v>8315</v>
      </c>
      <c r="S3169" s="12">
        <f t="shared" si="250"/>
        <v>41839.175706018519</v>
      </c>
      <c r="T3169" s="12">
        <f t="shared" si="251"/>
        <v>41853.175706018519</v>
      </c>
      <c r="U3169">
        <f t="shared" si="247"/>
        <v>2014</v>
      </c>
    </row>
    <row r="3170" spans="1:21" ht="48" x14ac:dyDescent="0.2">
      <c r="A3170">
        <v>3168</v>
      </c>
      <c r="B3170" s="3" t="s">
        <v>3167</v>
      </c>
      <c r="C3170" s="3" t="s">
        <v>7277</v>
      </c>
      <c r="D3170" s="15">
        <v>2500</v>
      </c>
      <c r="E3170" s="8">
        <v>86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8">
        <f t="shared" si="248"/>
        <v>3</v>
      </c>
      <c r="P3170" s="6">
        <f t="shared" si="249"/>
        <v>1.41</v>
      </c>
      <c r="Q3170" s="10" t="s">
        <v>8314</v>
      </c>
      <c r="R3170" t="s">
        <v>8315</v>
      </c>
      <c r="S3170" s="12">
        <f t="shared" si="250"/>
        <v>41772.105937500004</v>
      </c>
      <c r="T3170" s="12">
        <f t="shared" si="251"/>
        <v>41803.916666666664</v>
      </c>
      <c r="U3170">
        <f t="shared" si="247"/>
        <v>2014</v>
      </c>
    </row>
    <row r="3171" spans="1:21" ht="32" x14ac:dyDescent="0.2">
      <c r="A3171">
        <v>3169</v>
      </c>
      <c r="B3171" s="3" t="s">
        <v>3168</v>
      </c>
      <c r="C3171" s="3" t="s">
        <v>7278</v>
      </c>
      <c r="D3171" s="15">
        <v>8000</v>
      </c>
      <c r="E3171" s="8">
        <v>85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8">
        <f t="shared" si="248"/>
        <v>1</v>
      </c>
      <c r="P3171" s="6">
        <f t="shared" si="249"/>
        <v>1.04</v>
      </c>
      <c r="Q3171" s="10" t="s">
        <v>8314</v>
      </c>
      <c r="R3171" t="s">
        <v>8315</v>
      </c>
      <c r="S3171" s="12">
        <f t="shared" si="250"/>
        <v>41591.737974537034</v>
      </c>
      <c r="T3171" s="12">
        <f t="shared" si="251"/>
        <v>41621.207638888889</v>
      </c>
      <c r="U3171">
        <f t="shared" si="247"/>
        <v>2013</v>
      </c>
    </row>
    <row r="3172" spans="1:21" ht="32" x14ac:dyDescent="0.2">
      <c r="A3172">
        <v>3170</v>
      </c>
      <c r="B3172" s="3" t="s">
        <v>3169</v>
      </c>
      <c r="C3172" s="3" t="s">
        <v>7279</v>
      </c>
      <c r="D3172" s="15">
        <v>2000</v>
      </c>
      <c r="E3172" s="8">
        <v>85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8">
        <f t="shared" si="248"/>
        <v>4</v>
      </c>
      <c r="P3172" s="6">
        <f t="shared" si="249"/>
        <v>1.2</v>
      </c>
      <c r="Q3172" s="10" t="s">
        <v>8314</v>
      </c>
      <c r="R3172" t="s">
        <v>8315</v>
      </c>
      <c r="S3172" s="12">
        <f t="shared" si="250"/>
        <v>41789.080370370371</v>
      </c>
      <c r="T3172" s="12">
        <f t="shared" si="251"/>
        <v>41822.166666666664</v>
      </c>
      <c r="U3172">
        <f t="shared" si="247"/>
        <v>2014</v>
      </c>
    </row>
    <row r="3173" spans="1:21" ht="48" x14ac:dyDescent="0.2">
      <c r="A3173">
        <v>3171</v>
      </c>
      <c r="B3173" s="3" t="s">
        <v>3170</v>
      </c>
      <c r="C3173" s="3" t="s">
        <v>7280</v>
      </c>
      <c r="D3173" s="15">
        <v>7000</v>
      </c>
      <c r="E3173" s="8">
        <v>85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8">
        <f t="shared" si="248"/>
        <v>1</v>
      </c>
      <c r="P3173" s="6">
        <f t="shared" si="249"/>
        <v>0.73</v>
      </c>
      <c r="Q3173" s="10" t="s">
        <v>8314</v>
      </c>
      <c r="R3173" t="s">
        <v>8315</v>
      </c>
      <c r="S3173" s="12">
        <f t="shared" si="250"/>
        <v>42466.608310185184</v>
      </c>
      <c r="T3173" s="12">
        <f t="shared" si="251"/>
        <v>42496.608310185184</v>
      </c>
      <c r="U3173">
        <f t="shared" si="247"/>
        <v>2016</v>
      </c>
    </row>
    <row r="3174" spans="1:21" ht="48" x14ac:dyDescent="0.2">
      <c r="A3174">
        <v>3172</v>
      </c>
      <c r="B3174" s="3" t="s">
        <v>3171</v>
      </c>
      <c r="C3174" s="3" t="s">
        <v>7281</v>
      </c>
      <c r="D3174" s="15">
        <v>2000</v>
      </c>
      <c r="E3174" s="8">
        <v>85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8">
        <f t="shared" si="248"/>
        <v>4</v>
      </c>
      <c r="P3174" s="6">
        <f t="shared" si="249"/>
        <v>2.93</v>
      </c>
      <c r="Q3174" s="10" t="s">
        <v>8314</v>
      </c>
      <c r="R3174" t="s">
        <v>8315</v>
      </c>
      <c r="S3174" s="12">
        <f t="shared" si="250"/>
        <v>40923.729953703703</v>
      </c>
      <c r="T3174" s="12">
        <f t="shared" si="251"/>
        <v>40953.729953703703</v>
      </c>
      <c r="U3174">
        <f t="shared" si="247"/>
        <v>2012</v>
      </c>
    </row>
    <row r="3175" spans="1:21" ht="48" x14ac:dyDescent="0.2">
      <c r="A3175">
        <v>3173</v>
      </c>
      <c r="B3175" s="3" t="s">
        <v>3172</v>
      </c>
      <c r="C3175" s="3" t="s">
        <v>7282</v>
      </c>
      <c r="D3175" s="15">
        <v>10000</v>
      </c>
      <c r="E3175" s="8">
        <v>85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8">
        <f t="shared" si="248"/>
        <v>1</v>
      </c>
      <c r="P3175" s="6">
        <f t="shared" si="249"/>
        <v>1.1499999999999999</v>
      </c>
      <c r="Q3175" s="10" t="s">
        <v>8314</v>
      </c>
      <c r="R3175" t="s">
        <v>8315</v>
      </c>
      <c r="S3175" s="12">
        <f t="shared" si="250"/>
        <v>41878.878379629627</v>
      </c>
      <c r="T3175" s="12">
        <f t="shared" si="251"/>
        <v>41908.878379629627</v>
      </c>
      <c r="U3175">
        <f t="shared" si="247"/>
        <v>2014</v>
      </c>
    </row>
    <row r="3176" spans="1:21" ht="48" x14ac:dyDescent="0.2">
      <c r="A3176">
        <v>3174</v>
      </c>
      <c r="B3176" s="3" t="s">
        <v>3173</v>
      </c>
      <c r="C3176" s="3" t="s">
        <v>7283</v>
      </c>
      <c r="D3176" s="15">
        <v>3000</v>
      </c>
      <c r="E3176" s="8">
        <v>85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8">
        <f t="shared" si="248"/>
        <v>3</v>
      </c>
      <c r="P3176" s="6">
        <f t="shared" si="249"/>
        <v>3.7</v>
      </c>
      <c r="Q3176" s="10" t="s">
        <v>8314</v>
      </c>
      <c r="R3176" t="s">
        <v>8315</v>
      </c>
      <c r="S3176" s="12">
        <f t="shared" si="250"/>
        <v>41862.864675925928</v>
      </c>
      <c r="T3176" s="12">
        <f t="shared" si="251"/>
        <v>41876.864675925928</v>
      </c>
      <c r="U3176">
        <f t="shared" si="247"/>
        <v>2014</v>
      </c>
    </row>
    <row r="3177" spans="1:21" ht="48" x14ac:dyDescent="0.2">
      <c r="A3177">
        <v>3175</v>
      </c>
      <c r="B3177" s="3" t="s">
        <v>3174</v>
      </c>
      <c r="C3177" s="3" t="s">
        <v>7284</v>
      </c>
      <c r="D3177" s="15">
        <v>5000</v>
      </c>
      <c r="E3177" s="8">
        <v>85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8">
        <f t="shared" si="248"/>
        <v>2</v>
      </c>
      <c r="P3177" s="6">
        <f t="shared" si="249"/>
        <v>1.42</v>
      </c>
      <c r="Q3177" s="10" t="s">
        <v>8314</v>
      </c>
      <c r="R3177" t="s">
        <v>8315</v>
      </c>
      <c r="S3177" s="12">
        <f t="shared" si="250"/>
        <v>40531.886886574073</v>
      </c>
      <c r="T3177" s="12">
        <f t="shared" si="251"/>
        <v>40591.886886574073</v>
      </c>
      <c r="U3177">
        <f t="shared" si="247"/>
        <v>2010</v>
      </c>
    </row>
    <row r="3178" spans="1:21" ht="48" x14ac:dyDescent="0.2">
      <c r="A3178">
        <v>3176</v>
      </c>
      <c r="B3178" s="3" t="s">
        <v>3175</v>
      </c>
      <c r="C3178" s="3" t="s">
        <v>7285</v>
      </c>
      <c r="D3178" s="15">
        <v>1900</v>
      </c>
      <c r="E3178" s="8">
        <v>83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8">
        <f t="shared" si="248"/>
        <v>4</v>
      </c>
      <c r="P3178" s="6">
        <f t="shared" si="249"/>
        <v>1.51</v>
      </c>
      <c r="Q3178" s="10" t="s">
        <v>8314</v>
      </c>
      <c r="R3178" t="s">
        <v>8315</v>
      </c>
      <c r="S3178" s="12">
        <f t="shared" si="250"/>
        <v>41477.930914351848</v>
      </c>
      <c r="T3178" s="12">
        <f t="shared" si="251"/>
        <v>41504.625</v>
      </c>
      <c r="U3178">
        <f t="shared" si="247"/>
        <v>2013</v>
      </c>
    </row>
    <row r="3179" spans="1:21" ht="48" x14ac:dyDescent="0.2">
      <c r="A3179">
        <v>3177</v>
      </c>
      <c r="B3179" s="3" t="s">
        <v>3176</v>
      </c>
      <c r="C3179" s="3" t="s">
        <v>7286</v>
      </c>
      <c r="D3179" s="15">
        <v>2500</v>
      </c>
      <c r="E3179" s="8">
        <v>82.01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8">
        <f t="shared" si="248"/>
        <v>3</v>
      </c>
      <c r="P3179" s="6">
        <f t="shared" si="249"/>
        <v>1.61</v>
      </c>
      <c r="Q3179" s="10" t="s">
        <v>8314</v>
      </c>
      <c r="R3179" t="s">
        <v>8315</v>
      </c>
      <c r="S3179" s="12">
        <f t="shared" si="250"/>
        <v>41781.666770833333</v>
      </c>
      <c r="T3179" s="12">
        <f t="shared" si="251"/>
        <v>41811.666770833333</v>
      </c>
      <c r="U3179">
        <f t="shared" si="247"/>
        <v>2014</v>
      </c>
    </row>
    <row r="3180" spans="1:21" ht="48" x14ac:dyDescent="0.2">
      <c r="A3180">
        <v>3178</v>
      </c>
      <c r="B3180" s="3" t="s">
        <v>3177</v>
      </c>
      <c r="C3180" s="3" t="s">
        <v>7287</v>
      </c>
      <c r="D3180" s="15">
        <v>1500</v>
      </c>
      <c r="E3180" s="8">
        <v>82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8">
        <f t="shared" si="248"/>
        <v>5</v>
      </c>
      <c r="P3180" s="6">
        <f t="shared" si="249"/>
        <v>1.05</v>
      </c>
      <c r="Q3180" s="10" t="s">
        <v>8314</v>
      </c>
      <c r="R3180" t="s">
        <v>8315</v>
      </c>
      <c r="S3180" s="12">
        <f t="shared" si="250"/>
        <v>41806.605034722219</v>
      </c>
      <c r="T3180" s="12">
        <f t="shared" si="251"/>
        <v>41836.605034722219</v>
      </c>
      <c r="U3180">
        <f t="shared" si="247"/>
        <v>2014</v>
      </c>
    </row>
    <row r="3181" spans="1:21" ht="32" x14ac:dyDescent="0.2">
      <c r="A3181">
        <v>3179</v>
      </c>
      <c r="B3181" s="3" t="s">
        <v>3178</v>
      </c>
      <c r="C3181" s="3" t="s">
        <v>7288</v>
      </c>
      <c r="D3181" s="15">
        <v>4200</v>
      </c>
      <c r="E3181" s="8">
        <v>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8">
        <f t="shared" si="248"/>
        <v>2</v>
      </c>
      <c r="P3181" s="6">
        <f t="shared" si="249"/>
        <v>1.32</v>
      </c>
      <c r="Q3181" s="10" t="s">
        <v>8314</v>
      </c>
      <c r="R3181" t="s">
        <v>8315</v>
      </c>
      <c r="S3181" s="12">
        <f t="shared" si="250"/>
        <v>41375.702210648145</v>
      </c>
      <c r="T3181" s="12">
        <f t="shared" si="251"/>
        <v>41400.702210648145</v>
      </c>
      <c r="U3181">
        <f t="shared" si="247"/>
        <v>2013</v>
      </c>
    </row>
    <row r="3182" spans="1:21" ht="48" x14ac:dyDescent="0.2">
      <c r="A3182">
        <v>3180</v>
      </c>
      <c r="B3182" s="3" t="s">
        <v>3179</v>
      </c>
      <c r="C3182" s="3" t="s">
        <v>7289</v>
      </c>
      <c r="D3182" s="15">
        <v>1200</v>
      </c>
      <c r="E3182" s="8">
        <v>81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8">
        <f t="shared" si="248"/>
        <v>7</v>
      </c>
      <c r="P3182" s="6">
        <f t="shared" si="249"/>
        <v>1.8</v>
      </c>
      <c r="Q3182" s="10" t="s">
        <v>8314</v>
      </c>
      <c r="R3182" t="s">
        <v>8315</v>
      </c>
      <c r="S3182" s="12">
        <f t="shared" si="250"/>
        <v>41780.412604166668</v>
      </c>
      <c r="T3182" s="12">
        <f t="shared" si="251"/>
        <v>41810.412604166668</v>
      </c>
      <c r="U3182">
        <f t="shared" si="247"/>
        <v>2014</v>
      </c>
    </row>
    <row r="3183" spans="1:21" ht="48" x14ac:dyDescent="0.2">
      <c r="A3183">
        <v>3181</v>
      </c>
      <c r="B3183" s="3" t="s">
        <v>3180</v>
      </c>
      <c r="C3183" s="3" t="s">
        <v>7290</v>
      </c>
      <c r="D3183" s="15">
        <v>500</v>
      </c>
      <c r="E3183" s="8">
        <v>81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8">
        <f t="shared" si="248"/>
        <v>16</v>
      </c>
      <c r="P3183" s="6">
        <f t="shared" si="249"/>
        <v>5.4</v>
      </c>
      <c r="Q3183" s="10" t="s">
        <v>8314</v>
      </c>
      <c r="R3183" t="s">
        <v>8315</v>
      </c>
      <c r="S3183" s="12">
        <f t="shared" si="250"/>
        <v>41779.310034722221</v>
      </c>
      <c r="T3183" s="12">
        <f t="shared" si="251"/>
        <v>41805.666666666664</v>
      </c>
      <c r="U3183">
        <f t="shared" si="247"/>
        <v>2014</v>
      </c>
    </row>
    <row r="3184" spans="1:21" ht="64" x14ac:dyDescent="0.2">
      <c r="A3184">
        <v>3182</v>
      </c>
      <c r="B3184" s="3" t="s">
        <v>3181</v>
      </c>
      <c r="C3184" s="3" t="s">
        <v>7291</v>
      </c>
      <c r="D3184" s="15">
        <v>7000</v>
      </c>
      <c r="E3184" s="8">
        <v>80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8">
        <f t="shared" si="248"/>
        <v>1</v>
      </c>
      <c r="P3184" s="6">
        <f t="shared" si="249"/>
        <v>0.53</v>
      </c>
      <c r="Q3184" s="10" t="s">
        <v>8314</v>
      </c>
      <c r="R3184" t="s">
        <v>8315</v>
      </c>
      <c r="S3184" s="12">
        <f t="shared" si="250"/>
        <v>40883.949317129627</v>
      </c>
      <c r="T3184" s="12">
        <f t="shared" si="251"/>
        <v>40939.708333333336</v>
      </c>
      <c r="U3184">
        <f t="shared" si="247"/>
        <v>2011</v>
      </c>
    </row>
    <row r="3185" spans="1:21" ht="48" x14ac:dyDescent="0.2">
      <c r="A3185">
        <v>3183</v>
      </c>
      <c r="B3185" s="3" t="s">
        <v>3182</v>
      </c>
      <c r="C3185" s="3" t="s">
        <v>7292</v>
      </c>
      <c r="D3185" s="15">
        <v>2500</v>
      </c>
      <c r="E3185" s="8">
        <v>80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8">
        <f t="shared" si="248"/>
        <v>3</v>
      </c>
      <c r="P3185" s="6">
        <f t="shared" si="249"/>
        <v>1.18</v>
      </c>
      <c r="Q3185" s="10" t="s">
        <v>8314</v>
      </c>
      <c r="R3185" t="s">
        <v>8315</v>
      </c>
      <c r="S3185" s="12">
        <f t="shared" si="250"/>
        <v>41491.79478009259</v>
      </c>
      <c r="T3185" s="12">
        <f t="shared" si="251"/>
        <v>41509.79478009259</v>
      </c>
      <c r="U3185">
        <f t="shared" si="247"/>
        <v>2013</v>
      </c>
    </row>
    <row r="3186" spans="1:21" ht="48" x14ac:dyDescent="0.2">
      <c r="A3186">
        <v>3184</v>
      </c>
      <c r="B3186" s="3" t="s">
        <v>3183</v>
      </c>
      <c r="C3186" s="3" t="s">
        <v>7293</v>
      </c>
      <c r="D3186" s="15">
        <v>4300</v>
      </c>
      <c r="E3186" s="8">
        <v>80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8">
        <f t="shared" si="248"/>
        <v>2</v>
      </c>
      <c r="P3186" s="6">
        <f t="shared" si="249"/>
        <v>1.74</v>
      </c>
      <c r="Q3186" s="10" t="s">
        <v>8314</v>
      </c>
      <c r="R3186" t="s">
        <v>8315</v>
      </c>
      <c r="S3186" s="12">
        <f t="shared" si="250"/>
        <v>41791.993414351848</v>
      </c>
      <c r="T3186" s="12">
        <f t="shared" si="251"/>
        <v>41821.993414351848</v>
      </c>
      <c r="U3186">
        <f t="shared" si="247"/>
        <v>2014</v>
      </c>
    </row>
    <row r="3187" spans="1:21" ht="48" x14ac:dyDescent="0.2">
      <c r="A3187">
        <v>3185</v>
      </c>
      <c r="B3187" s="3" t="s">
        <v>3184</v>
      </c>
      <c r="C3187" s="3" t="s">
        <v>7294</v>
      </c>
      <c r="D3187" s="15">
        <v>1000</v>
      </c>
      <c r="E3187" s="8">
        <v>80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8">
        <f t="shared" si="248"/>
        <v>8</v>
      </c>
      <c r="P3187" s="6">
        <f t="shared" si="249"/>
        <v>3.33</v>
      </c>
      <c r="Q3187" s="10" t="s">
        <v>8314</v>
      </c>
      <c r="R3187" t="s">
        <v>8315</v>
      </c>
      <c r="S3187" s="12">
        <f t="shared" si="250"/>
        <v>41829.977326388893</v>
      </c>
      <c r="T3187" s="12">
        <f t="shared" si="251"/>
        <v>41836.977326388893</v>
      </c>
      <c r="U3187">
        <f t="shared" si="247"/>
        <v>2014</v>
      </c>
    </row>
    <row r="3188" spans="1:21" ht="48" x14ac:dyDescent="0.2">
      <c r="A3188">
        <v>3186</v>
      </c>
      <c r="B3188" s="3" t="s">
        <v>3185</v>
      </c>
      <c r="C3188" s="3" t="s">
        <v>7295</v>
      </c>
      <c r="D3188" s="15">
        <v>3200</v>
      </c>
      <c r="E3188" s="8">
        <v>80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8">
        <f t="shared" si="248"/>
        <v>3</v>
      </c>
      <c r="P3188" s="6">
        <f t="shared" si="249"/>
        <v>1.1399999999999999</v>
      </c>
      <c r="Q3188" s="10" t="s">
        <v>8314</v>
      </c>
      <c r="R3188" t="s">
        <v>8315</v>
      </c>
      <c r="S3188" s="12">
        <f t="shared" si="250"/>
        <v>41868.924050925925</v>
      </c>
      <c r="T3188" s="12">
        <f t="shared" si="251"/>
        <v>41898.875</v>
      </c>
      <c r="U3188">
        <f t="shared" si="247"/>
        <v>2014</v>
      </c>
    </row>
    <row r="3189" spans="1:21" ht="48" x14ac:dyDescent="0.2">
      <c r="A3189">
        <v>3187</v>
      </c>
      <c r="B3189" s="3" t="s">
        <v>3186</v>
      </c>
      <c r="C3189" s="3" t="s">
        <v>7296</v>
      </c>
      <c r="D3189" s="15">
        <v>15000</v>
      </c>
      <c r="E3189" s="8">
        <v>78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8">
        <f t="shared" si="248"/>
        <v>1</v>
      </c>
      <c r="P3189" s="6">
        <f t="shared" si="249"/>
        <v>0.32</v>
      </c>
      <c r="Q3189" s="10" t="s">
        <v>8314</v>
      </c>
      <c r="R3189" t="s">
        <v>8315</v>
      </c>
      <c r="S3189" s="12">
        <f t="shared" si="250"/>
        <v>41835.666354166664</v>
      </c>
      <c r="T3189" s="12">
        <f t="shared" si="251"/>
        <v>41855.666354166664</v>
      </c>
      <c r="U3189">
        <f t="shared" si="247"/>
        <v>2014</v>
      </c>
    </row>
    <row r="3190" spans="1:21" ht="48" x14ac:dyDescent="0.2">
      <c r="A3190">
        <v>3188</v>
      </c>
      <c r="B3190" s="3" t="s">
        <v>3187</v>
      </c>
      <c r="C3190" s="3" t="s">
        <v>7297</v>
      </c>
      <c r="D3190" s="15">
        <v>200</v>
      </c>
      <c r="E3190" s="6">
        <v>77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8">
        <f t="shared" si="248"/>
        <v>39</v>
      </c>
      <c r="P3190" s="8">
        <f t="shared" si="249"/>
        <v>8.56</v>
      </c>
      <c r="Q3190" s="10" t="s">
        <v>8314</v>
      </c>
      <c r="R3190" t="s">
        <v>8356</v>
      </c>
      <c r="S3190" s="12">
        <f t="shared" si="250"/>
        <v>42144.415532407409</v>
      </c>
      <c r="T3190" s="12">
        <f t="shared" si="251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3188</v>
      </c>
      <c r="C3191" s="3" t="s">
        <v>7298</v>
      </c>
      <c r="D3191" s="15">
        <v>55000</v>
      </c>
      <c r="E3191" s="6">
        <v>76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8">
        <f t="shared" si="248"/>
        <v>0</v>
      </c>
      <c r="P3191" s="8">
        <f t="shared" si="249"/>
        <v>4</v>
      </c>
      <c r="Q3191" s="10" t="s">
        <v>8314</v>
      </c>
      <c r="R3191" t="s">
        <v>8356</v>
      </c>
      <c r="S3191" s="12">
        <f t="shared" si="250"/>
        <v>42118.346435185187</v>
      </c>
      <c r="T3191" s="12">
        <f t="shared" si="251"/>
        <v>42148.346435185187</v>
      </c>
      <c r="U3191">
        <f t="shared" ref="U3191:U3193" si="252">YEAR(S3191)</f>
        <v>2015</v>
      </c>
    </row>
    <row r="3192" spans="1:21" ht="48" x14ac:dyDescent="0.2">
      <c r="A3192">
        <v>3190</v>
      </c>
      <c r="B3192" s="3" t="s">
        <v>3189</v>
      </c>
      <c r="C3192" s="3" t="s">
        <v>7299</v>
      </c>
      <c r="D3192" s="15">
        <v>4000</v>
      </c>
      <c r="E3192" s="6">
        <v>76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8">
        <f t="shared" si="248"/>
        <v>2</v>
      </c>
      <c r="P3192" s="8" t="str">
        <f t="shared" si="249"/>
        <v>N/A</v>
      </c>
      <c r="Q3192" s="10" t="s">
        <v>8314</v>
      </c>
      <c r="R3192" t="s">
        <v>8356</v>
      </c>
      <c r="S3192" s="12">
        <f t="shared" si="250"/>
        <v>42683.151331018518</v>
      </c>
      <c r="T3192" s="12">
        <f t="shared" si="251"/>
        <v>42713.192997685182</v>
      </c>
      <c r="U3192">
        <f t="shared" si="252"/>
        <v>2016</v>
      </c>
    </row>
    <row r="3193" spans="1:21" ht="48" x14ac:dyDescent="0.2">
      <c r="A3193">
        <v>3191</v>
      </c>
      <c r="B3193" s="3" t="s">
        <v>3190</v>
      </c>
      <c r="C3193" s="3" t="s">
        <v>7300</v>
      </c>
      <c r="D3193" s="15">
        <v>3750</v>
      </c>
      <c r="E3193" s="6">
        <v>75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8">
        <f t="shared" si="248"/>
        <v>2</v>
      </c>
      <c r="P3193" s="8">
        <f t="shared" si="249"/>
        <v>18.75</v>
      </c>
      <c r="Q3193" s="10" t="s">
        <v>8314</v>
      </c>
      <c r="R3193" t="s">
        <v>8356</v>
      </c>
      <c r="S3193" s="12">
        <f t="shared" si="250"/>
        <v>42538.755428240736</v>
      </c>
      <c r="T3193" s="12">
        <f t="shared" si="251"/>
        <v>42598.755428240736</v>
      </c>
      <c r="U3193">
        <f t="shared" si="252"/>
        <v>2016</v>
      </c>
    </row>
    <row r="3194" spans="1:21" ht="48" x14ac:dyDescent="0.2">
      <c r="A3194">
        <v>3192</v>
      </c>
      <c r="B3194" s="3" t="s">
        <v>3191</v>
      </c>
      <c r="C3194" s="3" t="s">
        <v>7301</v>
      </c>
      <c r="D3194" s="15">
        <v>10000</v>
      </c>
      <c r="E3194" s="6">
        <v>75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8">
        <f t="shared" si="248"/>
        <v>1</v>
      </c>
      <c r="P3194" s="8">
        <f t="shared" si="249"/>
        <v>9.3800000000000008</v>
      </c>
      <c r="Q3194" s="10" t="s">
        <v>8314</v>
      </c>
      <c r="R3194" t="s">
        <v>8356</v>
      </c>
      <c r="S3194" s="12">
        <f t="shared" si="250"/>
        <v>42018.94049768518</v>
      </c>
      <c r="T3194" s="12">
        <f t="shared" si="251"/>
        <v>42063.916666666672</v>
      </c>
      <c r="U3194">
        <f t="shared" ref="U3194:U3202" si="253">YEAR(S3194)</f>
        <v>2015</v>
      </c>
    </row>
    <row r="3195" spans="1:21" ht="48" x14ac:dyDescent="0.2">
      <c r="A3195">
        <v>3193</v>
      </c>
      <c r="B3195" s="3" t="s">
        <v>3192</v>
      </c>
      <c r="C3195" s="3" t="s">
        <v>7302</v>
      </c>
      <c r="D3195" s="15">
        <v>5000</v>
      </c>
      <c r="E3195" s="6">
        <v>75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8">
        <f t="shared" si="248"/>
        <v>2</v>
      </c>
      <c r="P3195" s="8">
        <f t="shared" si="249"/>
        <v>3.13</v>
      </c>
      <c r="Q3195" s="10" t="s">
        <v>8314</v>
      </c>
      <c r="R3195" t="s">
        <v>8356</v>
      </c>
      <c r="S3195" s="12">
        <f t="shared" si="250"/>
        <v>42010.968240740738</v>
      </c>
      <c r="T3195" s="12">
        <f t="shared" si="251"/>
        <v>42055.968240740738</v>
      </c>
      <c r="U3195">
        <f t="shared" si="253"/>
        <v>2015</v>
      </c>
    </row>
    <row r="3196" spans="1:21" ht="48" x14ac:dyDescent="0.2">
      <c r="A3196">
        <v>3194</v>
      </c>
      <c r="B3196" s="3" t="s">
        <v>3193</v>
      </c>
      <c r="C3196" s="3" t="s">
        <v>7303</v>
      </c>
      <c r="D3196" s="15">
        <v>11000</v>
      </c>
      <c r="E3196" s="6">
        <v>75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8">
        <f t="shared" si="248"/>
        <v>1</v>
      </c>
      <c r="P3196" s="8" t="str">
        <f t="shared" si="249"/>
        <v>N/A</v>
      </c>
      <c r="Q3196" s="10" t="s">
        <v>8314</v>
      </c>
      <c r="R3196" t="s">
        <v>8356</v>
      </c>
      <c r="S3196" s="12">
        <f t="shared" si="250"/>
        <v>42182.062476851846</v>
      </c>
      <c r="T3196" s="12">
        <f t="shared" si="251"/>
        <v>42212.062476851846</v>
      </c>
      <c r="U3196">
        <f t="shared" si="253"/>
        <v>2015</v>
      </c>
    </row>
    <row r="3197" spans="1:21" ht="48" x14ac:dyDescent="0.2">
      <c r="A3197">
        <v>3195</v>
      </c>
      <c r="B3197" s="3" t="s">
        <v>3194</v>
      </c>
      <c r="C3197" s="3" t="s">
        <v>7304</v>
      </c>
      <c r="D3197" s="15">
        <v>3500</v>
      </c>
      <c r="E3197" s="6">
        <v>75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8">
        <f t="shared" si="248"/>
        <v>2</v>
      </c>
      <c r="P3197" s="8">
        <f t="shared" si="249"/>
        <v>1.92</v>
      </c>
      <c r="Q3197" s="10" t="s">
        <v>8314</v>
      </c>
      <c r="R3197" t="s">
        <v>8356</v>
      </c>
      <c r="S3197" s="12">
        <f t="shared" si="250"/>
        <v>42017.594236111108</v>
      </c>
      <c r="T3197" s="12">
        <f t="shared" si="251"/>
        <v>42047.594236111108</v>
      </c>
      <c r="U3197">
        <f t="shared" si="253"/>
        <v>2015</v>
      </c>
    </row>
    <row r="3198" spans="1:21" ht="48" x14ac:dyDescent="0.2">
      <c r="A3198">
        <v>3196</v>
      </c>
      <c r="B3198" s="3" t="s">
        <v>3195</v>
      </c>
      <c r="C3198" s="3" t="s">
        <v>7305</v>
      </c>
      <c r="D3198" s="15">
        <v>3000000</v>
      </c>
      <c r="E3198" s="6">
        <v>75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8">
        <f t="shared" si="248"/>
        <v>0</v>
      </c>
      <c r="P3198" s="8">
        <f t="shared" si="249"/>
        <v>12.5</v>
      </c>
      <c r="Q3198" s="10" t="s">
        <v>8314</v>
      </c>
      <c r="R3198" t="s">
        <v>8356</v>
      </c>
      <c r="S3198" s="12">
        <f t="shared" si="250"/>
        <v>42157.598090277781</v>
      </c>
      <c r="T3198" s="12">
        <f t="shared" si="251"/>
        <v>42217.583333333328</v>
      </c>
      <c r="U3198">
        <f t="shared" si="253"/>
        <v>2015</v>
      </c>
    </row>
    <row r="3199" spans="1:21" ht="32" x14ac:dyDescent="0.2">
      <c r="A3199">
        <v>3197</v>
      </c>
      <c r="B3199" s="3" t="s">
        <v>3196</v>
      </c>
      <c r="C3199" s="3" t="s">
        <v>7306</v>
      </c>
      <c r="D3199" s="15">
        <v>10000</v>
      </c>
      <c r="E3199" s="6">
        <v>75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8">
        <f t="shared" si="248"/>
        <v>1</v>
      </c>
      <c r="P3199" s="8">
        <f t="shared" si="249"/>
        <v>18.75</v>
      </c>
      <c r="Q3199" s="10" t="s">
        <v>8314</v>
      </c>
      <c r="R3199" t="s">
        <v>8356</v>
      </c>
      <c r="S3199" s="12">
        <f t="shared" si="250"/>
        <v>42009.493263888886</v>
      </c>
      <c r="T3199" s="12">
        <f t="shared" si="251"/>
        <v>42039.493263888886</v>
      </c>
      <c r="U3199">
        <f t="shared" si="253"/>
        <v>2015</v>
      </c>
    </row>
    <row r="3200" spans="1:21" ht="48" x14ac:dyDescent="0.2">
      <c r="A3200">
        <v>3198</v>
      </c>
      <c r="B3200" s="3" t="s">
        <v>3197</v>
      </c>
      <c r="C3200" s="3" t="s">
        <v>7307</v>
      </c>
      <c r="D3200" s="15">
        <v>30000</v>
      </c>
      <c r="E3200" s="6">
        <v>75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8">
        <f t="shared" si="248"/>
        <v>0</v>
      </c>
      <c r="P3200" s="8">
        <f t="shared" si="249"/>
        <v>25</v>
      </c>
      <c r="Q3200" s="10" t="s">
        <v>8314</v>
      </c>
      <c r="R3200" t="s">
        <v>8356</v>
      </c>
      <c r="S3200" s="12">
        <f t="shared" si="250"/>
        <v>42013.424502314811</v>
      </c>
      <c r="T3200" s="12">
        <f t="shared" si="251"/>
        <v>42051.424502314811</v>
      </c>
      <c r="U3200">
        <f t="shared" si="253"/>
        <v>2015</v>
      </c>
    </row>
    <row r="3201" spans="1:21" ht="48" x14ac:dyDescent="0.2">
      <c r="A3201">
        <v>3199</v>
      </c>
      <c r="B3201" s="3" t="s">
        <v>3198</v>
      </c>
      <c r="C3201" s="3" t="s">
        <v>7308</v>
      </c>
      <c r="D3201" s="15">
        <v>5000</v>
      </c>
      <c r="E3201" s="6">
        <v>75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8">
        <f t="shared" si="248"/>
        <v>2</v>
      </c>
      <c r="P3201" s="8">
        <f t="shared" si="249"/>
        <v>1.42</v>
      </c>
      <c r="Q3201" s="10" t="s">
        <v>8314</v>
      </c>
      <c r="R3201" t="s">
        <v>8356</v>
      </c>
      <c r="S3201" s="12">
        <f t="shared" si="250"/>
        <v>41858.761782407404</v>
      </c>
      <c r="T3201" s="12">
        <f t="shared" si="251"/>
        <v>41888.875</v>
      </c>
      <c r="U3201">
        <f t="shared" si="253"/>
        <v>2014</v>
      </c>
    </row>
    <row r="3202" spans="1:21" ht="48" x14ac:dyDescent="0.2">
      <c r="A3202">
        <v>3200</v>
      </c>
      <c r="B3202" s="3" t="s">
        <v>3199</v>
      </c>
      <c r="C3202" s="3" t="s">
        <v>7309</v>
      </c>
      <c r="D3202" s="15">
        <v>50000</v>
      </c>
      <c r="E3202" s="6">
        <v>75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8">
        <f t="shared" si="248"/>
        <v>0</v>
      </c>
      <c r="P3202" s="8">
        <f t="shared" si="249"/>
        <v>75</v>
      </c>
      <c r="Q3202" s="10" t="s">
        <v>8314</v>
      </c>
      <c r="R3202" t="s">
        <v>8356</v>
      </c>
      <c r="S3202" s="12">
        <f t="shared" si="250"/>
        <v>42460.320613425924</v>
      </c>
      <c r="T3202" s="12">
        <f t="shared" si="251"/>
        <v>42490.231944444444</v>
      </c>
      <c r="U3202">
        <f t="shared" si="253"/>
        <v>2016</v>
      </c>
    </row>
    <row r="3203" spans="1:21" ht="48" x14ac:dyDescent="0.2">
      <c r="A3203">
        <v>3201</v>
      </c>
      <c r="B3203" s="3" t="s">
        <v>3200</v>
      </c>
      <c r="C3203" s="3" t="s">
        <v>7310</v>
      </c>
      <c r="D3203" s="15">
        <v>2000</v>
      </c>
      <c r="E3203" s="6">
        <v>75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8">
        <f t="shared" ref="O3203:O3266" si="254">ROUND(E3203/D3203*100,0)</f>
        <v>4</v>
      </c>
      <c r="P3203" s="8">
        <f t="shared" ref="P3203:P3266" si="255">IFERROR(ROUND(E3203/L3203,2), "N/A")</f>
        <v>37.5</v>
      </c>
      <c r="Q3203" s="10" t="s">
        <v>8314</v>
      </c>
      <c r="R3203" t="s">
        <v>8356</v>
      </c>
      <c r="S3203" s="12">
        <f t="shared" ref="S3203:S3266" si="256">(((J3203/60)/60)/24)+DATE(1970,1,1)</f>
        <v>41861.767094907409</v>
      </c>
      <c r="T3203" s="12">
        <f t="shared" ref="T3203:T3266" si="257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3201</v>
      </c>
      <c r="C3204" s="3" t="s">
        <v>7311</v>
      </c>
      <c r="D3204" s="15">
        <v>5000</v>
      </c>
      <c r="E3204" s="6">
        <v>75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8">
        <f t="shared" si="254"/>
        <v>2</v>
      </c>
      <c r="P3204" s="8">
        <f t="shared" si="255"/>
        <v>3</v>
      </c>
      <c r="Q3204" s="10" t="s">
        <v>8314</v>
      </c>
      <c r="R3204" t="s">
        <v>8356</v>
      </c>
      <c r="S3204" s="12">
        <f t="shared" si="256"/>
        <v>42293.853541666671</v>
      </c>
      <c r="T3204" s="12">
        <f t="shared" si="257"/>
        <v>42352.249305555553</v>
      </c>
      <c r="U3204">
        <f t="shared" ref="U3204:U3206" si="258">YEAR(S3204)</f>
        <v>2015</v>
      </c>
    </row>
    <row r="3205" spans="1:21" ht="32" x14ac:dyDescent="0.2">
      <c r="A3205">
        <v>3203</v>
      </c>
      <c r="B3205" s="3" t="s">
        <v>3202</v>
      </c>
      <c r="C3205" s="3" t="s">
        <v>7312</v>
      </c>
      <c r="D3205" s="15">
        <v>1000</v>
      </c>
      <c r="E3205" s="6">
        <v>74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8">
        <f t="shared" si="254"/>
        <v>7</v>
      </c>
      <c r="P3205" s="8">
        <f t="shared" si="255"/>
        <v>12.33</v>
      </c>
      <c r="Q3205" s="10" t="s">
        <v>8314</v>
      </c>
      <c r="R3205" t="s">
        <v>8356</v>
      </c>
      <c r="S3205" s="12">
        <f t="shared" si="256"/>
        <v>42242.988680555558</v>
      </c>
      <c r="T3205" s="12">
        <f t="shared" si="257"/>
        <v>42272.988680555558</v>
      </c>
      <c r="U3205">
        <f t="shared" si="258"/>
        <v>2015</v>
      </c>
    </row>
    <row r="3206" spans="1:21" ht="48" x14ac:dyDescent="0.2">
      <c r="A3206">
        <v>3204</v>
      </c>
      <c r="B3206" s="3" t="s">
        <v>3203</v>
      </c>
      <c r="C3206" s="3" t="s">
        <v>7313</v>
      </c>
      <c r="D3206" s="15">
        <v>500</v>
      </c>
      <c r="E3206" s="6">
        <v>73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8">
        <f t="shared" si="254"/>
        <v>15</v>
      </c>
      <c r="P3206" s="8" t="str">
        <f t="shared" si="255"/>
        <v>N/A</v>
      </c>
      <c r="Q3206" s="10" t="s">
        <v>8314</v>
      </c>
      <c r="R3206" t="s">
        <v>8356</v>
      </c>
      <c r="S3206" s="12">
        <f t="shared" si="256"/>
        <v>42172.686099537037</v>
      </c>
      <c r="T3206" s="12">
        <f t="shared" si="257"/>
        <v>42202.676388888889</v>
      </c>
      <c r="U3206">
        <f t="shared" si="258"/>
        <v>2015</v>
      </c>
    </row>
    <row r="3207" spans="1:21" ht="48" x14ac:dyDescent="0.2">
      <c r="A3207">
        <v>3205</v>
      </c>
      <c r="B3207" s="3" t="s">
        <v>3204</v>
      </c>
      <c r="C3207" s="3" t="s">
        <v>7314</v>
      </c>
      <c r="D3207" s="15">
        <v>8000</v>
      </c>
      <c r="E3207" s="6">
        <v>72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8">
        <f t="shared" si="254"/>
        <v>1</v>
      </c>
      <c r="P3207" s="8">
        <f t="shared" si="255"/>
        <v>6</v>
      </c>
      <c r="Q3207" s="10" t="s">
        <v>8314</v>
      </c>
      <c r="R3207" t="s">
        <v>8356</v>
      </c>
      <c r="S3207" s="12">
        <f t="shared" si="256"/>
        <v>42095.374675925923</v>
      </c>
      <c r="T3207" s="12">
        <f t="shared" si="257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3205</v>
      </c>
      <c r="C3208" s="3" t="s">
        <v>7315</v>
      </c>
      <c r="D3208" s="15">
        <v>5000</v>
      </c>
      <c r="E3208" s="6">
        <v>72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8">
        <f t="shared" si="254"/>
        <v>1</v>
      </c>
      <c r="P3208" s="8" t="str">
        <f t="shared" si="255"/>
        <v>N/A</v>
      </c>
      <c r="Q3208" s="10" t="s">
        <v>8314</v>
      </c>
      <c r="R3208" t="s">
        <v>8356</v>
      </c>
      <c r="S3208" s="12">
        <f t="shared" si="256"/>
        <v>42236.276053240741</v>
      </c>
      <c r="T3208" s="12">
        <f t="shared" si="257"/>
        <v>42266.276053240741</v>
      </c>
      <c r="U3208">
        <f t="shared" ref="U3208:U3271" si="259">YEAR(S3208)</f>
        <v>2015</v>
      </c>
    </row>
    <row r="3209" spans="1:21" ht="48" x14ac:dyDescent="0.2">
      <c r="A3209">
        <v>3207</v>
      </c>
      <c r="B3209" s="3" t="s">
        <v>3206</v>
      </c>
      <c r="C3209" s="3" t="s">
        <v>7316</v>
      </c>
      <c r="D3209" s="15">
        <v>5500</v>
      </c>
      <c r="E3209" s="6">
        <v>71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8">
        <f t="shared" si="254"/>
        <v>1</v>
      </c>
      <c r="P3209" s="8">
        <f t="shared" si="255"/>
        <v>1.97</v>
      </c>
      <c r="Q3209" s="10" t="s">
        <v>8314</v>
      </c>
      <c r="R3209" t="s">
        <v>8356</v>
      </c>
      <c r="S3209" s="12">
        <f t="shared" si="256"/>
        <v>42057.277858796297</v>
      </c>
      <c r="T3209" s="12">
        <f t="shared" si="257"/>
        <v>42117.236192129625</v>
      </c>
      <c r="U3209">
        <f t="shared" si="259"/>
        <v>2015</v>
      </c>
    </row>
    <row r="3210" spans="1:21" ht="48" x14ac:dyDescent="0.2">
      <c r="A3210">
        <v>3208</v>
      </c>
      <c r="B3210" s="3" t="s">
        <v>3207</v>
      </c>
      <c r="C3210" s="3" t="s">
        <v>7317</v>
      </c>
      <c r="D3210" s="15">
        <v>5000</v>
      </c>
      <c r="E3210" s="8">
        <v>71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8">
        <f t="shared" si="254"/>
        <v>1</v>
      </c>
      <c r="P3210" s="6">
        <f t="shared" si="255"/>
        <v>0.87</v>
      </c>
      <c r="Q3210" s="10" t="s">
        <v>8314</v>
      </c>
      <c r="R3210" t="s">
        <v>8315</v>
      </c>
      <c r="S3210" s="12">
        <f t="shared" si="256"/>
        <v>41827.605057870373</v>
      </c>
      <c r="T3210" s="12">
        <f t="shared" si="257"/>
        <v>41848.605057870373</v>
      </c>
      <c r="U3210">
        <f t="shared" si="259"/>
        <v>2014</v>
      </c>
    </row>
    <row r="3211" spans="1:21" ht="48" x14ac:dyDescent="0.2">
      <c r="A3211">
        <v>3209</v>
      </c>
      <c r="B3211" s="3" t="s">
        <v>3208</v>
      </c>
      <c r="C3211" s="3" t="s">
        <v>7318</v>
      </c>
      <c r="D3211" s="15">
        <v>9500</v>
      </c>
      <c r="E3211" s="8">
        <v>70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8">
        <f t="shared" si="254"/>
        <v>1</v>
      </c>
      <c r="P3211" s="6">
        <f t="shared" si="255"/>
        <v>0.31</v>
      </c>
      <c r="Q3211" s="10" t="s">
        <v>8314</v>
      </c>
      <c r="R3211" t="s">
        <v>8315</v>
      </c>
      <c r="S3211" s="12">
        <f t="shared" si="256"/>
        <v>41778.637245370373</v>
      </c>
      <c r="T3211" s="12">
        <f t="shared" si="257"/>
        <v>41810.958333333336</v>
      </c>
      <c r="U3211">
        <f t="shared" si="259"/>
        <v>2014</v>
      </c>
    </row>
    <row r="3212" spans="1:21" ht="48" x14ac:dyDescent="0.2">
      <c r="A3212">
        <v>3210</v>
      </c>
      <c r="B3212" s="3" t="s">
        <v>3209</v>
      </c>
      <c r="C3212" s="3" t="s">
        <v>7319</v>
      </c>
      <c r="D3212" s="15">
        <v>3000</v>
      </c>
      <c r="E3212" s="8">
        <v>70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8">
        <f t="shared" si="254"/>
        <v>2</v>
      </c>
      <c r="P3212" s="6">
        <f t="shared" si="255"/>
        <v>1.17</v>
      </c>
      <c r="Q3212" s="10" t="s">
        <v>8314</v>
      </c>
      <c r="R3212" t="s">
        <v>8315</v>
      </c>
      <c r="S3212" s="12">
        <f t="shared" si="256"/>
        <v>41013.936562499999</v>
      </c>
      <c r="T3212" s="12">
        <f t="shared" si="257"/>
        <v>41061.165972222225</v>
      </c>
      <c r="U3212">
        <f t="shared" si="259"/>
        <v>2012</v>
      </c>
    </row>
    <row r="3213" spans="1:21" ht="48" x14ac:dyDescent="0.2">
      <c r="A3213">
        <v>3211</v>
      </c>
      <c r="B3213" s="3" t="s">
        <v>3210</v>
      </c>
      <c r="C3213" s="3" t="s">
        <v>7320</v>
      </c>
      <c r="D3213" s="15">
        <v>23000</v>
      </c>
      <c r="E3213" s="8">
        <v>70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8">
        <f t="shared" si="254"/>
        <v>0</v>
      </c>
      <c r="P3213" s="6">
        <f t="shared" si="255"/>
        <v>0.22</v>
      </c>
      <c r="Q3213" s="10" t="s">
        <v>8314</v>
      </c>
      <c r="R3213" t="s">
        <v>8315</v>
      </c>
      <c r="S3213" s="12">
        <f t="shared" si="256"/>
        <v>41834.586574074077</v>
      </c>
      <c r="T3213" s="12">
        <f t="shared" si="257"/>
        <v>41866.083333333336</v>
      </c>
      <c r="U3213">
        <f t="shared" si="259"/>
        <v>2014</v>
      </c>
    </row>
    <row r="3214" spans="1:21" ht="32" x14ac:dyDescent="0.2">
      <c r="A3214">
        <v>3212</v>
      </c>
      <c r="B3214" s="3" t="s">
        <v>3211</v>
      </c>
      <c r="C3214" s="3" t="s">
        <v>7321</v>
      </c>
      <c r="D3214" s="15">
        <v>4000</v>
      </c>
      <c r="E3214" s="8">
        <v>70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8">
        <f t="shared" si="254"/>
        <v>2</v>
      </c>
      <c r="P3214" s="6">
        <f t="shared" si="255"/>
        <v>0.74</v>
      </c>
      <c r="Q3214" s="10" t="s">
        <v>8314</v>
      </c>
      <c r="R3214" t="s">
        <v>8315</v>
      </c>
      <c r="S3214" s="12">
        <f t="shared" si="256"/>
        <v>41829.795729166668</v>
      </c>
      <c r="T3214" s="12">
        <f t="shared" si="257"/>
        <v>41859.795729166668</v>
      </c>
      <c r="U3214">
        <f t="shared" si="259"/>
        <v>2014</v>
      </c>
    </row>
    <row r="3215" spans="1:21" ht="48" x14ac:dyDescent="0.2">
      <c r="A3215">
        <v>3213</v>
      </c>
      <c r="B3215" s="3" t="s">
        <v>3212</v>
      </c>
      <c r="C3215" s="3" t="s">
        <v>7322</v>
      </c>
      <c r="D3215" s="15">
        <v>6000</v>
      </c>
      <c r="E3215" s="8">
        <v>70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8">
        <f t="shared" si="254"/>
        <v>1</v>
      </c>
      <c r="P3215" s="6">
        <f t="shared" si="255"/>
        <v>1.49</v>
      </c>
      <c r="Q3215" s="10" t="s">
        <v>8314</v>
      </c>
      <c r="R3215" t="s">
        <v>8315</v>
      </c>
      <c r="S3215" s="12">
        <f t="shared" si="256"/>
        <v>42171.763414351852</v>
      </c>
      <c r="T3215" s="12">
        <f t="shared" si="257"/>
        <v>42211.763414351852</v>
      </c>
      <c r="U3215">
        <f t="shared" si="259"/>
        <v>2015</v>
      </c>
    </row>
    <row r="3216" spans="1:21" ht="48" x14ac:dyDescent="0.2">
      <c r="A3216">
        <v>3214</v>
      </c>
      <c r="B3216" s="3" t="s">
        <v>3213</v>
      </c>
      <c r="C3216" s="3" t="s">
        <v>7323</v>
      </c>
      <c r="D3216" s="15">
        <v>12000</v>
      </c>
      <c r="E3216" s="8">
        <v>70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8">
        <f t="shared" si="254"/>
        <v>1</v>
      </c>
      <c r="P3216" s="6">
        <f t="shared" si="255"/>
        <v>0.61</v>
      </c>
      <c r="Q3216" s="10" t="s">
        <v>8314</v>
      </c>
      <c r="R3216" t="s">
        <v>8315</v>
      </c>
      <c r="S3216" s="12">
        <f t="shared" si="256"/>
        <v>42337.792511574073</v>
      </c>
      <c r="T3216" s="12">
        <f t="shared" si="257"/>
        <v>42374.996527777781</v>
      </c>
      <c r="U3216">
        <f t="shared" si="259"/>
        <v>2015</v>
      </c>
    </row>
    <row r="3217" spans="1:21" ht="64" x14ac:dyDescent="0.2">
      <c r="A3217">
        <v>3215</v>
      </c>
      <c r="B3217" s="3" t="s">
        <v>3214</v>
      </c>
      <c r="C3217" s="3" t="s">
        <v>7324</v>
      </c>
      <c r="D3217" s="15">
        <v>35000</v>
      </c>
      <c r="E3217" s="8">
        <v>70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8">
        <f t="shared" si="254"/>
        <v>0</v>
      </c>
      <c r="P3217" s="6">
        <f t="shared" si="255"/>
        <v>0.52</v>
      </c>
      <c r="Q3217" s="10" t="s">
        <v>8314</v>
      </c>
      <c r="R3217" t="s">
        <v>8315</v>
      </c>
      <c r="S3217" s="12">
        <f t="shared" si="256"/>
        <v>42219.665173611109</v>
      </c>
      <c r="T3217" s="12">
        <f t="shared" si="257"/>
        <v>42257.165972222225</v>
      </c>
      <c r="U3217">
        <f t="shared" si="259"/>
        <v>2015</v>
      </c>
    </row>
    <row r="3218" spans="1:21" ht="48" x14ac:dyDescent="0.2">
      <c r="A3218">
        <v>3216</v>
      </c>
      <c r="B3218" s="3" t="s">
        <v>3215</v>
      </c>
      <c r="C3218" s="3" t="s">
        <v>7325</v>
      </c>
      <c r="D3218" s="15">
        <v>2000</v>
      </c>
      <c r="E3218" s="8">
        <v>70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8">
        <f t="shared" si="254"/>
        <v>4</v>
      </c>
      <c r="P3218" s="6">
        <f t="shared" si="255"/>
        <v>2</v>
      </c>
      <c r="Q3218" s="10" t="s">
        <v>8314</v>
      </c>
      <c r="R3218" t="s">
        <v>8315</v>
      </c>
      <c r="S3218" s="12">
        <f t="shared" si="256"/>
        <v>42165.462627314817</v>
      </c>
      <c r="T3218" s="12">
        <f t="shared" si="257"/>
        <v>42196.604166666672</v>
      </c>
      <c r="U3218">
        <f t="shared" si="259"/>
        <v>2015</v>
      </c>
    </row>
    <row r="3219" spans="1:21" ht="32" x14ac:dyDescent="0.2">
      <c r="A3219">
        <v>3217</v>
      </c>
      <c r="B3219" s="3" t="s">
        <v>3216</v>
      </c>
      <c r="C3219" s="3" t="s">
        <v>7326</v>
      </c>
      <c r="D3219" s="15">
        <v>4500</v>
      </c>
      <c r="E3219" s="8">
        <v>70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8">
        <f t="shared" si="254"/>
        <v>2</v>
      </c>
      <c r="P3219" s="6">
        <f t="shared" si="255"/>
        <v>0.67</v>
      </c>
      <c r="Q3219" s="10" t="s">
        <v>8314</v>
      </c>
      <c r="R3219" t="s">
        <v>8315</v>
      </c>
      <c r="S3219" s="12">
        <f t="shared" si="256"/>
        <v>42648.546111111107</v>
      </c>
      <c r="T3219" s="12">
        <f t="shared" si="257"/>
        <v>42678.546111111107</v>
      </c>
      <c r="U3219">
        <f t="shared" si="259"/>
        <v>2016</v>
      </c>
    </row>
    <row r="3220" spans="1:21" ht="48" x14ac:dyDescent="0.2">
      <c r="A3220">
        <v>3218</v>
      </c>
      <c r="B3220" s="3" t="s">
        <v>3217</v>
      </c>
      <c r="C3220" s="3" t="s">
        <v>7327</v>
      </c>
      <c r="D3220" s="15">
        <v>12000</v>
      </c>
      <c r="E3220" s="8">
        <v>69.83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8">
        <f t="shared" si="254"/>
        <v>1</v>
      </c>
      <c r="P3220" s="6">
        <f t="shared" si="255"/>
        <v>0.38</v>
      </c>
      <c r="Q3220" s="10" t="s">
        <v>8314</v>
      </c>
      <c r="R3220" t="s">
        <v>8315</v>
      </c>
      <c r="S3220" s="12">
        <f t="shared" si="256"/>
        <v>41971.002152777779</v>
      </c>
      <c r="T3220" s="12">
        <f t="shared" si="257"/>
        <v>42004</v>
      </c>
      <c r="U3220">
        <f t="shared" si="259"/>
        <v>2014</v>
      </c>
    </row>
    <row r="3221" spans="1:21" ht="32" x14ac:dyDescent="0.2">
      <c r="A3221">
        <v>3219</v>
      </c>
      <c r="B3221" s="3" t="s">
        <v>3218</v>
      </c>
      <c r="C3221" s="3" t="s">
        <v>7328</v>
      </c>
      <c r="D3221" s="15">
        <v>20000</v>
      </c>
      <c r="E3221" s="8">
        <v>69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8">
        <f t="shared" si="254"/>
        <v>0</v>
      </c>
      <c r="P3221" s="6">
        <f t="shared" si="255"/>
        <v>0.57999999999999996</v>
      </c>
      <c r="Q3221" s="10" t="s">
        <v>8314</v>
      </c>
      <c r="R3221" t="s">
        <v>8315</v>
      </c>
      <c r="S3221" s="12">
        <f t="shared" si="256"/>
        <v>42050.983182870375</v>
      </c>
      <c r="T3221" s="12">
        <f t="shared" si="257"/>
        <v>42085.941516203704</v>
      </c>
      <c r="U3221">
        <f t="shared" si="259"/>
        <v>2015</v>
      </c>
    </row>
    <row r="3222" spans="1:21" ht="32" x14ac:dyDescent="0.2">
      <c r="A3222">
        <v>3220</v>
      </c>
      <c r="B3222" s="3" t="s">
        <v>3219</v>
      </c>
      <c r="C3222" s="3" t="s">
        <v>7329</v>
      </c>
      <c r="D3222" s="15">
        <v>15000</v>
      </c>
      <c r="E3222" s="8">
        <v>68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8">
        <f t="shared" si="254"/>
        <v>0</v>
      </c>
      <c r="P3222" s="6">
        <f t="shared" si="255"/>
        <v>1.1499999999999999</v>
      </c>
      <c r="Q3222" s="10" t="s">
        <v>8314</v>
      </c>
      <c r="R3222" t="s">
        <v>8315</v>
      </c>
      <c r="S3222" s="12">
        <f t="shared" si="256"/>
        <v>42772.833379629628</v>
      </c>
      <c r="T3222" s="12">
        <f t="shared" si="257"/>
        <v>42806.875</v>
      </c>
      <c r="U3222">
        <f t="shared" si="259"/>
        <v>2017</v>
      </c>
    </row>
    <row r="3223" spans="1:21" ht="48" x14ac:dyDescent="0.2">
      <c r="A3223">
        <v>3221</v>
      </c>
      <c r="B3223" s="3" t="s">
        <v>3220</v>
      </c>
      <c r="C3223" s="3" t="s">
        <v>7330</v>
      </c>
      <c r="D3223" s="15">
        <v>4000</v>
      </c>
      <c r="E3223" s="8">
        <v>68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8">
        <f t="shared" si="254"/>
        <v>2</v>
      </c>
      <c r="P3223" s="6">
        <f t="shared" si="255"/>
        <v>0.6</v>
      </c>
      <c r="Q3223" s="10" t="s">
        <v>8314</v>
      </c>
      <c r="R3223" t="s">
        <v>8315</v>
      </c>
      <c r="S3223" s="12">
        <f t="shared" si="256"/>
        <v>42155.696793981479</v>
      </c>
      <c r="T3223" s="12">
        <f t="shared" si="257"/>
        <v>42190.696793981479</v>
      </c>
      <c r="U3223">
        <f t="shared" si="259"/>
        <v>2015</v>
      </c>
    </row>
    <row r="3224" spans="1:21" ht="32" x14ac:dyDescent="0.2">
      <c r="A3224">
        <v>3222</v>
      </c>
      <c r="B3224" s="3" t="s">
        <v>3221</v>
      </c>
      <c r="C3224" s="3" t="s">
        <v>7331</v>
      </c>
      <c r="D3224" s="15">
        <v>2500</v>
      </c>
      <c r="E3224" s="8">
        <v>67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8">
        <f t="shared" si="254"/>
        <v>3</v>
      </c>
      <c r="P3224" s="6">
        <f t="shared" si="255"/>
        <v>0.8</v>
      </c>
      <c r="Q3224" s="10" t="s">
        <v>8314</v>
      </c>
      <c r="R3224" t="s">
        <v>8315</v>
      </c>
      <c r="S3224" s="12">
        <f t="shared" si="256"/>
        <v>42270.582141203704</v>
      </c>
      <c r="T3224" s="12">
        <f t="shared" si="257"/>
        <v>42301.895138888889</v>
      </c>
      <c r="U3224">
        <f t="shared" si="259"/>
        <v>2015</v>
      </c>
    </row>
    <row r="3225" spans="1:21" ht="32" x14ac:dyDescent="0.2">
      <c r="A3225">
        <v>3223</v>
      </c>
      <c r="B3225" s="3" t="s">
        <v>3222</v>
      </c>
      <c r="C3225" s="3" t="s">
        <v>7332</v>
      </c>
      <c r="D3225" s="15">
        <v>3100</v>
      </c>
      <c r="E3225" s="8">
        <v>65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8">
        <f t="shared" si="254"/>
        <v>2</v>
      </c>
      <c r="P3225" s="6">
        <f t="shared" si="255"/>
        <v>0.88</v>
      </c>
      <c r="Q3225" s="10" t="s">
        <v>8314</v>
      </c>
      <c r="R3225" t="s">
        <v>8315</v>
      </c>
      <c r="S3225" s="12">
        <f t="shared" si="256"/>
        <v>42206.835370370376</v>
      </c>
      <c r="T3225" s="12">
        <f t="shared" si="257"/>
        <v>42236.835370370376</v>
      </c>
      <c r="U3225">
        <f t="shared" si="259"/>
        <v>2015</v>
      </c>
    </row>
    <row r="3226" spans="1:21" ht="48" x14ac:dyDescent="0.2">
      <c r="A3226">
        <v>3224</v>
      </c>
      <c r="B3226" s="3" t="s">
        <v>3223</v>
      </c>
      <c r="C3226" s="3" t="s">
        <v>7333</v>
      </c>
      <c r="D3226" s="15">
        <v>30000</v>
      </c>
      <c r="E3226" s="8">
        <v>65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8">
        <f t="shared" si="254"/>
        <v>0</v>
      </c>
      <c r="P3226" s="6">
        <f t="shared" si="255"/>
        <v>0.3</v>
      </c>
      <c r="Q3226" s="10" t="s">
        <v>8314</v>
      </c>
      <c r="R3226" t="s">
        <v>8315</v>
      </c>
      <c r="S3226" s="12">
        <f t="shared" si="256"/>
        <v>42697.850844907407</v>
      </c>
      <c r="T3226" s="12">
        <f t="shared" si="257"/>
        <v>42745.208333333328</v>
      </c>
      <c r="U3226">
        <f t="shared" si="259"/>
        <v>2016</v>
      </c>
    </row>
    <row r="3227" spans="1:21" ht="48" x14ac:dyDescent="0.2">
      <c r="A3227">
        <v>3225</v>
      </c>
      <c r="B3227" s="3" t="s">
        <v>3224</v>
      </c>
      <c r="C3227" s="3" t="s">
        <v>7334</v>
      </c>
      <c r="D3227" s="15">
        <v>2000</v>
      </c>
      <c r="E3227" s="8">
        <v>65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8">
        <f t="shared" si="254"/>
        <v>3</v>
      </c>
      <c r="P3227" s="6">
        <f t="shared" si="255"/>
        <v>1.67</v>
      </c>
      <c r="Q3227" s="10" t="s">
        <v>8314</v>
      </c>
      <c r="R3227" t="s">
        <v>8315</v>
      </c>
      <c r="S3227" s="12">
        <f t="shared" si="256"/>
        <v>42503.559467592597</v>
      </c>
      <c r="T3227" s="12">
        <f t="shared" si="257"/>
        <v>42524.875</v>
      </c>
      <c r="U3227">
        <f t="shared" si="259"/>
        <v>2016</v>
      </c>
    </row>
    <row r="3228" spans="1:21" ht="48" x14ac:dyDescent="0.2">
      <c r="A3228">
        <v>3226</v>
      </c>
      <c r="B3228" s="3" t="s">
        <v>3225</v>
      </c>
      <c r="C3228" s="3" t="s">
        <v>7335</v>
      </c>
      <c r="D3228" s="15">
        <v>1200</v>
      </c>
      <c r="E3228" s="8">
        <v>65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8">
        <f t="shared" si="254"/>
        <v>5</v>
      </c>
      <c r="P3228" s="6">
        <f t="shared" si="255"/>
        <v>3.1</v>
      </c>
      <c r="Q3228" s="10" t="s">
        <v>8314</v>
      </c>
      <c r="R3228" t="s">
        <v>8315</v>
      </c>
      <c r="S3228" s="12">
        <f t="shared" si="256"/>
        <v>42277.583472222221</v>
      </c>
      <c r="T3228" s="12">
        <f t="shared" si="257"/>
        <v>42307.583472222221</v>
      </c>
      <c r="U3228">
        <f t="shared" si="259"/>
        <v>2015</v>
      </c>
    </row>
    <row r="3229" spans="1:21" ht="48" x14ac:dyDescent="0.2">
      <c r="A3229">
        <v>3227</v>
      </c>
      <c r="B3229" s="3" t="s">
        <v>3226</v>
      </c>
      <c r="C3229" s="3" t="s">
        <v>7336</v>
      </c>
      <c r="D3229" s="15">
        <v>1200</v>
      </c>
      <c r="E3229" s="8">
        <v>65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8">
        <f t="shared" si="254"/>
        <v>5</v>
      </c>
      <c r="P3229" s="6">
        <f t="shared" si="255"/>
        <v>2.17</v>
      </c>
      <c r="Q3229" s="10" t="s">
        <v>8314</v>
      </c>
      <c r="R3229" t="s">
        <v>8315</v>
      </c>
      <c r="S3229" s="12">
        <f t="shared" si="256"/>
        <v>42722.882361111115</v>
      </c>
      <c r="T3229" s="12">
        <f t="shared" si="257"/>
        <v>42752.882361111115</v>
      </c>
      <c r="U3229">
        <f t="shared" si="259"/>
        <v>2016</v>
      </c>
    </row>
    <row r="3230" spans="1:21" ht="16" x14ac:dyDescent="0.2">
      <c r="A3230">
        <v>3228</v>
      </c>
      <c r="B3230" s="3" t="s">
        <v>3227</v>
      </c>
      <c r="C3230" s="3" t="s">
        <v>7337</v>
      </c>
      <c r="D3230" s="15">
        <v>7000</v>
      </c>
      <c r="E3230" s="8">
        <v>65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8">
        <f t="shared" si="254"/>
        <v>1</v>
      </c>
      <c r="P3230" s="6">
        <f t="shared" si="255"/>
        <v>1.76</v>
      </c>
      <c r="Q3230" s="10" t="s">
        <v>8314</v>
      </c>
      <c r="R3230" t="s">
        <v>8315</v>
      </c>
      <c r="S3230" s="12">
        <f t="shared" si="256"/>
        <v>42323.70930555556</v>
      </c>
      <c r="T3230" s="12">
        <f t="shared" si="257"/>
        <v>42355.207638888889</v>
      </c>
      <c r="U3230">
        <f t="shared" si="259"/>
        <v>2015</v>
      </c>
    </row>
    <row r="3231" spans="1:21" ht="48" x14ac:dyDescent="0.2">
      <c r="A3231">
        <v>3229</v>
      </c>
      <c r="B3231" s="3" t="s">
        <v>3228</v>
      </c>
      <c r="C3231" s="3" t="s">
        <v>7338</v>
      </c>
      <c r="D3231" s="15">
        <v>20000</v>
      </c>
      <c r="E3231" s="8">
        <v>65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8">
        <f t="shared" si="254"/>
        <v>0</v>
      </c>
      <c r="P3231" s="6">
        <f t="shared" si="255"/>
        <v>0.32</v>
      </c>
      <c r="Q3231" s="10" t="s">
        <v>8314</v>
      </c>
      <c r="R3231" t="s">
        <v>8315</v>
      </c>
      <c r="S3231" s="12">
        <f t="shared" si="256"/>
        <v>41933.291643518518</v>
      </c>
      <c r="T3231" s="12">
        <f t="shared" si="257"/>
        <v>41963.333310185189</v>
      </c>
      <c r="U3231">
        <f t="shared" si="259"/>
        <v>2014</v>
      </c>
    </row>
    <row r="3232" spans="1:21" ht="48" x14ac:dyDescent="0.2">
      <c r="A3232">
        <v>3230</v>
      </c>
      <c r="B3232" s="3" t="s">
        <v>3229</v>
      </c>
      <c r="C3232" s="3" t="s">
        <v>7339</v>
      </c>
      <c r="D3232" s="15">
        <v>2600</v>
      </c>
      <c r="E3232" s="8">
        <v>64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8">
        <f t="shared" si="254"/>
        <v>2</v>
      </c>
      <c r="P3232" s="6">
        <f t="shared" si="255"/>
        <v>1.73</v>
      </c>
      <c r="Q3232" s="10" t="s">
        <v>8314</v>
      </c>
      <c r="R3232" t="s">
        <v>8315</v>
      </c>
      <c r="S3232" s="12">
        <f t="shared" si="256"/>
        <v>41898.168125000004</v>
      </c>
      <c r="T3232" s="12">
        <f t="shared" si="257"/>
        <v>41913.165972222225</v>
      </c>
      <c r="U3232">
        <f t="shared" si="259"/>
        <v>2014</v>
      </c>
    </row>
    <row r="3233" spans="1:21" ht="48" x14ac:dyDescent="0.2">
      <c r="A3233">
        <v>3231</v>
      </c>
      <c r="B3233" s="3" t="s">
        <v>3230</v>
      </c>
      <c r="C3233" s="3" t="s">
        <v>7340</v>
      </c>
      <c r="D3233" s="15">
        <v>1000</v>
      </c>
      <c r="E3233" s="8">
        <v>63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8">
        <f t="shared" si="254"/>
        <v>6</v>
      </c>
      <c r="P3233" s="6">
        <f t="shared" si="255"/>
        <v>2.25</v>
      </c>
      <c r="Q3233" s="10" t="s">
        <v>8314</v>
      </c>
      <c r="R3233" t="s">
        <v>8315</v>
      </c>
      <c r="S3233" s="12">
        <f t="shared" si="256"/>
        <v>42446.943831018521</v>
      </c>
      <c r="T3233" s="12">
        <f t="shared" si="257"/>
        <v>42476.943831018521</v>
      </c>
      <c r="U3233">
        <f t="shared" si="259"/>
        <v>2016</v>
      </c>
    </row>
    <row r="3234" spans="1:21" ht="48" x14ac:dyDescent="0.2">
      <c r="A3234">
        <v>3232</v>
      </c>
      <c r="B3234" s="3" t="s">
        <v>3231</v>
      </c>
      <c r="C3234" s="3" t="s">
        <v>7341</v>
      </c>
      <c r="D3234" s="15">
        <v>1000</v>
      </c>
      <c r="E3234" s="8">
        <v>62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8">
        <f t="shared" si="254"/>
        <v>6</v>
      </c>
      <c r="P3234" s="6">
        <f t="shared" si="255"/>
        <v>2.38</v>
      </c>
      <c r="Q3234" s="10" t="s">
        <v>8314</v>
      </c>
      <c r="R3234" t="s">
        <v>8315</v>
      </c>
      <c r="S3234" s="12">
        <f t="shared" si="256"/>
        <v>42463.81385416667</v>
      </c>
      <c r="T3234" s="12">
        <f t="shared" si="257"/>
        <v>42494.165972222225</v>
      </c>
      <c r="U3234">
        <f t="shared" si="259"/>
        <v>2016</v>
      </c>
    </row>
    <row r="3235" spans="1:21" ht="48" x14ac:dyDescent="0.2">
      <c r="A3235">
        <v>3233</v>
      </c>
      <c r="B3235" s="3" t="s">
        <v>3232</v>
      </c>
      <c r="C3235" s="3" t="s">
        <v>7342</v>
      </c>
      <c r="D3235" s="15">
        <v>5000</v>
      </c>
      <c r="E3235" s="8">
        <v>61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8">
        <f t="shared" si="254"/>
        <v>1</v>
      </c>
      <c r="P3235" s="6">
        <f t="shared" si="255"/>
        <v>1</v>
      </c>
      <c r="Q3235" s="10" t="s">
        <v>8314</v>
      </c>
      <c r="R3235" t="s">
        <v>8315</v>
      </c>
      <c r="S3235" s="12">
        <f t="shared" si="256"/>
        <v>42766.805034722223</v>
      </c>
      <c r="T3235" s="12">
        <f t="shared" si="257"/>
        <v>42796.805034722223</v>
      </c>
      <c r="U3235">
        <f t="shared" si="259"/>
        <v>2017</v>
      </c>
    </row>
    <row r="3236" spans="1:21" ht="48" x14ac:dyDescent="0.2">
      <c r="A3236">
        <v>3234</v>
      </c>
      <c r="B3236" s="3" t="s">
        <v>3233</v>
      </c>
      <c r="C3236" s="3" t="s">
        <v>7343</v>
      </c>
      <c r="D3236" s="15">
        <v>4000</v>
      </c>
      <c r="E3236" s="8">
        <v>61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8">
        <f t="shared" si="254"/>
        <v>2</v>
      </c>
      <c r="P3236" s="6">
        <f t="shared" si="255"/>
        <v>0.53</v>
      </c>
      <c r="Q3236" s="10" t="s">
        <v>8314</v>
      </c>
      <c r="R3236" t="s">
        <v>8315</v>
      </c>
      <c r="S3236" s="12">
        <f t="shared" si="256"/>
        <v>42734.789444444439</v>
      </c>
      <c r="T3236" s="12">
        <f t="shared" si="257"/>
        <v>42767.979861111111</v>
      </c>
      <c r="U3236">
        <f t="shared" si="259"/>
        <v>2016</v>
      </c>
    </row>
    <row r="3237" spans="1:21" ht="48" x14ac:dyDescent="0.2">
      <c r="A3237">
        <v>3235</v>
      </c>
      <c r="B3237" s="3" t="s">
        <v>3234</v>
      </c>
      <c r="C3237" s="3" t="s">
        <v>7344</v>
      </c>
      <c r="D3237" s="15">
        <v>15000</v>
      </c>
      <c r="E3237" s="8">
        <v>61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8">
        <f t="shared" si="254"/>
        <v>0</v>
      </c>
      <c r="P3237" s="6">
        <f t="shared" si="255"/>
        <v>0.34</v>
      </c>
      <c r="Q3237" s="10" t="s">
        <v>8314</v>
      </c>
      <c r="R3237" t="s">
        <v>8315</v>
      </c>
      <c r="S3237" s="12">
        <f t="shared" si="256"/>
        <v>42522.347812499997</v>
      </c>
      <c r="T3237" s="12">
        <f t="shared" si="257"/>
        <v>42552.347812499997</v>
      </c>
      <c r="U3237">
        <f t="shared" si="259"/>
        <v>2016</v>
      </c>
    </row>
    <row r="3238" spans="1:21" ht="48" x14ac:dyDescent="0.2">
      <c r="A3238">
        <v>3236</v>
      </c>
      <c r="B3238" s="3" t="s">
        <v>3235</v>
      </c>
      <c r="C3238" s="3" t="s">
        <v>7345</v>
      </c>
      <c r="D3238" s="15">
        <v>20000</v>
      </c>
      <c r="E3238" s="8">
        <v>61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8">
        <f t="shared" si="254"/>
        <v>0</v>
      </c>
      <c r="P3238" s="6">
        <f t="shared" si="255"/>
        <v>0.55000000000000004</v>
      </c>
      <c r="Q3238" s="10" t="s">
        <v>8314</v>
      </c>
      <c r="R3238" t="s">
        <v>8315</v>
      </c>
      <c r="S3238" s="12">
        <f t="shared" si="256"/>
        <v>42702.917048611111</v>
      </c>
      <c r="T3238" s="12">
        <f t="shared" si="257"/>
        <v>42732.917048611111</v>
      </c>
      <c r="U3238">
        <f t="shared" si="259"/>
        <v>2016</v>
      </c>
    </row>
    <row r="3239" spans="1:21" ht="32" x14ac:dyDescent="0.2">
      <c r="A3239">
        <v>3237</v>
      </c>
      <c r="B3239" s="3" t="s">
        <v>3236</v>
      </c>
      <c r="C3239" s="3" t="s">
        <v>7346</v>
      </c>
      <c r="D3239" s="15">
        <v>35000</v>
      </c>
      <c r="E3239" s="8">
        <v>60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8">
        <f t="shared" si="254"/>
        <v>0</v>
      </c>
      <c r="P3239" s="6">
        <f t="shared" si="255"/>
        <v>0.22</v>
      </c>
      <c r="Q3239" s="10" t="s">
        <v>8314</v>
      </c>
      <c r="R3239" t="s">
        <v>8315</v>
      </c>
      <c r="S3239" s="12">
        <f t="shared" si="256"/>
        <v>42252.474351851852</v>
      </c>
      <c r="T3239" s="12">
        <f t="shared" si="257"/>
        <v>42276.165972222225</v>
      </c>
      <c r="U3239">
        <f t="shared" si="259"/>
        <v>2015</v>
      </c>
    </row>
    <row r="3240" spans="1:21" ht="48" x14ac:dyDescent="0.2">
      <c r="A3240">
        <v>3238</v>
      </c>
      <c r="B3240" s="3" t="s">
        <v>3237</v>
      </c>
      <c r="C3240" s="3" t="s">
        <v>7347</v>
      </c>
      <c r="D3240" s="15">
        <v>2800</v>
      </c>
      <c r="E3240" s="8">
        <v>60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8">
        <f t="shared" si="254"/>
        <v>2</v>
      </c>
      <c r="P3240" s="6">
        <f t="shared" si="255"/>
        <v>0.76</v>
      </c>
      <c r="Q3240" s="10" t="s">
        <v>8314</v>
      </c>
      <c r="R3240" t="s">
        <v>8315</v>
      </c>
      <c r="S3240" s="12">
        <f t="shared" si="256"/>
        <v>42156.510393518518</v>
      </c>
      <c r="T3240" s="12">
        <f t="shared" si="257"/>
        <v>42186.510393518518</v>
      </c>
      <c r="U3240">
        <f t="shared" si="259"/>
        <v>2015</v>
      </c>
    </row>
    <row r="3241" spans="1:21" ht="48" x14ac:dyDescent="0.2">
      <c r="A3241">
        <v>3239</v>
      </c>
      <c r="B3241" s="3" t="s">
        <v>3238</v>
      </c>
      <c r="C3241" s="3" t="s">
        <v>7348</v>
      </c>
      <c r="D3241" s="15">
        <v>5862</v>
      </c>
      <c r="E3241" s="8">
        <v>60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8">
        <f t="shared" si="254"/>
        <v>1</v>
      </c>
      <c r="P3241" s="6">
        <f t="shared" si="255"/>
        <v>0.57999999999999996</v>
      </c>
      <c r="Q3241" s="10" t="s">
        <v>8314</v>
      </c>
      <c r="R3241" t="s">
        <v>8315</v>
      </c>
      <c r="S3241" s="12">
        <f t="shared" si="256"/>
        <v>42278.089039351849</v>
      </c>
      <c r="T3241" s="12">
        <f t="shared" si="257"/>
        <v>42302.999305555553</v>
      </c>
      <c r="U3241">
        <f t="shared" si="259"/>
        <v>2015</v>
      </c>
    </row>
    <row r="3242" spans="1:21" ht="48" x14ac:dyDescent="0.2">
      <c r="A3242">
        <v>3240</v>
      </c>
      <c r="B3242" s="3" t="s">
        <v>3239</v>
      </c>
      <c r="C3242" s="3" t="s">
        <v>7349</v>
      </c>
      <c r="D3242" s="15">
        <v>3000</v>
      </c>
      <c r="E3242" s="8">
        <v>60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8">
        <f t="shared" si="254"/>
        <v>2</v>
      </c>
      <c r="P3242" s="6">
        <f t="shared" si="255"/>
        <v>1.76</v>
      </c>
      <c r="Q3242" s="10" t="s">
        <v>8314</v>
      </c>
      <c r="R3242" t="s">
        <v>8315</v>
      </c>
      <c r="S3242" s="12">
        <f t="shared" si="256"/>
        <v>42754.693842592591</v>
      </c>
      <c r="T3242" s="12">
        <f t="shared" si="257"/>
        <v>42782.958333333328</v>
      </c>
      <c r="U3242">
        <f t="shared" si="259"/>
        <v>2017</v>
      </c>
    </row>
    <row r="3243" spans="1:21" ht="64" x14ac:dyDescent="0.2">
      <c r="A3243">
        <v>3241</v>
      </c>
      <c r="B3243" s="3" t="s">
        <v>3240</v>
      </c>
      <c r="C3243" s="3" t="s">
        <v>7350</v>
      </c>
      <c r="D3243" s="15">
        <v>8500</v>
      </c>
      <c r="E3243" s="8">
        <v>60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8">
        <f t="shared" si="254"/>
        <v>1</v>
      </c>
      <c r="P3243" s="6">
        <f t="shared" si="255"/>
        <v>0.36</v>
      </c>
      <c r="Q3243" s="10" t="s">
        <v>8314</v>
      </c>
      <c r="R3243" t="s">
        <v>8315</v>
      </c>
      <c r="S3243" s="12">
        <f t="shared" si="256"/>
        <v>41893.324884259258</v>
      </c>
      <c r="T3243" s="12">
        <f t="shared" si="257"/>
        <v>41926.290972222225</v>
      </c>
      <c r="U3243">
        <f t="shared" si="259"/>
        <v>2014</v>
      </c>
    </row>
    <row r="3244" spans="1:21" ht="32" x14ac:dyDescent="0.2">
      <c r="A3244">
        <v>3242</v>
      </c>
      <c r="B3244" s="3" t="s">
        <v>3241</v>
      </c>
      <c r="C3244" s="3" t="s">
        <v>7351</v>
      </c>
      <c r="D3244" s="15">
        <v>10000</v>
      </c>
      <c r="E3244" s="8">
        <v>60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8">
        <f t="shared" si="254"/>
        <v>1</v>
      </c>
      <c r="P3244" s="6">
        <f t="shared" si="255"/>
        <v>0.33</v>
      </c>
      <c r="Q3244" s="10" t="s">
        <v>8314</v>
      </c>
      <c r="R3244" t="s">
        <v>8315</v>
      </c>
      <c r="S3244" s="12">
        <f t="shared" si="256"/>
        <v>41871.755694444444</v>
      </c>
      <c r="T3244" s="12">
        <f t="shared" si="257"/>
        <v>41901.755694444444</v>
      </c>
      <c r="U3244">
        <f t="shared" si="259"/>
        <v>2014</v>
      </c>
    </row>
    <row r="3245" spans="1:21" ht="48" x14ac:dyDescent="0.2">
      <c r="A3245">
        <v>3243</v>
      </c>
      <c r="B3245" s="3" t="s">
        <v>3242</v>
      </c>
      <c r="C3245" s="3" t="s">
        <v>7352</v>
      </c>
      <c r="D3245" s="15">
        <v>8000</v>
      </c>
      <c r="E3245" s="8">
        <v>60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8">
        <f t="shared" si="254"/>
        <v>1</v>
      </c>
      <c r="P3245" s="6">
        <f t="shared" si="255"/>
        <v>0.85</v>
      </c>
      <c r="Q3245" s="10" t="s">
        <v>8314</v>
      </c>
      <c r="R3245" t="s">
        <v>8315</v>
      </c>
      <c r="S3245" s="12">
        <f t="shared" si="256"/>
        <v>42262.096782407403</v>
      </c>
      <c r="T3245" s="12">
        <f t="shared" si="257"/>
        <v>42286</v>
      </c>
      <c r="U3245">
        <f t="shared" si="259"/>
        <v>2015</v>
      </c>
    </row>
    <row r="3246" spans="1:21" ht="48" x14ac:dyDescent="0.2">
      <c r="A3246">
        <v>3244</v>
      </c>
      <c r="B3246" s="3" t="s">
        <v>3243</v>
      </c>
      <c r="C3246" s="3" t="s">
        <v>7353</v>
      </c>
      <c r="D3246" s="15">
        <v>1600</v>
      </c>
      <c r="E3246" s="8">
        <v>59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8">
        <f t="shared" si="254"/>
        <v>4</v>
      </c>
      <c r="P3246" s="6">
        <f t="shared" si="255"/>
        <v>0.86</v>
      </c>
      <c r="Q3246" s="10" t="s">
        <v>8314</v>
      </c>
      <c r="R3246" t="s">
        <v>8315</v>
      </c>
      <c r="S3246" s="12">
        <f t="shared" si="256"/>
        <v>42675.694236111114</v>
      </c>
      <c r="T3246" s="12">
        <f t="shared" si="257"/>
        <v>42705.735902777778</v>
      </c>
      <c r="U3246">
        <f t="shared" si="259"/>
        <v>2016</v>
      </c>
    </row>
    <row r="3247" spans="1:21" ht="48" x14ac:dyDescent="0.2">
      <c r="A3247">
        <v>3245</v>
      </c>
      <c r="B3247" s="3" t="s">
        <v>3244</v>
      </c>
      <c r="C3247" s="3" t="s">
        <v>7354</v>
      </c>
      <c r="D3247" s="15">
        <v>21000</v>
      </c>
      <c r="E3247" s="8">
        <v>59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8">
        <f t="shared" si="254"/>
        <v>0</v>
      </c>
      <c r="P3247" s="6">
        <f t="shared" si="255"/>
        <v>0.22</v>
      </c>
      <c r="Q3247" s="10" t="s">
        <v>8314</v>
      </c>
      <c r="R3247" t="s">
        <v>8315</v>
      </c>
      <c r="S3247" s="12">
        <f t="shared" si="256"/>
        <v>42135.60020833333</v>
      </c>
      <c r="T3247" s="12">
        <f t="shared" si="257"/>
        <v>42167.083333333328</v>
      </c>
      <c r="U3247">
        <f t="shared" si="259"/>
        <v>2015</v>
      </c>
    </row>
    <row r="3248" spans="1:21" ht="48" x14ac:dyDescent="0.2">
      <c r="A3248">
        <v>3246</v>
      </c>
      <c r="B3248" s="3" t="s">
        <v>3245</v>
      </c>
      <c r="C3248" s="3" t="s">
        <v>7355</v>
      </c>
      <c r="D3248" s="15">
        <v>10000</v>
      </c>
      <c r="E3248" s="8">
        <v>57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8">
        <f t="shared" si="254"/>
        <v>1</v>
      </c>
      <c r="P3248" s="6">
        <f t="shared" si="255"/>
        <v>0.3</v>
      </c>
      <c r="Q3248" s="10" t="s">
        <v>8314</v>
      </c>
      <c r="R3248" t="s">
        <v>8315</v>
      </c>
      <c r="S3248" s="12">
        <f t="shared" si="256"/>
        <v>42230.472222222219</v>
      </c>
      <c r="T3248" s="12">
        <f t="shared" si="257"/>
        <v>42259.165972222225</v>
      </c>
      <c r="U3248">
        <f t="shared" si="259"/>
        <v>2015</v>
      </c>
    </row>
    <row r="3249" spans="1:21" ht="48" x14ac:dyDescent="0.2">
      <c r="A3249">
        <v>3247</v>
      </c>
      <c r="B3249" s="3" t="s">
        <v>3246</v>
      </c>
      <c r="C3249" s="3" t="s">
        <v>7356</v>
      </c>
      <c r="D3249" s="15">
        <v>2500</v>
      </c>
      <c r="E3249" s="8">
        <v>56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8">
        <f t="shared" si="254"/>
        <v>2</v>
      </c>
      <c r="P3249" s="6">
        <f t="shared" si="255"/>
        <v>0.98</v>
      </c>
      <c r="Q3249" s="10" t="s">
        <v>8314</v>
      </c>
      <c r="R3249" t="s">
        <v>8315</v>
      </c>
      <c r="S3249" s="12">
        <f t="shared" si="256"/>
        <v>42167.434166666666</v>
      </c>
      <c r="T3249" s="12">
        <f t="shared" si="257"/>
        <v>42197.434166666666</v>
      </c>
      <c r="U3249">
        <f t="shared" si="259"/>
        <v>2015</v>
      </c>
    </row>
    <row r="3250" spans="1:21" ht="32" x14ac:dyDescent="0.2">
      <c r="A3250">
        <v>3248</v>
      </c>
      <c r="B3250" s="3" t="s">
        <v>3247</v>
      </c>
      <c r="C3250" s="3" t="s">
        <v>7357</v>
      </c>
      <c r="D3250" s="15">
        <v>12000</v>
      </c>
      <c r="E3250" s="8">
        <v>56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8">
        <f t="shared" si="254"/>
        <v>0</v>
      </c>
      <c r="P3250" s="6">
        <f t="shared" si="255"/>
        <v>0.28000000000000003</v>
      </c>
      <c r="Q3250" s="10" t="s">
        <v>8314</v>
      </c>
      <c r="R3250" t="s">
        <v>8315</v>
      </c>
      <c r="S3250" s="12">
        <f t="shared" si="256"/>
        <v>42068.888391203705</v>
      </c>
      <c r="T3250" s="12">
        <f t="shared" si="257"/>
        <v>42098.846724537041</v>
      </c>
      <c r="U3250">
        <f t="shared" si="259"/>
        <v>2015</v>
      </c>
    </row>
    <row r="3251" spans="1:21" ht="48" x14ac:dyDescent="0.2">
      <c r="A3251">
        <v>3249</v>
      </c>
      <c r="B3251" s="3" t="s">
        <v>3248</v>
      </c>
      <c r="C3251" s="3" t="s">
        <v>7358</v>
      </c>
      <c r="D3251" s="15">
        <v>5500</v>
      </c>
      <c r="E3251" s="8">
        <v>56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8">
        <f t="shared" si="254"/>
        <v>1</v>
      </c>
      <c r="P3251" s="6">
        <f t="shared" si="255"/>
        <v>0.64</v>
      </c>
      <c r="Q3251" s="10" t="s">
        <v>8314</v>
      </c>
      <c r="R3251" t="s">
        <v>8315</v>
      </c>
      <c r="S3251" s="12">
        <f t="shared" si="256"/>
        <v>42145.746689814812</v>
      </c>
      <c r="T3251" s="12">
        <f t="shared" si="257"/>
        <v>42175.746689814812</v>
      </c>
      <c r="U3251">
        <f t="shared" si="259"/>
        <v>2015</v>
      </c>
    </row>
    <row r="3252" spans="1:21" ht="48" x14ac:dyDescent="0.2">
      <c r="A3252">
        <v>3250</v>
      </c>
      <c r="B3252" s="3" t="s">
        <v>3249</v>
      </c>
      <c r="C3252" s="3" t="s">
        <v>7359</v>
      </c>
      <c r="D3252" s="15">
        <v>25000</v>
      </c>
      <c r="E3252" s="8">
        <v>55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8">
        <f t="shared" si="254"/>
        <v>0</v>
      </c>
      <c r="P3252" s="6">
        <f t="shared" si="255"/>
        <v>0.26</v>
      </c>
      <c r="Q3252" s="10" t="s">
        <v>8314</v>
      </c>
      <c r="R3252" t="s">
        <v>8315</v>
      </c>
      <c r="S3252" s="12">
        <f t="shared" si="256"/>
        <v>41918.742175925923</v>
      </c>
      <c r="T3252" s="12">
        <f t="shared" si="257"/>
        <v>41948.783842592595</v>
      </c>
      <c r="U3252">
        <f t="shared" si="259"/>
        <v>2014</v>
      </c>
    </row>
    <row r="3253" spans="1:21" ht="48" x14ac:dyDescent="0.2">
      <c r="A3253">
        <v>3251</v>
      </c>
      <c r="B3253" s="3" t="s">
        <v>3250</v>
      </c>
      <c r="C3253" s="3" t="s">
        <v>7360</v>
      </c>
      <c r="D3253" s="15">
        <v>1500</v>
      </c>
      <c r="E3253" s="8">
        <v>55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8">
        <f t="shared" si="254"/>
        <v>4</v>
      </c>
      <c r="P3253" s="6">
        <f t="shared" si="255"/>
        <v>2.75</v>
      </c>
      <c r="Q3253" s="10" t="s">
        <v>8314</v>
      </c>
      <c r="R3253" t="s">
        <v>8315</v>
      </c>
      <c r="S3253" s="12">
        <f t="shared" si="256"/>
        <v>42146.731087962966</v>
      </c>
      <c r="T3253" s="12">
        <f t="shared" si="257"/>
        <v>42176.731087962966</v>
      </c>
      <c r="U3253">
        <f t="shared" si="259"/>
        <v>2015</v>
      </c>
    </row>
    <row r="3254" spans="1:21" ht="32" x14ac:dyDescent="0.2">
      <c r="A3254">
        <v>3252</v>
      </c>
      <c r="B3254" s="3" t="s">
        <v>3251</v>
      </c>
      <c r="C3254" s="3" t="s">
        <v>7361</v>
      </c>
      <c r="D3254" s="15">
        <v>2250</v>
      </c>
      <c r="E3254" s="8">
        <v>55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8">
        <f t="shared" si="254"/>
        <v>2</v>
      </c>
      <c r="P3254" s="6">
        <f t="shared" si="255"/>
        <v>1.1000000000000001</v>
      </c>
      <c r="Q3254" s="10" t="s">
        <v>8314</v>
      </c>
      <c r="R3254" t="s">
        <v>8315</v>
      </c>
      <c r="S3254" s="12">
        <f t="shared" si="256"/>
        <v>42590.472685185188</v>
      </c>
      <c r="T3254" s="12">
        <f t="shared" si="257"/>
        <v>42620.472685185188</v>
      </c>
      <c r="U3254">
        <f t="shared" si="259"/>
        <v>2016</v>
      </c>
    </row>
    <row r="3255" spans="1:21" ht="48" x14ac:dyDescent="0.2">
      <c r="A3255">
        <v>3253</v>
      </c>
      <c r="B3255" s="3" t="s">
        <v>3252</v>
      </c>
      <c r="C3255" s="3" t="s">
        <v>7362</v>
      </c>
      <c r="D3255" s="15">
        <v>20000</v>
      </c>
      <c r="E3255" s="8">
        <v>55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8">
        <f t="shared" si="254"/>
        <v>0</v>
      </c>
      <c r="P3255" s="6">
        <f t="shared" si="255"/>
        <v>0.48</v>
      </c>
      <c r="Q3255" s="10" t="s">
        <v>8314</v>
      </c>
      <c r="R3255" t="s">
        <v>8315</v>
      </c>
      <c r="S3255" s="12">
        <f t="shared" si="256"/>
        <v>42602.576712962968</v>
      </c>
      <c r="T3255" s="12">
        <f t="shared" si="257"/>
        <v>42621.15625</v>
      </c>
      <c r="U3255">
        <f t="shared" si="259"/>
        <v>2016</v>
      </c>
    </row>
    <row r="3256" spans="1:21" ht="48" x14ac:dyDescent="0.2">
      <c r="A3256">
        <v>3254</v>
      </c>
      <c r="B3256" s="3" t="s">
        <v>3253</v>
      </c>
      <c r="C3256" s="3" t="s">
        <v>7363</v>
      </c>
      <c r="D3256" s="15">
        <v>13000</v>
      </c>
      <c r="E3256" s="8">
        <v>55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8">
        <f t="shared" si="254"/>
        <v>0</v>
      </c>
      <c r="P3256" s="6">
        <f t="shared" si="255"/>
        <v>0.3</v>
      </c>
      <c r="Q3256" s="10" t="s">
        <v>8314</v>
      </c>
      <c r="R3256" t="s">
        <v>8315</v>
      </c>
      <c r="S3256" s="12">
        <f t="shared" si="256"/>
        <v>42059.085752314815</v>
      </c>
      <c r="T3256" s="12">
        <f t="shared" si="257"/>
        <v>42089.044085648144</v>
      </c>
      <c r="U3256">
        <f t="shared" si="259"/>
        <v>2015</v>
      </c>
    </row>
    <row r="3257" spans="1:21" ht="48" x14ac:dyDescent="0.2">
      <c r="A3257">
        <v>3255</v>
      </c>
      <c r="B3257" s="3" t="s">
        <v>3254</v>
      </c>
      <c r="C3257" s="3" t="s">
        <v>7364</v>
      </c>
      <c r="D3257" s="15">
        <v>300</v>
      </c>
      <c r="E3257" s="8">
        <v>55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8">
        <f t="shared" si="254"/>
        <v>18</v>
      </c>
      <c r="P3257" s="6">
        <f t="shared" si="255"/>
        <v>3.06</v>
      </c>
      <c r="Q3257" s="10" t="s">
        <v>8314</v>
      </c>
      <c r="R3257" t="s">
        <v>8315</v>
      </c>
      <c r="S3257" s="12">
        <f t="shared" si="256"/>
        <v>41889.768229166664</v>
      </c>
      <c r="T3257" s="12">
        <f t="shared" si="257"/>
        <v>41919.768229166664</v>
      </c>
      <c r="U3257">
        <f t="shared" si="259"/>
        <v>2014</v>
      </c>
    </row>
    <row r="3258" spans="1:21" ht="48" x14ac:dyDescent="0.2">
      <c r="A3258">
        <v>3256</v>
      </c>
      <c r="B3258" s="3" t="s">
        <v>3255</v>
      </c>
      <c r="C3258" s="3" t="s">
        <v>7365</v>
      </c>
      <c r="D3258" s="15">
        <v>10000</v>
      </c>
      <c r="E3258" s="8">
        <v>55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8">
        <f t="shared" si="254"/>
        <v>1</v>
      </c>
      <c r="P3258" s="6">
        <f t="shared" si="255"/>
        <v>0.31</v>
      </c>
      <c r="Q3258" s="10" t="s">
        <v>8314</v>
      </c>
      <c r="R3258" t="s">
        <v>8315</v>
      </c>
      <c r="S3258" s="12">
        <f t="shared" si="256"/>
        <v>42144.573807870373</v>
      </c>
      <c r="T3258" s="12">
        <f t="shared" si="257"/>
        <v>42166.165972222225</v>
      </c>
      <c r="U3258">
        <f t="shared" si="259"/>
        <v>2015</v>
      </c>
    </row>
    <row r="3259" spans="1:21" ht="48" x14ac:dyDescent="0.2">
      <c r="A3259">
        <v>3257</v>
      </c>
      <c r="B3259" s="3" t="s">
        <v>3256</v>
      </c>
      <c r="C3259" s="3" t="s">
        <v>7366</v>
      </c>
      <c r="D3259" s="15">
        <v>2000</v>
      </c>
      <c r="E3259" s="8">
        <v>55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8">
        <f t="shared" si="254"/>
        <v>3</v>
      </c>
      <c r="P3259" s="6">
        <f t="shared" si="255"/>
        <v>1.34</v>
      </c>
      <c r="Q3259" s="10" t="s">
        <v>8314</v>
      </c>
      <c r="R3259" t="s">
        <v>8315</v>
      </c>
      <c r="S3259" s="12">
        <f t="shared" si="256"/>
        <v>42758.559629629628</v>
      </c>
      <c r="T3259" s="12">
        <f t="shared" si="257"/>
        <v>42788.559629629628</v>
      </c>
      <c r="U3259">
        <f t="shared" si="259"/>
        <v>2017</v>
      </c>
    </row>
    <row r="3260" spans="1:21" ht="32" x14ac:dyDescent="0.2">
      <c r="A3260">
        <v>3258</v>
      </c>
      <c r="B3260" s="3" t="s">
        <v>3257</v>
      </c>
      <c r="C3260" s="3" t="s">
        <v>7367</v>
      </c>
      <c r="D3260" s="15">
        <v>7000</v>
      </c>
      <c r="E3260" s="8">
        <v>53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8">
        <f t="shared" si="254"/>
        <v>1</v>
      </c>
      <c r="P3260" s="6">
        <f t="shared" si="255"/>
        <v>0.71</v>
      </c>
      <c r="Q3260" s="10" t="s">
        <v>8314</v>
      </c>
      <c r="R3260" t="s">
        <v>8315</v>
      </c>
      <c r="S3260" s="12">
        <f t="shared" si="256"/>
        <v>41982.887280092589</v>
      </c>
      <c r="T3260" s="12">
        <f t="shared" si="257"/>
        <v>42012.887280092589</v>
      </c>
      <c r="U3260">
        <f t="shared" si="259"/>
        <v>2014</v>
      </c>
    </row>
    <row r="3261" spans="1:21" ht="48" x14ac:dyDescent="0.2">
      <c r="A3261">
        <v>3259</v>
      </c>
      <c r="B3261" s="3" t="s">
        <v>3258</v>
      </c>
      <c r="C3261" s="3" t="s">
        <v>7368</v>
      </c>
      <c r="D3261" s="15">
        <v>23000</v>
      </c>
      <c r="E3261" s="8">
        <v>53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8">
        <f t="shared" si="254"/>
        <v>0</v>
      </c>
      <c r="P3261" s="6">
        <f t="shared" si="255"/>
        <v>0.55000000000000004</v>
      </c>
      <c r="Q3261" s="10" t="s">
        <v>8314</v>
      </c>
      <c r="R3261" t="s">
        <v>8315</v>
      </c>
      <c r="S3261" s="12">
        <f t="shared" si="256"/>
        <v>42614.760937500003</v>
      </c>
      <c r="T3261" s="12">
        <f t="shared" si="257"/>
        <v>42644.165972222225</v>
      </c>
      <c r="U3261">
        <f t="shared" si="259"/>
        <v>2016</v>
      </c>
    </row>
    <row r="3262" spans="1:21" ht="48" x14ac:dyDescent="0.2">
      <c r="A3262">
        <v>3260</v>
      </c>
      <c r="B3262" s="3" t="s">
        <v>3259</v>
      </c>
      <c r="C3262" s="3" t="s">
        <v>7369</v>
      </c>
      <c r="D3262" s="15">
        <v>5000</v>
      </c>
      <c r="E3262" s="8">
        <v>53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8">
        <f t="shared" si="254"/>
        <v>1</v>
      </c>
      <c r="P3262" s="6">
        <f t="shared" si="255"/>
        <v>0.73</v>
      </c>
      <c r="Q3262" s="10" t="s">
        <v>8314</v>
      </c>
      <c r="R3262" t="s">
        <v>8315</v>
      </c>
      <c r="S3262" s="12">
        <f t="shared" si="256"/>
        <v>42303.672662037032</v>
      </c>
      <c r="T3262" s="12">
        <f t="shared" si="257"/>
        <v>42338.714328703703</v>
      </c>
      <c r="U3262">
        <f t="shared" si="259"/>
        <v>2015</v>
      </c>
    </row>
    <row r="3263" spans="1:21" ht="48" x14ac:dyDescent="0.2">
      <c r="A3263">
        <v>3261</v>
      </c>
      <c r="B3263" s="3" t="s">
        <v>3260</v>
      </c>
      <c r="C3263" s="3" t="s">
        <v>7370</v>
      </c>
      <c r="D3263" s="15">
        <v>3300</v>
      </c>
      <c r="E3263" s="8">
        <v>53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8">
        <f t="shared" si="254"/>
        <v>2</v>
      </c>
      <c r="P3263" s="6">
        <f t="shared" si="255"/>
        <v>1.08</v>
      </c>
      <c r="Q3263" s="10" t="s">
        <v>8314</v>
      </c>
      <c r="R3263" t="s">
        <v>8315</v>
      </c>
      <c r="S3263" s="12">
        <f t="shared" si="256"/>
        <v>42171.725416666668</v>
      </c>
      <c r="T3263" s="12">
        <f t="shared" si="257"/>
        <v>42201.725416666668</v>
      </c>
      <c r="U3263">
        <f t="shared" si="259"/>
        <v>2015</v>
      </c>
    </row>
    <row r="3264" spans="1:21" ht="32" x14ac:dyDescent="0.2">
      <c r="A3264">
        <v>3262</v>
      </c>
      <c r="B3264" s="3" t="s">
        <v>3261</v>
      </c>
      <c r="C3264" s="3" t="s">
        <v>7371</v>
      </c>
      <c r="D3264" s="15">
        <v>12200</v>
      </c>
      <c r="E3264" s="8">
        <v>52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8">
        <f t="shared" si="254"/>
        <v>0</v>
      </c>
      <c r="P3264" s="6">
        <f t="shared" si="255"/>
        <v>0.39</v>
      </c>
      <c r="Q3264" s="10" t="s">
        <v>8314</v>
      </c>
      <c r="R3264" t="s">
        <v>8315</v>
      </c>
      <c r="S3264" s="12">
        <f t="shared" si="256"/>
        <v>41964.315532407403</v>
      </c>
      <c r="T3264" s="12">
        <f t="shared" si="257"/>
        <v>41995.166666666672</v>
      </c>
      <c r="U3264">
        <f t="shared" si="259"/>
        <v>2014</v>
      </c>
    </row>
    <row r="3265" spans="1:21" ht="32" x14ac:dyDescent="0.2">
      <c r="A3265">
        <v>3263</v>
      </c>
      <c r="B3265" s="3" t="s">
        <v>3262</v>
      </c>
      <c r="C3265" s="3" t="s">
        <v>7372</v>
      </c>
      <c r="D3265" s="15">
        <v>2500</v>
      </c>
      <c r="E3265" s="8">
        <v>52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8">
        <f t="shared" si="254"/>
        <v>2</v>
      </c>
      <c r="P3265" s="6">
        <f t="shared" si="255"/>
        <v>0.76</v>
      </c>
      <c r="Q3265" s="10" t="s">
        <v>8314</v>
      </c>
      <c r="R3265" t="s">
        <v>8315</v>
      </c>
      <c r="S3265" s="12">
        <f t="shared" si="256"/>
        <v>42284.516064814816</v>
      </c>
      <c r="T3265" s="12">
        <f t="shared" si="257"/>
        <v>42307.875</v>
      </c>
      <c r="U3265">
        <f t="shared" si="259"/>
        <v>2015</v>
      </c>
    </row>
    <row r="3266" spans="1:21" ht="32" x14ac:dyDescent="0.2">
      <c r="A3266">
        <v>3264</v>
      </c>
      <c r="B3266" s="3" t="s">
        <v>3263</v>
      </c>
      <c r="C3266" s="3" t="s">
        <v>7373</v>
      </c>
      <c r="D3266" s="15">
        <v>2500</v>
      </c>
      <c r="E3266" s="8">
        <v>52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8">
        <f t="shared" si="254"/>
        <v>2</v>
      </c>
      <c r="P3266" s="6">
        <f t="shared" si="255"/>
        <v>1.06</v>
      </c>
      <c r="Q3266" s="10" t="s">
        <v>8314</v>
      </c>
      <c r="R3266" t="s">
        <v>8315</v>
      </c>
      <c r="S3266" s="12">
        <f t="shared" si="256"/>
        <v>42016.800208333334</v>
      </c>
      <c r="T3266" s="12">
        <f t="shared" si="257"/>
        <v>42032.916666666672</v>
      </c>
      <c r="U3266">
        <f t="shared" si="259"/>
        <v>2015</v>
      </c>
    </row>
    <row r="3267" spans="1:21" ht="48" x14ac:dyDescent="0.2">
      <c r="A3267">
        <v>3265</v>
      </c>
      <c r="B3267" s="3" t="s">
        <v>3264</v>
      </c>
      <c r="C3267" s="3" t="s">
        <v>7374</v>
      </c>
      <c r="D3267" s="15">
        <v>2700</v>
      </c>
      <c r="E3267" s="8">
        <v>51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8">
        <f t="shared" ref="O3267:O3330" si="260">ROUND(E3267/D3267*100,0)</f>
        <v>2</v>
      </c>
      <c r="P3267" s="6">
        <f t="shared" ref="P3267:P3330" si="261">IFERROR(ROUND(E3267/L3267,2), "N/A")</f>
        <v>0.81</v>
      </c>
      <c r="Q3267" s="10" t="s">
        <v>8314</v>
      </c>
      <c r="R3267" t="s">
        <v>8315</v>
      </c>
      <c r="S3267" s="12">
        <f t="shared" ref="S3267:S3330" si="262">(((J3267/60)/60)/24)+DATE(1970,1,1)</f>
        <v>42311.711979166663</v>
      </c>
      <c r="T3267" s="12">
        <f t="shared" ref="T3267:T3330" si="263">(((I3267/60)/60)/24)+DATE(1970,1,1)</f>
        <v>42341.708333333328</v>
      </c>
      <c r="U3267">
        <f t="shared" si="259"/>
        <v>2015</v>
      </c>
    </row>
    <row r="3268" spans="1:21" ht="48" x14ac:dyDescent="0.2">
      <c r="A3268">
        <v>3266</v>
      </c>
      <c r="B3268" s="3" t="s">
        <v>3265</v>
      </c>
      <c r="C3268" s="3" t="s">
        <v>7375</v>
      </c>
      <c r="D3268" s="15">
        <v>6000</v>
      </c>
      <c r="E3268" s="8">
        <v>51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8">
        <f t="shared" si="260"/>
        <v>1</v>
      </c>
      <c r="P3268" s="6">
        <f t="shared" si="261"/>
        <v>0.31</v>
      </c>
      <c r="Q3268" s="10" t="s">
        <v>8314</v>
      </c>
      <c r="R3268" t="s">
        <v>8315</v>
      </c>
      <c r="S3268" s="12">
        <f t="shared" si="262"/>
        <v>42136.536134259266</v>
      </c>
      <c r="T3268" s="12">
        <f t="shared" si="263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3266</v>
      </c>
      <c r="C3269" s="3" t="s">
        <v>7376</v>
      </c>
      <c r="D3269" s="15">
        <v>15000</v>
      </c>
      <c r="E3269" s="8">
        <v>51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8">
        <f t="shared" si="260"/>
        <v>0</v>
      </c>
      <c r="P3269" s="6">
        <f t="shared" si="261"/>
        <v>0.18</v>
      </c>
      <c r="Q3269" s="10" t="s">
        <v>8314</v>
      </c>
      <c r="R3269" t="s">
        <v>8315</v>
      </c>
      <c r="S3269" s="12">
        <f t="shared" si="262"/>
        <v>42172.757638888885</v>
      </c>
      <c r="T3269" s="12">
        <f t="shared" si="263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3267</v>
      </c>
      <c r="C3270" s="3" t="s">
        <v>7377</v>
      </c>
      <c r="D3270" s="15">
        <v>2000</v>
      </c>
      <c r="E3270" s="8">
        <v>51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8">
        <f t="shared" si="260"/>
        <v>3</v>
      </c>
      <c r="P3270" s="6">
        <f t="shared" si="261"/>
        <v>1.21</v>
      </c>
      <c r="Q3270" s="10" t="s">
        <v>8314</v>
      </c>
      <c r="R3270" t="s">
        <v>8315</v>
      </c>
      <c r="S3270" s="12">
        <f t="shared" si="262"/>
        <v>42590.90425925926</v>
      </c>
      <c r="T3270" s="12">
        <f t="shared" si="263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3268</v>
      </c>
      <c r="C3271" s="3" t="s">
        <v>7378</v>
      </c>
      <c r="D3271" s="15">
        <v>8000</v>
      </c>
      <c r="E3271" s="8">
        <v>51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8">
        <f t="shared" si="260"/>
        <v>1</v>
      </c>
      <c r="P3271" s="6">
        <f t="shared" si="261"/>
        <v>0.73</v>
      </c>
      <c r="Q3271" s="10" t="s">
        <v>8314</v>
      </c>
      <c r="R3271" t="s">
        <v>8315</v>
      </c>
      <c r="S3271" s="12">
        <f t="shared" si="262"/>
        <v>42137.395798611105</v>
      </c>
      <c r="T3271" s="12">
        <f t="shared" si="263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3269</v>
      </c>
      <c r="C3272" s="3" t="s">
        <v>7379</v>
      </c>
      <c r="D3272" s="15">
        <v>1800</v>
      </c>
      <c r="E3272" s="8">
        <v>51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8">
        <f t="shared" si="260"/>
        <v>3</v>
      </c>
      <c r="P3272" s="6">
        <f t="shared" si="261"/>
        <v>1.7</v>
      </c>
      <c r="Q3272" s="10" t="s">
        <v>8314</v>
      </c>
      <c r="R3272" t="s">
        <v>8315</v>
      </c>
      <c r="S3272" s="12">
        <f t="shared" si="262"/>
        <v>42167.533159722225</v>
      </c>
      <c r="T3272" s="12">
        <f t="shared" si="263"/>
        <v>42197.533159722225</v>
      </c>
      <c r="U3272">
        <f t="shared" ref="U3272:U3335" si="264">YEAR(S3272)</f>
        <v>2015</v>
      </c>
    </row>
    <row r="3273" spans="1:21" ht="16" x14ac:dyDescent="0.2">
      <c r="A3273">
        <v>3271</v>
      </c>
      <c r="B3273" s="3" t="s">
        <v>3270</v>
      </c>
      <c r="C3273" s="3" t="s">
        <v>7380</v>
      </c>
      <c r="D3273" s="15">
        <v>1500</v>
      </c>
      <c r="E3273" s="8">
        <v>51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8">
        <f t="shared" si="260"/>
        <v>3</v>
      </c>
      <c r="P3273" s="6">
        <f t="shared" si="261"/>
        <v>1</v>
      </c>
      <c r="Q3273" s="10" t="s">
        <v>8314</v>
      </c>
      <c r="R3273" t="s">
        <v>8315</v>
      </c>
      <c r="S3273" s="12">
        <f t="shared" si="262"/>
        <v>41915.437210648146</v>
      </c>
      <c r="T3273" s="12">
        <f t="shared" si="263"/>
        <v>41945.478877314818</v>
      </c>
      <c r="U3273">
        <f t="shared" si="264"/>
        <v>2014</v>
      </c>
    </row>
    <row r="3274" spans="1:21" ht="48" x14ac:dyDescent="0.2">
      <c r="A3274">
        <v>3272</v>
      </c>
      <c r="B3274" s="3" t="s">
        <v>3271</v>
      </c>
      <c r="C3274" s="3" t="s">
        <v>7381</v>
      </c>
      <c r="D3274" s="15">
        <v>10000</v>
      </c>
      <c r="E3274" s="8">
        <v>51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8">
        <f t="shared" si="260"/>
        <v>1</v>
      </c>
      <c r="P3274" s="6">
        <f t="shared" si="261"/>
        <v>0.35</v>
      </c>
      <c r="Q3274" s="10" t="s">
        <v>8314</v>
      </c>
      <c r="R3274" t="s">
        <v>8315</v>
      </c>
      <c r="S3274" s="12">
        <f t="shared" si="262"/>
        <v>42284.500104166669</v>
      </c>
      <c r="T3274" s="12">
        <f t="shared" si="263"/>
        <v>42314.541770833333</v>
      </c>
      <c r="U3274">
        <f t="shared" si="264"/>
        <v>2015</v>
      </c>
    </row>
    <row r="3275" spans="1:21" ht="48" x14ac:dyDescent="0.2">
      <c r="A3275">
        <v>3273</v>
      </c>
      <c r="B3275" s="3" t="s">
        <v>3272</v>
      </c>
      <c r="C3275" s="3" t="s">
        <v>7382</v>
      </c>
      <c r="D3275" s="15">
        <v>4000</v>
      </c>
      <c r="E3275" s="8">
        <v>51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8">
        <f t="shared" si="260"/>
        <v>1</v>
      </c>
      <c r="P3275" s="6">
        <f t="shared" si="261"/>
        <v>2.4300000000000002</v>
      </c>
      <c r="Q3275" s="10" t="s">
        <v>8314</v>
      </c>
      <c r="R3275" t="s">
        <v>8315</v>
      </c>
      <c r="S3275" s="12">
        <f t="shared" si="262"/>
        <v>42611.801412037035</v>
      </c>
      <c r="T3275" s="12">
        <f t="shared" si="263"/>
        <v>42627.791666666672</v>
      </c>
      <c r="U3275">
        <f t="shared" si="264"/>
        <v>2016</v>
      </c>
    </row>
    <row r="3276" spans="1:21" ht="48" x14ac:dyDescent="0.2">
      <c r="A3276">
        <v>3274</v>
      </c>
      <c r="B3276" s="3" t="s">
        <v>3273</v>
      </c>
      <c r="C3276" s="3" t="s">
        <v>7383</v>
      </c>
      <c r="D3276" s="15">
        <v>15500</v>
      </c>
      <c r="E3276" s="8">
        <v>50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8">
        <f t="shared" si="260"/>
        <v>0</v>
      </c>
      <c r="P3276" s="6">
        <f t="shared" si="261"/>
        <v>0.17</v>
      </c>
      <c r="Q3276" s="10" t="s">
        <v>8314</v>
      </c>
      <c r="R3276" t="s">
        <v>8315</v>
      </c>
      <c r="S3276" s="12">
        <f t="shared" si="262"/>
        <v>42400.704537037032</v>
      </c>
      <c r="T3276" s="12">
        <f t="shared" si="263"/>
        <v>42444.875</v>
      </c>
      <c r="U3276">
        <f t="shared" si="264"/>
        <v>2016</v>
      </c>
    </row>
    <row r="3277" spans="1:21" ht="48" x14ac:dyDescent="0.2">
      <c r="A3277">
        <v>3275</v>
      </c>
      <c r="B3277" s="3" t="s">
        <v>3274</v>
      </c>
      <c r="C3277" s="3" t="s">
        <v>7384</v>
      </c>
      <c r="D3277" s="15">
        <v>1800</v>
      </c>
      <c r="E3277" s="8">
        <v>50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8">
        <f t="shared" si="260"/>
        <v>3</v>
      </c>
      <c r="P3277" s="6">
        <f t="shared" si="261"/>
        <v>4.17</v>
      </c>
      <c r="Q3277" s="10" t="s">
        <v>8314</v>
      </c>
      <c r="R3277" t="s">
        <v>8315</v>
      </c>
      <c r="S3277" s="12">
        <f t="shared" si="262"/>
        <v>42017.88045138889</v>
      </c>
      <c r="T3277" s="12">
        <f t="shared" si="263"/>
        <v>42044.1875</v>
      </c>
      <c r="U3277">
        <f t="shared" si="264"/>
        <v>2015</v>
      </c>
    </row>
    <row r="3278" spans="1:21" ht="48" x14ac:dyDescent="0.2">
      <c r="A3278">
        <v>3276</v>
      </c>
      <c r="B3278" s="3" t="s">
        <v>3275</v>
      </c>
      <c r="C3278" s="3" t="s">
        <v>7385</v>
      </c>
      <c r="D3278" s="15">
        <v>4500</v>
      </c>
      <c r="E3278" s="8">
        <v>50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8">
        <f t="shared" si="260"/>
        <v>1</v>
      </c>
      <c r="P3278" s="6">
        <f t="shared" si="261"/>
        <v>0.5</v>
      </c>
      <c r="Q3278" s="10" t="s">
        <v>8314</v>
      </c>
      <c r="R3278" t="s">
        <v>8315</v>
      </c>
      <c r="S3278" s="12">
        <f t="shared" si="262"/>
        <v>42426.949988425928</v>
      </c>
      <c r="T3278" s="12">
        <f t="shared" si="263"/>
        <v>42461.165972222225</v>
      </c>
      <c r="U3278">
        <f t="shared" si="264"/>
        <v>2016</v>
      </c>
    </row>
    <row r="3279" spans="1:21" ht="48" x14ac:dyDescent="0.2">
      <c r="A3279">
        <v>3277</v>
      </c>
      <c r="B3279" s="3" t="s">
        <v>3276</v>
      </c>
      <c r="C3279" s="3" t="s">
        <v>7386</v>
      </c>
      <c r="D3279" s="15">
        <v>5000</v>
      </c>
      <c r="E3279" s="8">
        <v>50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8">
        <f t="shared" si="260"/>
        <v>1</v>
      </c>
      <c r="P3279" s="6">
        <f t="shared" si="261"/>
        <v>0.5</v>
      </c>
      <c r="Q3279" s="10" t="s">
        <v>8314</v>
      </c>
      <c r="R3279" t="s">
        <v>8315</v>
      </c>
      <c r="S3279" s="12">
        <f t="shared" si="262"/>
        <v>41931.682939814818</v>
      </c>
      <c r="T3279" s="12">
        <f t="shared" si="263"/>
        <v>41961.724606481483</v>
      </c>
      <c r="U3279">
        <f t="shared" si="264"/>
        <v>2014</v>
      </c>
    </row>
    <row r="3280" spans="1:21" ht="48" x14ac:dyDescent="0.2">
      <c r="A3280">
        <v>3278</v>
      </c>
      <c r="B3280" s="3" t="s">
        <v>3277</v>
      </c>
      <c r="C3280" s="3" t="s">
        <v>7387</v>
      </c>
      <c r="D3280" s="15">
        <v>2500</v>
      </c>
      <c r="E3280" s="8">
        <v>50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8">
        <f t="shared" si="260"/>
        <v>2</v>
      </c>
      <c r="P3280" s="6">
        <f t="shared" si="261"/>
        <v>1.47</v>
      </c>
      <c r="Q3280" s="10" t="s">
        <v>8314</v>
      </c>
      <c r="R3280" t="s">
        <v>8315</v>
      </c>
      <c r="S3280" s="12">
        <f t="shared" si="262"/>
        <v>42124.848414351851</v>
      </c>
      <c r="T3280" s="12">
        <f t="shared" si="263"/>
        <v>42154.848414351851</v>
      </c>
      <c r="U3280">
        <f t="shared" si="264"/>
        <v>2015</v>
      </c>
    </row>
    <row r="3281" spans="1:21" ht="48" x14ac:dyDescent="0.2">
      <c r="A3281">
        <v>3279</v>
      </c>
      <c r="B3281" s="3" t="s">
        <v>3278</v>
      </c>
      <c r="C3281" s="3" t="s">
        <v>7388</v>
      </c>
      <c r="D3281" s="15">
        <v>5800</v>
      </c>
      <c r="E3281" s="8">
        <v>50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8">
        <f t="shared" si="260"/>
        <v>1</v>
      </c>
      <c r="P3281" s="6">
        <f t="shared" si="261"/>
        <v>0.79</v>
      </c>
      <c r="Q3281" s="10" t="s">
        <v>8314</v>
      </c>
      <c r="R3281" t="s">
        <v>8315</v>
      </c>
      <c r="S3281" s="12">
        <f t="shared" si="262"/>
        <v>42431.102534722217</v>
      </c>
      <c r="T3281" s="12">
        <f t="shared" si="263"/>
        <v>42461.06086805556</v>
      </c>
      <c r="U3281">
        <f t="shared" si="264"/>
        <v>2016</v>
      </c>
    </row>
    <row r="3282" spans="1:21" ht="48" x14ac:dyDescent="0.2">
      <c r="A3282">
        <v>3280</v>
      </c>
      <c r="B3282" s="3" t="s">
        <v>3279</v>
      </c>
      <c r="C3282" s="3" t="s">
        <v>7389</v>
      </c>
      <c r="D3282" s="15">
        <v>2000</v>
      </c>
      <c r="E3282" s="8">
        <v>50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8">
        <f t="shared" si="260"/>
        <v>3</v>
      </c>
      <c r="P3282" s="6">
        <f t="shared" si="261"/>
        <v>1.67</v>
      </c>
      <c r="Q3282" s="10" t="s">
        <v>8314</v>
      </c>
      <c r="R3282" t="s">
        <v>8315</v>
      </c>
      <c r="S3282" s="12">
        <f t="shared" si="262"/>
        <v>42121.756921296299</v>
      </c>
      <c r="T3282" s="12">
        <f t="shared" si="263"/>
        <v>42156.208333333328</v>
      </c>
      <c r="U3282">
        <f t="shared" si="264"/>
        <v>2015</v>
      </c>
    </row>
    <row r="3283" spans="1:21" ht="32" x14ac:dyDescent="0.2">
      <c r="A3283">
        <v>3281</v>
      </c>
      <c r="B3283" s="3" t="s">
        <v>3280</v>
      </c>
      <c r="C3283" s="3" t="s">
        <v>7390</v>
      </c>
      <c r="D3283" s="15">
        <v>5000</v>
      </c>
      <c r="E3283" s="8">
        <v>50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8">
        <f t="shared" si="260"/>
        <v>1</v>
      </c>
      <c r="P3283" s="6">
        <f t="shared" si="261"/>
        <v>1.06</v>
      </c>
      <c r="Q3283" s="10" t="s">
        <v>8314</v>
      </c>
      <c r="R3283" t="s">
        <v>8315</v>
      </c>
      <c r="S3283" s="12">
        <f t="shared" si="262"/>
        <v>42219.019733796296</v>
      </c>
      <c r="T3283" s="12">
        <f t="shared" si="263"/>
        <v>42249.019733796296</v>
      </c>
      <c r="U3283">
        <f t="shared" si="264"/>
        <v>2015</v>
      </c>
    </row>
    <row r="3284" spans="1:21" ht="48" x14ac:dyDescent="0.2">
      <c r="A3284">
        <v>3282</v>
      </c>
      <c r="B3284" s="3" t="s">
        <v>3281</v>
      </c>
      <c r="C3284" s="3" t="s">
        <v>7391</v>
      </c>
      <c r="D3284" s="15">
        <v>31000</v>
      </c>
      <c r="E3284" s="8">
        <v>50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8">
        <f t="shared" si="260"/>
        <v>0</v>
      </c>
      <c r="P3284" s="6">
        <f t="shared" si="261"/>
        <v>0.21</v>
      </c>
      <c r="Q3284" s="10" t="s">
        <v>8314</v>
      </c>
      <c r="R3284" t="s">
        <v>8315</v>
      </c>
      <c r="S3284" s="12">
        <f t="shared" si="262"/>
        <v>42445.19430555556</v>
      </c>
      <c r="T3284" s="12">
        <f t="shared" si="263"/>
        <v>42489.19430555556</v>
      </c>
      <c r="U3284">
        <f t="shared" si="264"/>
        <v>2016</v>
      </c>
    </row>
    <row r="3285" spans="1:21" ht="48" x14ac:dyDescent="0.2">
      <c r="A3285">
        <v>3283</v>
      </c>
      <c r="B3285" s="3" t="s">
        <v>3282</v>
      </c>
      <c r="C3285" s="3" t="s">
        <v>7392</v>
      </c>
      <c r="D3285" s="15">
        <v>800</v>
      </c>
      <c r="E3285" s="8">
        <v>50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8">
        <f t="shared" si="260"/>
        <v>6</v>
      </c>
      <c r="P3285" s="6">
        <f t="shared" si="261"/>
        <v>1.06</v>
      </c>
      <c r="Q3285" s="10" t="s">
        <v>8314</v>
      </c>
      <c r="R3285" t="s">
        <v>8315</v>
      </c>
      <c r="S3285" s="12">
        <f t="shared" si="262"/>
        <v>42379.74418981481</v>
      </c>
      <c r="T3285" s="12">
        <f t="shared" si="263"/>
        <v>42410.875</v>
      </c>
      <c r="U3285">
        <f t="shared" si="264"/>
        <v>2016</v>
      </c>
    </row>
    <row r="3286" spans="1:21" ht="48" x14ac:dyDescent="0.2">
      <c r="A3286">
        <v>3284</v>
      </c>
      <c r="B3286" s="3" t="s">
        <v>3283</v>
      </c>
      <c r="C3286" s="3" t="s">
        <v>7393</v>
      </c>
      <c r="D3286" s="15">
        <v>3000</v>
      </c>
      <c r="E3286" s="8">
        <v>50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8">
        <f t="shared" si="260"/>
        <v>2</v>
      </c>
      <c r="P3286" s="6">
        <f t="shared" si="261"/>
        <v>3.33</v>
      </c>
      <c r="Q3286" s="10" t="s">
        <v>8314</v>
      </c>
      <c r="R3286" t="s">
        <v>8315</v>
      </c>
      <c r="S3286" s="12">
        <f t="shared" si="262"/>
        <v>42380.884872685187</v>
      </c>
      <c r="T3286" s="12">
        <f t="shared" si="263"/>
        <v>42398.249305555553</v>
      </c>
      <c r="U3286">
        <f t="shared" si="264"/>
        <v>2016</v>
      </c>
    </row>
    <row r="3287" spans="1:21" ht="16" x14ac:dyDescent="0.2">
      <c r="A3287">
        <v>3285</v>
      </c>
      <c r="B3287" s="3" t="s">
        <v>3284</v>
      </c>
      <c r="C3287" s="3" t="s">
        <v>7394</v>
      </c>
      <c r="D3287" s="15">
        <v>4999</v>
      </c>
      <c r="E3287" s="8">
        <v>50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8">
        <f t="shared" si="260"/>
        <v>1</v>
      </c>
      <c r="P3287" s="6">
        <f t="shared" si="261"/>
        <v>0.62</v>
      </c>
      <c r="Q3287" s="10" t="s">
        <v>8314</v>
      </c>
      <c r="R3287" t="s">
        <v>8315</v>
      </c>
      <c r="S3287" s="12">
        <f t="shared" si="262"/>
        <v>42762.942430555559</v>
      </c>
      <c r="T3287" s="12">
        <f t="shared" si="263"/>
        <v>42794.208333333328</v>
      </c>
      <c r="U3287">
        <f t="shared" si="264"/>
        <v>2017</v>
      </c>
    </row>
    <row r="3288" spans="1:21" ht="48" x14ac:dyDescent="0.2">
      <c r="A3288">
        <v>3286</v>
      </c>
      <c r="B3288" s="3" t="s">
        <v>3285</v>
      </c>
      <c r="C3288" s="3" t="s">
        <v>7395</v>
      </c>
      <c r="D3288" s="15">
        <v>15000</v>
      </c>
      <c r="E3288" s="8">
        <v>50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8">
        <f t="shared" si="260"/>
        <v>0</v>
      </c>
      <c r="P3288" s="6">
        <f t="shared" si="261"/>
        <v>0.41</v>
      </c>
      <c r="Q3288" s="10" t="s">
        <v>8314</v>
      </c>
      <c r="R3288" t="s">
        <v>8315</v>
      </c>
      <c r="S3288" s="12">
        <f t="shared" si="262"/>
        <v>42567.840069444443</v>
      </c>
      <c r="T3288" s="12">
        <f t="shared" si="263"/>
        <v>42597.840069444443</v>
      </c>
      <c r="U3288">
        <f t="shared" si="264"/>
        <v>2016</v>
      </c>
    </row>
    <row r="3289" spans="1:21" ht="32" x14ac:dyDescent="0.2">
      <c r="A3289">
        <v>3287</v>
      </c>
      <c r="B3289" s="3" t="s">
        <v>3286</v>
      </c>
      <c r="C3289" s="3" t="s">
        <v>7396</v>
      </c>
      <c r="D3289" s="15">
        <v>2500</v>
      </c>
      <c r="E3289" s="8">
        <v>50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8">
        <f t="shared" si="260"/>
        <v>2</v>
      </c>
      <c r="P3289" s="6">
        <f t="shared" si="261"/>
        <v>1.47</v>
      </c>
      <c r="Q3289" s="10" t="s">
        <v>8314</v>
      </c>
      <c r="R3289" t="s">
        <v>8315</v>
      </c>
      <c r="S3289" s="12">
        <f t="shared" si="262"/>
        <v>42311.750324074077</v>
      </c>
      <c r="T3289" s="12">
        <f t="shared" si="263"/>
        <v>42336.750324074077</v>
      </c>
      <c r="U3289">
        <f t="shared" si="264"/>
        <v>2015</v>
      </c>
    </row>
    <row r="3290" spans="1:21" ht="48" x14ac:dyDescent="0.2">
      <c r="A3290">
        <v>3288</v>
      </c>
      <c r="B3290" s="3" t="s">
        <v>3287</v>
      </c>
      <c r="C3290" s="3" t="s">
        <v>7397</v>
      </c>
      <c r="D3290" s="15">
        <v>10000</v>
      </c>
      <c r="E3290" s="8">
        <v>50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8">
        <f t="shared" si="260"/>
        <v>1</v>
      </c>
      <c r="P3290" s="6">
        <f t="shared" si="261"/>
        <v>0.24</v>
      </c>
      <c r="Q3290" s="10" t="s">
        <v>8314</v>
      </c>
      <c r="R3290" t="s">
        <v>8315</v>
      </c>
      <c r="S3290" s="12">
        <f t="shared" si="262"/>
        <v>42505.774479166663</v>
      </c>
      <c r="T3290" s="12">
        <f t="shared" si="263"/>
        <v>42541.958333333328</v>
      </c>
      <c r="U3290">
        <f t="shared" si="264"/>
        <v>2016</v>
      </c>
    </row>
    <row r="3291" spans="1:21" ht="48" x14ac:dyDescent="0.2">
      <c r="A3291">
        <v>3289</v>
      </c>
      <c r="B3291" s="3" t="s">
        <v>3288</v>
      </c>
      <c r="C3291" s="3" t="s">
        <v>7398</v>
      </c>
      <c r="D3291" s="15">
        <v>500</v>
      </c>
      <c r="E3291" s="8">
        <v>50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8">
        <f t="shared" si="260"/>
        <v>10</v>
      </c>
      <c r="P3291" s="6">
        <f t="shared" si="261"/>
        <v>2</v>
      </c>
      <c r="Q3291" s="10" t="s">
        <v>8314</v>
      </c>
      <c r="R3291" t="s">
        <v>8315</v>
      </c>
      <c r="S3291" s="12">
        <f t="shared" si="262"/>
        <v>42758.368078703701</v>
      </c>
      <c r="T3291" s="12">
        <f t="shared" si="263"/>
        <v>42786.368078703701</v>
      </c>
      <c r="U3291">
        <f t="shared" si="264"/>
        <v>2017</v>
      </c>
    </row>
    <row r="3292" spans="1:21" ht="80" x14ac:dyDescent="0.2">
      <c r="A3292">
        <v>3290</v>
      </c>
      <c r="B3292" s="3" t="s">
        <v>3289</v>
      </c>
      <c r="C3292" s="3" t="s">
        <v>7399</v>
      </c>
      <c r="D3292" s="15">
        <v>2000</v>
      </c>
      <c r="E3292" s="8">
        <v>50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8">
        <f t="shared" si="260"/>
        <v>3</v>
      </c>
      <c r="P3292" s="6">
        <f t="shared" si="261"/>
        <v>0.69</v>
      </c>
      <c r="Q3292" s="10" t="s">
        <v>8314</v>
      </c>
      <c r="R3292" t="s">
        <v>8315</v>
      </c>
      <c r="S3292" s="12">
        <f t="shared" si="262"/>
        <v>42775.51494212963</v>
      </c>
      <c r="T3292" s="12">
        <f t="shared" si="263"/>
        <v>42805.51494212963</v>
      </c>
      <c r="U3292">
        <f t="shared" si="264"/>
        <v>2017</v>
      </c>
    </row>
    <row r="3293" spans="1:21" ht="48" x14ac:dyDescent="0.2">
      <c r="A3293">
        <v>3291</v>
      </c>
      <c r="B3293" s="3" t="s">
        <v>3290</v>
      </c>
      <c r="C3293" s="3" t="s">
        <v>7400</v>
      </c>
      <c r="D3293" s="15">
        <v>500</v>
      </c>
      <c r="E3293" s="8">
        <v>50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8">
        <f t="shared" si="260"/>
        <v>10</v>
      </c>
      <c r="P3293" s="6">
        <f t="shared" si="261"/>
        <v>3.57</v>
      </c>
      <c r="Q3293" s="10" t="s">
        <v>8314</v>
      </c>
      <c r="R3293" t="s">
        <v>8315</v>
      </c>
      <c r="S3293" s="12">
        <f t="shared" si="262"/>
        <v>42232.702546296292</v>
      </c>
      <c r="T3293" s="12">
        <f t="shared" si="263"/>
        <v>42264.165972222225</v>
      </c>
      <c r="U3293">
        <f t="shared" si="264"/>
        <v>2015</v>
      </c>
    </row>
    <row r="3294" spans="1:21" ht="48" x14ac:dyDescent="0.2">
      <c r="A3294">
        <v>3292</v>
      </c>
      <c r="B3294" s="3" t="s">
        <v>3291</v>
      </c>
      <c r="C3294" s="3" t="s">
        <v>7401</v>
      </c>
      <c r="D3294" s="15">
        <v>101</v>
      </c>
      <c r="E3294" s="8">
        <v>50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8">
        <f t="shared" si="260"/>
        <v>50</v>
      </c>
      <c r="P3294" s="6">
        <f t="shared" si="261"/>
        <v>3.33</v>
      </c>
      <c r="Q3294" s="10" t="s">
        <v>8314</v>
      </c>
      <c r="R3294" t="s">
        <v>8315</v>
      </c>
      <c r="S3294" s="12">
        <f t="shared" si="262"/>
        <v>42282.770231481481</v>
      </c>
      <c r="T3294" s="12">
        <f t="shared" si="263"/>
        <v>42342.811898148153</v>
      </c>
      <c r="U3294">
        <f t="shared" si="264"/>
        <v>2015</v>
      </c>
    </row>
    <row r="3295" spans="1:21" ht="48" x14ac:dyDescent="0.2">
      <c r="A3295">
        <v>3293</v>
      </c>
      <c r="B3295" s="3" t="s">
        <v>3292</v>
      </c>
      <c r="C3295" s="3" t="s">
        <v>7402</v>
      </c>
      <c r="D3295" s="15">
        <v>4500</v>
      </c>
      <c r="E3295" s="8">
        <v>50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8">
        <f t="shared" si="260"/>
        <v>1</v>
      </c>
      <c r="P3295" s="6">
        <f t="shared" si="261"/>
        <v>0.55000000000000004</v>
      </c>
      <c r="Q3295" s="10" t="s">
        <v>8314</v>
      </c>
      <c r="R3295" t="s">
        <v>8315</v>
      </c>
      <c r="S3295" s="12">
        <f t="shared" si="262"/>
        <v>42768.425370370373</v>
      </c>
      <c r="T3295" s="12">
        <f t="shared" si="263"/>
        <v>42798.425370370373</v>
      </c>
      <c r="U3295">
        <f t="shared" si="264"/>
        <v>2017</v>
      </c>
    </row>
    <row r="3296" spans="1:21" ht="48" x14ac:dyDescent="0.2">
      <c r="A3296">
        <v>3294</v>
      </c>
      <c r="B3296" s="3" t="s">
        <v>3293</v>
      </c>
      <c r="C3296" s="3" t="s">
        <v>7403</v>
      </c>
      <c r="D3296" s="15">
        <v>600</v>
      </c>
      <c r="E3296" s="8">
        <v>50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8">
        <f t="shared" si="260"/>
        <v>8</v>
      </c>
      <c r="P3296" s="6">
        <f t="shared" si="261"/>
        <v>2.08</v>
      </c>
      <c r="Q3296" s="10" t="s">
        <v>8314</v>
      </c>
      <c r="R3296" t="s">
        <v>8315</v>
      </c>
      <c r="S3296" s="12">
        <f t="shared" si="262"/>
        <v>42141.541134259256</v>
      </c>
      <c r="T3296" s="12">
        <f t="shared" si="263"/>
        <v>42171.541134259256</v>
      </c>
      <c r="U3296">
        <f t="shared" si="264"/>
        <v>2015</v>
      </c>
    </row>
    <row r="3297" spans="1:21" ht="48" x14ac:dyDescent="0.2">
      <c r="A3297">
        <v>3295</v>
      </c>
      <c r="B3297" s="3" t="s">
        <v>3294</v>
      </c>
      <c r="C3297" s="3" t="s">
        <v>7404</v>
      </c>
      <c r="D3297" s="15">
        <v>700</v>
      </c>
      <c r="E3297" s="8">
        <v>50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8">
        <f t="shared" si="260"/>
        <v>7</v>
      </c>
      <c r="P3297" s="6">
        <f t="shared" si="261"/>
        <v>1.85</v>
      </c>
      <c r="Q3297" s="10" t="s">
        <v>8314</v>
      </c>
      <c r="R3297" t="s">
        <v>8315</v>
      </c>
      <c r="S3297" s="12">
        <f t="shared" si="262"/>
        <v>42609.442465277782</v>
      </c>
      <c r="T3297" s="12">
        <f t="shared" si="263"/>
        <v>42639.442465277782</v>
      </c>
      <c r="U3297">
        <f t="shared" si="264"/>
        <v>2016</v>
      </c>
    </row>
    <row r="3298" spans="1:21" ht="48" x14ac:dyDescent="0.2">
      <c r="A3298">
        <v>3296</v>
      </c>
      <c r="B3298" s="3" t="s">
        <v>3295</v>
      </c>
      <c r="C3298" s="3" t="s">
        <v>7405</v>
      </c>
      <c r="D3298" s="15">
        <v>1500</v>
      </c>
      <c r="E3298" s="8">
        <v>50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8">
        <f t="shared" si="260"/>
        <v>3</v>
      </c>
      <c r="P3298" s="6">
        <f t="shared" si="261"/>
        <v>1.06</v>
      </c>
      <c r="Q3298" s="10" t="s">
        <v>8314</v>
      </c>
      <c r="R3298" t="s">
        <v>8315</v>
      </c>
      <c r="S3298" s="12">
        <f t="shared" si="262"/>
        <v>42309.756620370375</v>
      </c>
      <c r="T3298" s="12">
        <f t="shared" si="263"/>
        <v>42330.916666666672</v>
      </c>
      <c r="U3298">
        <f t="shared" si="264"/>
        <v>2015</v>
      </c>
    </row>
    <row r="3299" spans="1:21" ht="48" x14ac:dyDescent="0.2">
      <c r="A3299">
        <v>3297</v>
      </c>
      <c r="B3299" s="3" t="s">
        <v>3296</v>
      </c>
      <c r="C3299" s="3" t="s">
        <v>7406</v>
      </c>
      <c r="D3299" s="15">
        <v>5500</v>
      </c>
      <c r="E3299" s="8">
        <v>50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8">
        <f t="shared" si="260"/>
        <v>1</v>
      </c>
      <c r="P3299" s="6">
        <f t="shared" si="261"/>
        <v>1.1399999999999999</v>
      </c>
      <c r="Q3299" s="10" t="s">
        <v>8314</v>
      </c>
      <c r="R3299" t="s">
        <v>8315</v>
      </c>
      <c r="S3299" s="12">
        <f t="shared" si="262"/>
        <v>42193.771481481483</v>
      </c>
      <c r="T3299" s="12">
        <f t="shared" si="263"/>
        <v>42212.957638888889</v>
      </c>
      <c r="U3299">
        <f t="shared" si="264"/>
        <v>2015</v>
      </c>
    </row>
    <row r="3300" spans="1:21" ht="48" x14ac:dyDescent="0.2">
      <c r="A3300">
        <v>3298</v>
      </c>
      <c r="B3300" s="3" t="s">
        <v>3297</v>
      </c>
      <c r="C3300" s="3" t="s">
        <v>7407</v>
      </c>
      <c r="D3300" s="15">
        <v>10000</v>
      </c>
      <c r="E3300" s="8">
        <v>50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8">
        <f t="shared" si="260"/>
        <v>1</v>
      </c>
      <c r="P3300" s="6">
        <f t="shared" si="261"/>
        <v>0.69</v>
      </c>
      <c r="Q3300" s="10" t="s">
        <v>8314</v>
      </c>
      <c r="R3300" t="s">
        <v>8315</v>
      </c>
      <c r="S3300" s="12">
        <f t="shared" si="262"/>
        <v>42239.957962962959</v>
      </c>
      <c r="T3300" s="12">
        <f t="shared" si="263"/>
        <v>42260</v>
      </c>
      <c r="U3300">
        <f t="shared" si="264"/>
        <v>2015</v>
      </c>
    </row>
    <row r="3301" spans="1:21" ht="48" x14ac:dyDescent="0.2">
      <c r="A3301">
        <v>3299</v>
      </c>
      <c r="B3301" s="3" t="s">
        <v>3298</v>
      </c>
      <c r="C3301" s="3" t="s">
        <v>7408</v>
      </c>
      <c r="D3301" s="15">
        <v>3000</v>
      </c>
      <c r="E3301" s="8">
        <v>50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8">
        <f t="shared" si="260"/>
        <v>2</v>
      </c>
      <c r="P3301" s="6">
        <f t="shared" si="261"/>
        <v>0.79</v>
      </c>
      <c r="Q3301" s="10" t="s">
        <v>8314</v>
      </c>
      <c r="R3301" t="s">
        <v>8315</v>
      </c>
      <c r="S3301" s="12">
        <f t="shared" si="262"/>
        <v>42261.917395833334</v>
      </c>
      <c r="T3301" s="12">
        <f t="shared" si="263"/>
        <v>42291.917395833334</v>
      </c>
      <c r="U3301">
        <f t="shared" si="264"/>
        <v>2015</v>
      </c>
    </row>
    <row r="3302" spans="1:21" ht="48" x14ac:dyDescent="0.2">
      <c r="A3302">
        <v>3300</v>
      </c>
      <c r="B3302" s="3" t="s">
        <v>3299</v>
      </c>
      <c r="C3302" s="3" t="s">
        <v>7409</v>
      </c>
      <c r="D3302" s="15">
        <v>3000</v>
      </c>
      <c r="E3302" s="8">
        <v>50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8">
        <f t="shared" si="260"/>
        <v>2</v>
      </c>
      <c r="P3302" s="6">
        <f t="shared" si="261"/>
        <v>0.56999999999999995</v>
      </c>
      <c r="Q3302" s="10" t="s">
        <v>8314</v>
      </c>
      <c r="R3302" t="s">
        <v>8315</v>
      </c>
      <c r="S3302" s="12">
        <f t="shared" si="262"/>
        <v>42102.743773148148</v>
      </c>
      <c r="T3302" s="12">
        <f t="shared" si="263"/>
        <v>42123.743773148148</v>
      </c>
      <c r="U3302">
        <f t="shared" si="264"/>
        <v>2015</v>
      </c>
    </row>
    <row r="3303" spans="1:21" ht="48" x14ac:dyDescent="0.2">
      <c r="A3303">
        <v>3301</v>
      </c>
      <c r="B3303" s="3" t="s">
        <v>3300</v>
      </c>
      <c r="C3303" s="3" t="s">
        <v>7410</v>
      </c>
      <c r="D3303" s="15">
        <v>3000</v>
      </c>
      <c r="E3303" s="8">
        <v>50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8">
        <f t="shared" si="260"/>
        <v>2</v>
      </c>
      <c r="P3303" s="6">
        <f t="shared" si="261"/>
        <v>0.71</v>
      </c>
      <c r="Q3303" s="10" t="s">
        <v>8314</v>
      </c>
      <c r="R3303" t="s">
        <v>8315</v>
      </c>
      <c r="S3303" s="12">
        <f t="shared" si="262"/>
        <v>42538.73583333334</v>
      </c>
      <c r="T3303" s="12">
        <f t="shared" si="263"/>
        <v>42583.290972222225</v>
      </c>
      <c r="U3303">
        <f t="shared" si="264"/>
        <v>2016</v>
      </c>
    </row>
    <row r="3304" spans="1:21" ht="16" x14ac:dyDescent="0.2">
      <c r="A3304">
        <v>3302</v>
      </c>
      <c r="B3304" s="3" t="s">
        <v>3301</v>
      </c>
      <c r="C3304" s="3" t="s">
        <v>7411</v>
      </c>
      <c r="D3304" s="15">
        <v>8400</v>
      </c>
      <c r="E3304" s="8">
        <v>50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8">
        <f t="shared" si="260"/>
        <v>1</v>
      </c>
      <c r="P3304" s="6">
        <f t="shared" si="261"/>
        <v>1</v>
      </c>
      <c r="Q3304" s="10" t="s">
        <v>8314</v>
      </c>
      <c r="R3304" t="s">
        <v>8315</v>
      </c>
      <c r="S3304" s="12">
        <f t="shared" si="262"/>
        <v>42681.35157407407</v>
      </c>
      <c r="T3304" s="12">
        <f t="shared" si="263"/>
        <v>42711.35157407407</v>
      </c>
      <c r="U3304">
        <f t="shared" si="264"/>
        <v>2016</v>
      </c>
    </row>
    <row r="3305" spans="1:21" ht="48" x14ac:dyDescent="0.2">
      <c r="A3305">
        <v>3303</v>
      </c>
      <c r="B3305" s="3" t="s">
        <v>3302</v>
      </c>
      <c r="C3305" s="3" t="s">
        <v>7412</v>
      </c>
      <c r="D3305" s="15">
        <v>1800</v>
      </c>
      <c r="E3305" s="8">
        <v>50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8">
        <f t="shared" si="260"/>
        <v>3</v>
      </c>
      <c r="P3305" s="6">
        <f t="shared" si="261"/>
        <v>1.43</v>
      </c>
      <c r="Q3305" s="10" t="s">
        <v>8314</v>
      </c>
      <c r="R3305" t="s">
        <v>8315</v>
      </c>
      <c r="S3305" s="12">
        <f t="shared" si="262"/>
        <v>42056.65143518518</v>
      </c>
      <c r="T3305" s="12">
        <f t="shared" si="263"/>
        <v>42091.609768518523</v>
      </c>
      <c r="U3305">
        <f t="shared" si="264"/>
        <v>2015</v>
      </c>
    </row>
    <row r="3306" spans="1:21" ht="48" x14ac:dyDescent="0.2">
      <c r="A3306">
        <v>3304</v>
      </c>
      <c r="B3306" s="3" t="s">
        <v>3303</v>
      </c>
      <c r="C3306" s="3" t="s">
        <v>7413</v>
      </c>
      <c r="D3306" s="15">
        <v>15000</v>
      </c>
      <c r="E3306" s="8">
        <v>50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8">
        <f t="shared" si="260"/>
        <v>0</v>
      </c>
      <c r="P3306" s="6">
        <f t="shared" si="261"/>
        <v>0.28999999999999998</v>
      </c>
      <c r="Q3306" s="10" t="s">
        <v>8314</v>
      </c>
      <c r="R3306" t="s">
        <v>8315</v>
      </c>
      <c r="S3306" s="12">
        <f t="shared" si="262"/>
        <v>42696.624444444446</v>
      </c>
      <c r="T3306" s="12">
        <f t="shared" si="263"/>
        <v>42726.624444444446</v>
      </c>
      <c r="U3306">
        <f t="shared" si="264"/>
        <v>2016</v>
      </c>
    </row>
    <row r="3307" spans="1:21" ht="48" x14ac:dyDescent="0.2">
      <c r="A3307">
        <v>3305</v>
      </c>
      <c r="B3307" s="3" t="s">
        <v>3304</v>
      </c>
      <c r="C3307" s="3" t="s">
        <v>7414</v>
      </c>
      <c r="D3307" s="15">
        <v>4000</v>
      </c>
      <c r="E3307" s="8">
        <v>50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8">
        <f t="shared" si="260"/>
        <v>1</v>
      </c>
      <c r="P3307" s="6">
        <f t="shared" si="261"/>
        <v>2.5</v>
      </c>
      <c r="Q3307" s="10" t="s">
        <v>8314</v>
      </c>
      <c r="R3307" t="s">
        <v>8315</v>
      </c>
      <c r="S3307" s="12">
        <f t="shared" si="262"/>
        <v>42186.855879629627</v>
      </c>
      <c r="T3307" s="12">
        <f t="shared" si="263"/>
        <v>42216.855879629627</v>
      </c>
      <c r="U3307">
        <f t="shared" si="264"/>
        <v>2015</v>
      </c>
    </row>
    <row r="3308" spans="1:21" ht="48" x14ac:dyDescent="0.2">
      <c r="A3308">
        <v>3306</v>
      </c>
      <c r="B3308" s="3" t="s">
        <v>3305</v>
      </c>
      <c r="C3308" s="3" t="s">
        <v>7415</v>
      </c>
      <c r="D3308" s="15">
        <v>1500</v>
      </c>
      <c r="E3308" s="8">
        <v>48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8">
        <f t="shared" si="260"/>
        <v>3</v>
      </c>
      <c r="P3308" s="6">
        <f t="shared" si="261"/>
        <v>0.89</v>
      </c>
      <c r="Q3308" s="10" t="s">
        <v>8314</v>
      </c>
      <c r="R3308" t="s">
        <v>8315</v>
      </c>
      <c r="S3308" s="12">
        <f t="shared" si="262"/>
        <v>42493.219236111108</v>
      </c>
      <c r="T3308" s="12">
        <f t="shared" si="263"/>
        <v>42531.125</v>
      </c>
      <c r="U3308">
        <f t="shared" si="264"/>
        <v>2016</v>
      </c>
    </row>
    <row r="3309" spans="1:21" ht="48" x14ac:dyDescent="0.2">
      <c r="A3309">
        <v>3307</v>
      </c>
      <c r="B3309" s="3" t="s">
        <v>3306</v>
      </c>
      <c r="C3309" s="3" t="s">
        <v>7416</v>
      </c>
      <c r="D3309" s="15">
        <v>1000</v>
      </c>
      <c r="E3309" s="8">
        <v>47.69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8">
        <f t="shared" si="260"/>
        <v>5</v>
      </c>
      <c r="P3309" s="6">
        <f t="shared" si="261"/>
        <v>2.38</v>
      </c>
      <c r="Q3309" s="10" t="s">
        <v>8314</v>
      </c>
      <c r="R3309" t="s">
        <v>8315</v>
      </c>
      <c r="S3309" s="12">
        <f t="shared" si="262"/>
        <v>42475.057164351849</v>
      </c>
      <c r="T3309" s="12">
        <f t="shared" si="263"/>
        <v>42505.057164351849</v>
      </c>
      <c r="U3309">
        <f t="shared" si="264"/>
        <v>2016</v>
      </c>
    </row>
    <row r="3310" spans="1:21" ht="48" x14ac:dyDescent="0.2">
      <c r="A3310">
        <v>3308</v>
      </c>
      <c r="B3310" s="3" t="s">
        <v>3307</v>
      </c>
      <c r="C3310" s="3" t="s">
        <v>7417</v>
      </c>
      <c r="D3310" s="15">
        <v>3500</v>
      </c>
      <c r="E3310" s="8">
        <v>47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8">
        <f t="shared" si="260"/>
        <v>1</v>
      </c>
      <c r="P3310" s="6">
        <f t="shared" si="261"/>
        <v>0.82</v>
      </c>
      <c r="Q3310" s="10" t="s">
        <v>8314</v>
      </c>
      <c r="R3310" t="s">
        <v>8315</v>
      </c>
      <c r="S3310" s="12">
        <f t="shared" si="262"/>
        <v>42452.876909722225</v>
      </c>
      <c r="T3310" s="12">
        <f t="shared" si="263"/>
        <v>42473.876909722225</v>
      </c>
      <c r="U3310">
        <f t="shared" si="264"/>
        <v>2016</v>
      </c>
    </row>
    <row r="3311" spans="1:21" ht="32" x14ac:dyDescent="0.2">
      <c r="A3311">
        <v>3309</v>
      </c>
      <c r="B3311" s="3" t="s">
        <v>3308</v>
      </c>
      <c r="C3311" s="3" t="s">
        <v>7418</v>
      </c>
      <c r="D3311" s="15">
        <v>350</v>
      </c>
      <c r="E3311" s="8">
        <v>47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8">
        <f t="shared" si="260"/>
        <v>13</v>
      </c>
      <c r="P3311" s="6">
        <f t="shared" si="261"/>
        <v>1.52</v>
      </c>
      <c r="Q3311" s="10" t="s">
        <v>8314</v>
      </c>
      <c r="R3311" t="s">
        <v>8315</v>
      </c>
      <c r="S3311" s="12">
        <f t="shared" si="262"/>
        <v>42628.650208333333</v>
      </c>
      <c r="T3311" s="12">
        <f t="shared" si="263"/>
        <v>42659.650208333333</v>
      </c>
      <c r="U3311">
        <f t="shared" si="264"/>
        <v>2016</v>
      </c>
    </row>
    <row r="3312" spans="1:21" ht="32" x14ac:dyDescent="0.2">
      <c r="A3312">
        <v>3310</v>
      </c>
      <c r="B3312" s="3" t="s">
        <v>3309</v>
      </c>
      <c r="C3312" s="3" t="s">
        <v>7419</v>
      </c>
      <c r="D3312" s="15">
        <v>6500</v>
      </c>
      <c r="E3312" s="8">
        <v>45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8">
        <f t="shared" si="260"/>
        <v>1</v>
      </c>
      <c r="P3312" s="6">
        <f t="shared" si="261"/>
        <v>1.45</v>
      </c>
      <c r="Q3312" s="10" t="s">
        <v>8314</v>
      </c>
      <c r="R3312" t="s">
        <v>8315</v>
      </c>
      <c r="S3312" s="12">
        <f t="shared" si="262"/>
        <v>42253.928530092591</v>
      </c>
      <c r="T3312" s="12">
        <f t="shared" si="263"/>
        <v>42283.928530092591</v>
      </c>
      <c r="U3312">
        <f t="shared" si="264"/>
        <v>2015</v>
      </c>
    </row>
    <row r="3313" spans="1:21" ht="48" x14ac:dyDescent="0.2">
      <c r="A3313">
        <v>3311</v>
      </c>
      <c r="B3313" s="3" t="s">
        <v>3310</v>
      </c>
      <c r="C3313" s="3" t="s">
        <v>7420</v>
      </c>
      <c r="D3313" s="15">
        <v>2500</v>
      </c>
      <c r="E3313" s="8">
        <v>45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8">
        <f t="shared" si="260"/>
        <v>2</v>
      </c>
      <c r="P3313" s="6">
        <f t="shared" si="261"/>
        <v>1</v>
      </c>
      <c r="Q3313" s="10" t="s">
        <v>8314</v>
      </c>
      <c r="R3313" t="s">
        <v>8315</v>
      </c>
      <c r="S3313" s="12">
        <f t="shared" si="262"/>
        <v>42264.29178240741</v>
      </c>
      <c r="T3313" s="12">
        <f t="shared" si="263"/>
        <v>42294.29178240741</v>
      </c>
      <c r="U3313">
        <f t="shared" si="264"/>
        <v>2015</v>
      </c>
    </row>
    <row r="3314" spans="1:21" ht="48" x14ac:dyDescent="0.2">
      <c r="A3314">
        <v>3312</v>
      </c>
      <c r="B3314" s="3" t="s">
        <v>3311</v>
      </c>
      <c r="C3314" s="3" t="s">
        <v>7421</v>
      </c>
      <c r="D3314" s="15">
        <v>2500</v>
      </c>
      <c r="E3314" s="8">
        <v>45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8">
        <f t="shared" si="260"/>
        <v>2</v>
      </c>
      <c r="P3314" s="6">
        <f t="shared" si="261"/>
        <v>1.1000000000000001</v>
      </c>
      <c r="Q3314" s="10" t="s">
        <v>8314</v>
      </c>
      <c r="R3314" t="s">
        <v>8315</v>
      </c>
      <c r="S3314" s="12">
        <f t="shared" si="262"/>
        <v>42664.809560185182</v>
      </c>
      <c r="T3314" s="12">
        <f t="shared" si="263"/>
        <v>42685.916666666672</v>
      </c>
      <c r="U3314">
        <f t="shared" si="264"/>
        <v>2016</v>
      </c>
    </row>
    <row r="3315" spans="1:21" ht="48" x14ac:dyDescent="0.2">
      <c r="A3315">
        <v>3313</v>
      </c>
      <c r="B3315" s="3" t="s">
        <v>3312</v>
      </c>
      <c r="C3315" s="3" t="s">
        <v>7422</v>
      </c>
      <c r="D3315" s="15">
        <v>2000</v>
      </c>
      <c r="E3315" s="8">
        <v>45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8">
        <f t="shared" si="260"/>
        <v>2</v>
      </c>
      <c r="P3315" s="6">
        <f t="shared" si="261"/>
        <v>1.55</v>
      </c>
      <c r="Q3315" s="10" t="s">
        <v>8314</v>
      </c>
      <c r="R3315" t="s">
        <v>8315</v>
      </c>
      <c r="S3315" s="12">
        <f t="shared" si="262"/>
        <v>42382.244409722218</v>
      </c>
      <c r="T3315" s="12">
        <f t="shared" si="263"/>
        <v>42396.041666666672</v>
      </c>
      <c r="U3315">
        <f t="shared" si="264"/>
        <v>2016</v>
      </c>
    </row>
    <row r="3316" spans="1:21" ht="48" x14ac:dyDescent="0.2">
      <c r="A3316">
        <v>3314</v>
      </c>
      <c r="B3316" s="3" t="s">
        <v>3313</v>
      </c>
      <c r="C3316" s="3" t="s">
        <v>7423</v>
      </c>
      <c r="D3316" s="15">
        <v>800</v>
      </c>
      <c r="E3316" s="8">
        <v>45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8">
        <f t="shared" si="260"/>
        <v>6</v>
      </c>
      <c r="P3316" s="6">
        <f t="shared" si="261"/>
        <v>0.78</v>
      </c>
      <c r="Q3316" s="10" t="s">
        <v>8314</v>
      </c>
      <c r="R3316" t="s">
        <v>8315</v>
      </c>
      <c r="S3316" s="12">
        <f t="shared" si="262"/>
        <v>42105.267488425925</v>
      </c>
      <c r="T3316" s="12">
        <f t="shared" si="263"/>
        <v>42132.836805555555</v>
      </c>
      <c r="U3316">
        <f t="shared" si="264"/>
        <v>2015</v>
      </c>
    </row>
    <row r="3317" spans="1:21" ht="48" x14ac:dyDescent="0.2">
      <c r="A3317">
        <v>3315</v>
      </c>
      <c r="B3317" s="3" t="s">
        <v>3314</v>
      </c>
      <c r="C3317" s="3" t="s">
        <v>7424</v>
      </c>
      <c r="D3317" s="15">
        <v>4000</v>
      </c>
      <c r="E3317" s="8">
        <v>45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8">
        <f t="shared" si="260"/>
        <v>1</v>
      </c>
      <c r="P3317" s="6">
        <f t="shared" si="261"/>
        <v>0.51</v>
      </c>
      <c r="Q3317" s="10" t="s">
        <v>8314</v>
      </c>
      <c r="R3317" t="s">
        <v>8315</v>
      </c>
      <c r="S3317" s="12">
        <f t="shared" si="262"/>
        <v>42466.303715277783</v>
      </c>
      <c r="T3317" s="12">
        <f t="shared" si="263"/>
        <v>42496.303715277783</v>
      </c>
      <c r="U3317">
        <f t="shared" si="264"/>
        <v>2016</v>
      </c>
    </row>
    <row r="3318" spans="1:21" ht="80" x14ac:dyDescent="0.2">
      <c r="A3318">
        <v>3316</v>
      </c>
      <c r="B3318" s="3" t="s">
        <v>3315</v>
      </c>
      <c r="C3318" s="3" t="s">
        <v>7425</v>
      </c>
      <c r="D3318" s="15">
        <v>11737</v>
      </c>
      <c r="E3318" s="8">
        <v>45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8">
        <f t="shared" si="260"/>
        <v>0</v>
      </c>
      <c r="P3318" s="6">
        <f t="shared" si="261"/>
        <v>0.36</v>
      </c>
      <c r="Q3318" s="10" t="s">
        <v>8314</v>
      </c>
      <c r="R3318" t="s">
        <v>8315</v>
      </c>
      <c r="S3318" s="12">
        <f t="shared" si="262"/>
        <v>41826.871238425927</v>
      </c>
      <c r="T3318" s="12">
        <f t="shared" si="263"/>
        <v>41859.57916666667</v>
      </c>
      <c r="U3318">
        <f t="shared" si="264"/>
        <v>2014</v>
      </c>
    </row>
    <row r="3319" spans="1:21" ht="48" x14ac:dyDescent="0.2">
      <c r="A3319">
        <v>3317</v>
      </c>
      <c r="B3319" s="3" t="s">
        <v>3316</v>
      </c>
      <c r="C3319" s="3" t="s">
        <v>7426</v>
      </c>
      <c r="D3319" s="15">
        <v>1050</v>
      </c>
      <c r="E3319" s="8">
        <v>45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8">
        <f t="shared" si="260"/>
        <v>4</v>
      </c>
      <c r="P3319" s="6">
        <f t="shared" si="261"/>
        <v>2.5</v>
      </c>
      <c r="Q3319" s="10" t="s">
        <v>8314</v>
      </c>
      <c r="R3319" t="s">
        <v>8315</v>
      </c>
      <c r="S3319" s="12">
        <f t="shared" si="262"/>
        <v>42499.039629629624</v>
      </c>
      <c r="T3319" s="12">
        <f t="shared" si="263"/>
        <v>42529.039629629624</v>
      </c>
      <c r="U3319">
        <f t="shared" si="264"/>
        <v>2016</v>
      </c>
    </row>
    <row r="3320" spans="1:21" ht="32" x14ac:dyDescent="0.2">
      <c r="A3320">
        <v>3318</v>
      </c>
      <c r="B3320" s="3" t="s">
        <v>3317</v>
      </c>
      <c r="C3320" s="3" t="s">
        <v>7427</v>
      </c>
      <c r="D3320" s="15">
        <v>2000</v>
      </c>
      <c r="E3320" s="8">
        <v>45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8">
        <f t="shared" si="260"/>
        <v>2</v>
      </c>
      <c r="P3320" s="6">
        <f t="shared" si="261"/>
        <v>1.41</v>
      </c>
      <c r="Q3320" s="10" t="s">
        <v>8314</v>
      </c>
      <c r="R3320" t="s">
        <v>8315</v>
      </c>
      <c r="S3320" s="12">
        <f t="shared" si="262"/>
        <v>42431.302002314813</v>
      </c>
      <c r="T3320" s="12">
        <f t="shared" si="263"/>
        <v>42471.104166666672</v>
      </c>
      <c r="U3320">
        <f t="shared" si="264"/>
        <v>2016</v>
      </c>
    </row>
    <row r="3321" spans="1:21" ht="48" x14ac:dyDescent="0.2">
      <c r="A3321">
        <v>3319</v>
      </c>
      <c r="B3321" s="3" t="s">
        <v>3318</v>
      </c>
      <c r="C3321" s="3" t="s">
        <v>7428</v>
      </c>
      <c r="D3321" s="15">
        <v>500</v>
      </c>
      <c r="E3321" s="8">
        <v>45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8">
        <f t="shared" si="260"/>
        <v>9</v>
      </c>
      <c r="P3321" s="6">
        <f t="shared" si="261"/>
        <v>2.81</v>
      </c>
      <c r="Q3321" s="10" t="s">
        <v>8314</v>
      </c>
      <c r="R3321" t="s">
        <v>8315</v>
      </c>
      <c r="S3321" s="12">
        <f t="shared" si="262"/>
        <v>41990.585486111115</v>
      </c>
      <c r="T3321" s="12">
        <f t="shared" si="263"/>
        <v>42035.585486111115</v>
      </c>
      <c r="U3321">
        <f t="shared" si="264"/>
        <v>2014</v>
      </c>
    </row>
    <row r="3322" spans="1:21" ht="48" x14ac:dyDescent="0.2">
      <c r="A3322">
        <v>3320</v>
      </c>
      <c r="B3322" s="3" t="s">
        <v>3319</v>
      </c>
      <c r="C3322" s="3" t="s">
        <v>7429</v>
      </c>
      <c r="D3322" s="15">
        <v>2500</v>
      </c>
      <c r="E3322" s="8">
        <v>45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8">
        <f t="shared" si="260"/>
        <v>2</v>
      </c>
      <c r="P3322" s="6">
        <f t="shared" si="261"/>
        <v>1.18</v>
      </c>
      <c r="Q3322" s="10" t="s">
        <v>8314</v>
      </c>
      <c r="R3322" t="s">
        <v>8315</v>
      </c>
      <c r="S3322" s="12">
        <f t="shared" si="262"/>
        <v>42513.045798611114</v>
      </c>
      <c r="T3322" s="12">
        <f t="shared" si="263"/>
        <v>42543.045798611114</v>
      </c>
      <c r="U3322">
        <f t="shared" si="264"/>
        <v>2016</v>
      </c>
    </row>
    <row r="3323" spans="1:21" ht="48" x14ac:dyDescent="0.2">
      <c r="A3323">
        <v>3321</v>
      </c>
      <c r="B3323" s="3" t="s">
        <v>3320</v>
      </c>
      <c r="C3323" s="3" t="s">
        <v>7430</v>
      </c>
      <c r="D3323" s="15">
        <v>500</v>
      </c>
      <c r="E3323" s="8">
        <v>45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8">
        <f t="shared" si="260"/>
        <v>9</v>
      </c>
      <c r="P3323" s="6">
        <f t="shared" si="261"/>
        <v>3</v>
      </c>
      <c r="Q3323" s="10" t="s">
        <v>8314</v>
      </c>
      <c r="R3323" t="s">
        <v>8315</v>
      </c>
      <c r="S3323" s="12">
        <f t="shared" si="262"/>
        <v>41914.100289351853</v>
      </c>
      <c r="T3323" s="12">
        <f t="shared" si="263"/>
        <v>41928.165972222225</v>
      </c>
      <c r="U3323">
        <f t="shared" si="264"/>
        <v>2014</v>
      </c>
    </row>
    <row r="3324" spans="1:21" ht="48" x14ac:dyDescent="0.2">
      <c r="A3324">
        <v>3322</v>
      </c>
      <c r="B3324" s="3" t="s">
        <v>3321</v>
      </c>
      <c r="C3324" s="3" t="s">
        <v>7431</v>
      </c>
      <c r="D3324" s="15">
        <v>3300</v>
      </c>
      <c r="E3324" s="8">
        <v>45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8">
        <f t="shared" si="260"/>
        <v>1</v>
      </c>
      <c r="P3324" s="6">
        <f t="shared" si="261"/>
        <v>1.96</v>
      </c>
      <c r="Q3324" s="10" t="s">
        <v>8314</v>
      </c>
      <c r="R3324" t="s">
        <v>8315</v>
      </c>
      <c r="S3324" s="12">
        <f t="shared" si="262"/>
        <v>42521.010370370372</v>
      </c>
      <c r="T3324" s="12">
        <f t="shared" si="263"/>
        <v>42543.163194444445</v>
      </c>
      <c r="U3324">
        <f t="shared" si="264"/>
        <v>2016</v>
      </c>
    </row>
    <row r="3325" spans="1:21" ht="48" x14ac:dyDescent="0.2">
      <c r="A3325">
        <v>3323</v>
      </c>
      <c r="B3325" s="3" t="s">
        <v>3322</v>
      </c>
      <c r="C3325" s="3" t="s">
        <v>7432</v>
      </c>
      <c r="D3325" s="15">
        <v>1000</v>
      </c>
      <c r="E3325" s="8">
        <v>45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8">
        <f t="shared" si="260"/>
        <v>5</v>
      </c>
      <c r="P3325" s="6">
        <f t="shared" si="261"/>
        <v>0.92</v>
      </c>
      <c r="Q3325" s="10" t="s">
        <v>8314</v>
      </c>
      <c r="R3325" t="s">
        <v>8315</v>
      </c>
      <c r="S3325" s="12">
        <f t="shared" si="262"/>
        <v>42608.36583333333</v>
      </c>
      <c r="T3325" s="12">
        <f t="shared" si="263"/>
        <v>42638.36583333333</v>
      </c>
      <c r="U3325">
        <f t="shared" si="264"/>
        <v>2016</v>
      </c>
    </row>
    <row r="3326" spans="1:21" ht="32" x14ac:dyDescent="0.2">
      <c r="A3326">
        <v>3324</v>
      </c>
      <c r="B3326" s="3" t="s">
        <v>3323</v>
      </c>
      <c r="C3326" s="3" t="s">
        <v>7433</v>
      </c>
      <c r="D3326" s="15">
        <v>1500</v>
      </c>
      <c r="E3326" s="8">
        <v>45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8">
        <f t="shared" si="260"/>
        <v>3</v>
      </c>
      <c r="P3326" s="6">
        <f t="shared" si="261"/>
        <v>4.5</v>
      </c>
      <c r="Q3326" s="10" t="s">
        <v>8314</v>
      </c>
      <c r="R3326" t="s">
        <v>8315</v>
      </c>
      <c r="S3326" s="12">
        <f t="shared" si="262"/>
        <v>42512.58321759259</v>
      </c>
      <c r="T3326" s="12">
        <f t="shared" si="263"/>
        <v>42526.58321759259</v>
      </c>
      <c r="U3326">
        <f t="shared" si="264"/>
        <v>2016</v>
      </c>
    </row>
    <row r="3327" spans="1:21" ht="48" x14ac:dyDescent="0.2">
      <c r="A3327">
        <v>3325</v>
      </c>
      <c r="B3327" s="3" t="s">
        <v>3324</v>
      </c>
      <c r="C3327" s="3" t="s">
        <v>7434</v>
      </c>
      <c r="D3327" s="15">
        <v>400</v>
      </c>
      <c r="E3327" s="8">
        <v>45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8">
        <f t="shared" si="260"/>
        <v>11</v>
      </c>
      <c r="P3327" s="6">
        <f t="shared" si="261"/>
        <v>3</v>
      </c>
      <c r="Q3327" s="10" t="s">
        <v>8314</v>
      </c>
      <c r="R3327" t="s">
        <v>8315</v>
      </c>
      <c r="S3327" s="12">
        <f t="shared" si="262"/>
        <v>42064.785613425927</v>
      </c>
      <c r="T3327" s="12">
        <f t="shared" si="263"/>
        <v>42099.743946759263</v>
      </c>
      <c r="U3327">
        <f t="shared" si="264"/>
        <v>2015</v>
      </c>
    </row>
    <row r="3328" spans="1:21" ht="48" x14ac:dyDescent="0.2">
      <c r="A3328">
        <v>3326</v>
      </c>
      <c r="B3328" s="3" t="s">
        <v>3325</v>
      </c>
      <c r="C3328" s="3" t="s">
        <v>7435</v>
      </c>
      <c r="D3328" s="15">
        <v>8000</v>
      </c>
      <c r="E3328" s="8">
        <v>42.25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8">
        <f t="shared" si="260"/>
        <v>1</v>
      </c>
      <c r="P3328" s="6">
        <f t="shared" si="261"/>
        <v>0.74</v>
      </c>
      <c r="Q3328" s="10" t="s">
        <v>8314</v>
      </c>
      <c r="R3328" t="s">
        <v>8315</v>
      </c>
      <c r="S3328" s="12">
        <f t="shared" si="262"/>
        <v>42041.714178240742</v>
      </c>
      <c r="T3328" s="12">
        <f t="shared" si="263"/>
        <v>42071.67251157407</v>
      </c>
      <c r="U3328">
        <f t="shared" si="264"/>
        <v>2015</v>
      </c>
    </row>
    <row r="3329" spans="1:21" ht="48" x14ac:dyDescent="0.2">
      <c r="A3329">
        <v>3327</v>
      </c>
      <c r="B3329" s="3" t="s">
        <v>3326</v>
      </c>
      <c r="C3329" s="3" t="s">
        <v>7436</v>
      </c>
      <c r="D3329" s="15">
        <v>800</v>
      </c>
      <c r="E3329" s="8">
        <v>42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8">
        <f t="shared" si="260"/>
        <v>5</v>
      </c>
      <c r="P3329" s="6">
        <f t="shared" si="261"/>
        <v>1.27</v>
      </c>
      <c r="Q3329" s="10" t="s">
        <v>8314</v>
      </c>
      <c r="R3329" t="s">
        <v>8315</v>
      </c>
      <c r="S3329" s="12">
        <f t="shared" si="262"/>
        <v>42468.374606481477</v>
      </c>
      <c r="T3329" s="12">
        <f t="shared" si="263"/>
        <v>42498.374606481477</v>
      </c>
      <c r="U3329">
        <f t="shared" si="264"/>
        <v>2016</v>
      </c>
    </row>
    <row r="3330" spans="1:21" ht="48" x14ac:dyDescent="0.2">
      <c r="A3330">
        <v>3328</v>
      </c>
      <c r="B3330" s="3" t="s">
        <v>3327</v>
      </c>
      <c r="C3330" s="3" t="s">
        <v>7437</v>
      </c>
      <c r="D3330" s="15">
        <v>1800</v>
      </c>
      <c r="E3330" s="8">
        <v>42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8">
        <f t="shared" si="260"/>
        <v>2</v>
      </c>
      <c r="P3330" s="6">
        <f t="shared" si="261"/>
        <v>4.67</v>
      </c>
      <c r="Q3330" s="10" t="s">
        <v>8314</v>
      </c>
      <c r="R3330" t="s">
        <v>8315</v>
      </c>
      <c r="S3330" s="12">
        <f t="shared" si="262"/>
        <v>41822.57503472222</v>
      </c>
      <c r="T3330" s="12">
        <f t="shared" si="263"/>
        <v>41825.041666666664</v>
      </c>
      <c r="U3330">
        <f t="shared" si="264"/>
        <v>2014</v>
      </c>
    </row>
    <row r="3331" spans="1:21" ht="48" x14ac:dyDescent="0.2">
      <c r="A3331">
        <v>3329</v>
      </c>
      <c r="B3331" s="3" t="s">
        <v>3328</v>
      </c>
      <c r="C3331" s="3" t="s">
        <v>7438</v>
      </c>
      <c r="D3331" s="15">
        <v>1000</v>
      </c>
      <c r="E3331" s="8">
        <v>41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8">
        <f t="shared" ref="O3331:O3394" si="265">ROUND(E3331/D3331*100,0)</f>
        <v>4</v>
      </c>
      <c r="P3331" s="6">
        <f t="shared" ref="P3331:P3394" si="266">IFERROR(ROUND(E3331/L3331,2), "N/A")</f>
        <v>1.58</v>
      </c>
      <c r="Q3331" s="10" t="s">
        <v>8314</v>
      </c>
      <c r="R3331" t="s">
        <v>8315</v>
      </c>
      <c r="S3331" s="12">
        <f t="shared" ref="S3331:S3394" si="267">(((J3331/60)/60)/24)+DATE(1970,1,1)</f>
        <v>41837.323009259257</v>
      </c>
      <c r="T3331" s="12">
        <f t="shared" ref="T3331:T3394" si="268">(((I3331/60)/60)/24)+DATE(1970,1,1)</f>
        <v>41847.958333333336</v>
      </c>
      <c r="U3331">
        <f t="shared" si="264"/>
        <v>2014</v>
      </c>
    </row>
    <row r="3332" spans="1:21" ht="48" x14ac:dyDescent="0.2">
      <c r="A3332">
        <v>3330</v>
      </c>
      <c r="B3332" s="3" t="s">
        <v>3329</v>
      </c>
      <c r="C3332" s="3" t="s">
        <v>7439</v>
      </c>
      <c r="D3332" s="15">
        <v>1500</v>
      </c>
      <c r="E3332" s="8">
        <v>41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8">
        <f t="shared" si="265"/>
        <v>3</v>
      </c>
      <c r="P3332" s="6">
        <f t="shared" si="266"/>
        <v>0.59</v>
      </c>
      <c r="Q3332" s="10" t="s">
        <v>8314</v>
      </c>
      <c r="R3332" t="s">
        <v>8315</v>
      </c>
      <c r="S3332" s="12">
        <f t="shared" si="267"/>
        <v>42065.887361111112</v>
      </c>
      <c r="T3332" s="12">
        <f t="shared" si="268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3330</v>
      </c>
      <c r="C3333" s="3" t="s">
        <v>7440</v>
      </c>
      <c r="D3333" s="15">
        <v>5000</v>
      </c>
      <c r="E3333" s="8">
        <v>41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8">
        <f t="shared" si="265"/>
        <v>1</v>
      </c>
      <c r="P3333" s="6">
        <f t="shared" si="266"/>
        <v>0.63</v>
      </c>
      <c r="Q3333" s="10" t="s">
        <v>8314</v>
      </c>
      <c r="R3333" t="s">
        <v>8315</v>
      </c>
      <c r="S3333" s="12">
        <f t="shared" si="267"/>
        <v>42248.697754629626</v>
      </c>
      <c r="T3333" s="12">
        <f t="shared" si="268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3331</v>
      </c>
      <c r="C3334" s="3" t="s">
        <v>7441</v>
      </c>
      <c r="D3334" s="15">
        <v>6000</v>
      </c>
      <c r="E3334" s="8">
        <v>40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8">
        <f t="shared" si="265"/>
        <v>1</v>
      </c>
      <c r="P3334" s="6">
        <f t="shared" si="266"/>
        <v>0.48</v>
      </c>
      <c r="Q3334" s="10" t="s">
        <v>8314</v>
      </c>
      <c r="R3334" t="s">
        <v>8315</v>
      </c>
      <c r="S3334" s="12">
        <f t="shared" si="267"/>
        <v>41809.860300925924</v>
      </c>
      <c r="T3334" s="12">
        <f t="shared" si="268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3332</v>
      </c>
      <c r="C3335" s="3" t="s">
        <v>7442</v>
      </c>
      <c r="D3335" s="15">
        <v>3500</v>
      </c>
      <c r="E3335" s="8">
        <v>40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8">
        <f t="shared" si="265"/>
        <v>1</v>
      </c>
      <c r="P3335" s="6">
        <f t="shared" si="266"/>
        <v>0.36</v>
      </c>
      <c r="Q3335" s="10" t="s">
        <v>8314</v>
      </c>
      <c r="R3335" t="s">
        <v>8315</v>
      </c>
      <c r="S3335" s="12">
        <f t="shared" si="267"/>
        <v>42148.676851851851</v>
      </c>
      <c r="T3335" s="12">
        <f t="shared" si="268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3333</v>
      </c>
      <c r="C3336" s="3" t="s">
        <v>7443</v>
      </c>
      <c r="D3336" s="15">
        <v>3871</v>
      </c>
      <c r="E3336" s="8">
        <v>40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8">
        <f t="shared" si="265"/>
        <v>1</v>
      </c>
      <c r="P3336" s="6">
        <f t="shared" si="266"/>
        <v>0.87</v>
      </c>
      <c r="Q3336" s="10" t="s">
        <v>8314</v>
      </c>
      <c r="R3336" t="s">
        <v>8315</v>
      </c>
      <c r="S3336" s="12">
        <f t="shared" si="267"/>
        <v>42185.521087962959</v>
      </c>
      <c r="T3336" s="12">
        <f t="shared" si="268"/>
        <v>42215.521087962959</v>
      </c>
      <c r="U3336">
        <f t="shared" ref="U3336:U3399" si="269">YEAR(S3336)</f>
        <v>2015</v>
      </c>
    </row>
    <row r="3337" spans="1:21" ht="48" x14ac:dyDescent="0.2">
      <c r="A3337">
        <v>3335</v>
      </c>
      <c r="B3337" s="3" t="s">
        <v>3334</v>
      </c>
      <c r="C3337" s="3" t="s">
        <v>7444</v>
      </c>
      <c r="D3337" s="15">
        <v>5000</v>
      </c>
      <c r="E3337" s="8">
        <v>40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8">
        <f t="shared" si="265"/>
        <v>1</v>
      </c>
      <c r="P3337" s="6">
        <f t="shared" si="266"/>
        <v>0.63</v>
      </c>
      <c r="Q3337" s="10" t="s">
        <v>8314</v>
      </c>
      <c r="R3337" t="s">
        <v>8315</v>
      </c>
      <c r="S3337" s="12">
        <f t="shared" si="267"/>
        <v>41827.674143518518</v>
      </c>
      <c r="T3337" s="12">
        <f t="shared" si="268"/>
        <v>41854.958333333336</v>
      </c>
      <c r="U3337">
        <f t="shared" si="269"/>
        <v>2014</v>
      </c>
    </row>
    <row r="3338" spans="1:21" ht="48" x14ac:dyDescent="0.2">
      <c r="A3338">
        <v>3336</v>
      </c>
      <c r="B3338" s="3" t="s">
        <v>3335</v>
      </c>
      <c r="C3338" s="3" t="s">
        <v>7445</v>
      </c>
      <c r="D3338" s="15">
        <v>250</v>
      </c>
      <c r="E3338" s="8">
        <v>40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8">
        <f t="shared" si="265"/>
        <v>16</v>
      </c>
      <c r="P3338" s="6">
        <f t="shared" si="266"/>
        <v>4.4400000000000004</v>
      </c>
      <c r="Q3338" s="10" t="s">
        <v>8314</v>
      </c>
      <c r="R3338" t="s">
        <v>8315</v>
      </c>
      <c r="S3338" s="12">
        <f t="shared" si="267"/>
        <v>42437.398680555561</v>
      </c>
      <c r="T3338" s="12">
        <f t="shared" si="268"/>
        <v>42465.35701388889</v>
      </c>
      <c r="U3338">
        <f t="shared" si="269"/>
        <v>2016</v>
      </c>
    </row>
    <row r="3339" spans="1:21" ht="48" x14ac:dyDescent="0.2">
      <c r="A3339">
        <v>3337</v>
      </c>
      <c r="B3339" s="3" t="s">
        <v>3336</v>
      </c>
      <c r="C3339" s="3" t="s">
        <v>7446</v>
      </c>
      <c r="D3339" s="15">
        <v>2500</v>
      </c>
      <c r="E3339" s="8">
        <v>40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8">
        <f t="shared" si="265"/>
        <v>2</v>
      </c>
      <c r="P3339" s="6">
        <f t="shared" si="266"/>
        <v>1.18</v>
      </c>
      <c r="Q3339" s="10" t="s">
        <v>8314</v>
      </c>
      <c r="R3339" t="s">
        <v>8315</v>
      </c>
      <c r="S3339" s="12">
        <f t="shared" si="267"/>
        <v>41901.282025462962</v>
      </c>
      <c r="T3339" s="12">
        <f t="shared" si="268"/>
        <v>41922.875</v>
      </c>
      <c r="U3339">
        <f t="shared" si="269"/>
        <v>2014</v>
      </c>
    </row>
    <row r="3340" spans="1:21" ht="32" x14ac:dyDescent="0.2">
      <c r="A3340">
        <v>3338</v>
      </c>
      <c r="B3340" s="3" t="s">
        <v>3337</v>
      </c>
      <c r="C3340" s="3" t="s">
        <v>7447</v>
      </c>
      <c r="D3340" s="15">
        <v>15000</v>
      </c>
      <c r="E3340" s="8">
        <v>40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8">
        <f t="shared" si="265"/>
        <v>0</v>
      </c>
      <c r="P3340" s="6">
        <f t="shared" si="266"/>
        <v>0.36</v>
      </c>
      <c r="Q3340" s="10" t="s">
        <v>8314</v>
      </c>
      <c r="R3340" t="s">
        <v>8315</v>
      </c>
      <c r="S3340" s="12">
        <f t="shared" si="267"/>
        <v>42769.574999999997</v>
      </c>
      <c r="T3340" s="12">
        <f t="shared" si="268"/>
        <v>42790.574999999997</v>
      </c>
      <c r="U3340">
        <f t="shared" si="269"/>
        <v>2017</v>
      </c>
    </row>
    <row r="3341" spans="1:21" ht="32" x14ac:dyDescent="0.2">
      <c r="A3341">
        <v>3339</v>
      </c>
      <c r="B3341" s="3" t="s">
        <v>3338</v>
      </c>
      <c r="C3341" s="3" t="s">
        <v>7448</v>
      </c>
      <c r="D3341" s="15">
        <v>8000</v>
      </c>
      <c r="E3341" s="8">
        <v>40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8">
        <f t="shared" si="265"/>
        <v>1</v>
      </c>
      <c r="P3341" s="6">
        <f t="shared" si="266"/>
        <v>0.85</v>
      </c>
      <c r="Q3341" s="10" t="s">
        <v>8314</v>
      </c>
      <c r="R3341" t="s">
        <v>8315</v>
      </c>
      <c r="S3341" s="12">
        <f t="shared" si="267"/>
        <v>42549.665717592594</v>
      </c>
      <c r="T3341" s="12">
        <f t="shared" si="268"/>
        <v>42579.665717592594</v>
      </c>
      <c r="U3341">
        <f t="shared" si="269"/>
        <v>2016</v>
      </c>
    </row>
    <row r="3342" spans="1:21" ht="48" x14ac:dyDescent="0.2">
      <c r="A3342">
        <v>3340</v>
      </c>
      <c r="B3342" s="3" t="s">
        <v>3339</v>
      </c>
      <c r="C3342" s="3" t="s">
        <v>7449</v>
      </c>
      <c r="D3342" s="15">
        <v>3000</v>
      </c>
      <c r="E3342" s="8">
        <v>40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8">
        <f t="shared" si="265"/>
        <v>1</v>
      </c>
      <c r="P3342" s="6">
        <f t="shared" si="266"/>
        <v>1.05</v>
      </c>
      <c r="Q3342" s="10" t="s">
        <v>8314</v>
      </c>
      <c r="R3342" t="s">
        <v>8315</v>
      </c>
      <c r="S3342" s="12">
        <f t="shared" si="267"/>
        <v>42685.974004629628</v>
      </c>
      <c r="T3342" s="12">
        <f t="shared" si="268"/>
        <v>42710.974004629628</v>
      </c>
      <c r="U3342">
        <f t="shared" si="269"/>
        <v>2016</v>
      </c>
    </row>
    <row r="3343" spans="1:21" ht="48" x14ac:dyDescent="0.2">
      <c r="A3343">
        <v>3341</v>
      </c>
      <c r="B3343" s="3" t="s">
        <v>3340</v>
      </c>
      <c r="C3343" s="3" t="s">
        <v>7450</v>
      </c>
      <c r="D3343" s="15">
        <v>3350</v>
      </c>
      <c r="E3343" s="8">
        <v>40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8">
        <f t="shared" si="265"/>
        <v>1</v>
      </c>
      <c r="P3343" s="6">
        <f t="shared" si="266"/>
        <v>1.43</v>
      </c>
      <c r="Q3343" s="10" t="s">
        <v>8314</v>
      </c>
      <c r="R3343" t="s">
        <v>8315</v>
      </c>
      <c r="S3343" s="12">
        <f t="shared" si="267"/>
        <v>42510.798854166671</v>
      </c>
      <c r="T3343" s="12">
        <f t="shared" si="268"/>
        <v>42533.708333333328</v>
      </c>
      <c r="U3343">
        <f t="shared" si="269"/>
        <v>2016</v>
      </c>
    </row>
    <row r="3344" spans="1:21" ht="32" x14ac:dyDescent="0.2">
      <c r="A3344">
        <v>3342</v>
      </c>
      <c r="B3344" s="3" t="s">
        <v>3341</v>
      </c>
      <c r="C3344" s="3" t="s">
        <v>7451</v>
      </c>
      <c r="D3344" s="15">
        <v>6000</v>
      </c>
      <c r="E3344" s="8">
        <v>40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8">
        <f t="shared" si="265"/>
        <v>1</v>
      </c>
      <c r="P3344" s="6">
        <f t="shared" si="266"/>
        <v>0.51</v>
      </c>
      <c r="Q3344" s="10" t="s">
        <v>8314</v>
      </c>
      <c r="R3344" t="s">
        <v>8315</v>
      </c>
      <c r="S3344" s="12">
        <f t="shared" si="267"/>
        <v>42062.296412037031</v>
      </c>
      <c r="T3344" s="12">
        <f t="shared" si="268"/>
        <v>42095.207638888889</v>
      </c>
      <c r="U3344">
        <f t="shared" si="269"/>
        <v>2015</v>
      </c>
    </row>
    <row r="3345" spans="1:21" ht="48" x14ac:dyDescent="0.2">
      <c r="A3345">
        <v>3343</v>
      </c>
      <c r="B3345" s="3" t="s">
        <v>3342</v>
      </c>
      <c r="C3345" s="3" t="s">
        <v>7452</v>
      </c>
      <c r="D3345" s="15">
        <v>700</v>
      </c>
      <c r="E3345" s="8">
        <v>40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8">
        <f t="shared" si="265"/>
        <v>6</v>
      </c>
      <c r="P3345" s="6">
        <f t="shared" si="266"/>
        <v>1.74</v>
      </c>
      <c r="Q3345" s="10" t="s">
        <v>8314</v>
      </c>
      <c r="R3345" t="s">
        <v>8315</v>
      </c>
      <c r="S3345" s="12">
        <f t="shared" si="267"/>
        <v>42452.916481481487</v>
      </c>
      <c r="T3345" s="12">
        <f t="shared" si="268"/>
        <v>42473.554166666669</v>
      </c>
      <c r="U3345">
        <f t="shared" si="269"/>
        <v>2016</v>
      </c>
    </row>
    <row r="3346" spans="1:21" ht="48" x14ac:dyDescent="0.2">
      <c r="A3346">
        <v>3344</v>
      </c>
      <c r="B3346" s="3" t="s">
        <v>3343</v>
      </c>
      <c r="C3346" s="3" t="s">
        <v>7453</v>
      </c>
      <c r="D3346" s="15">
        <v>4500</v>
      </c>
      <c r="E3346" s="8">
        <v>40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8">
        <f t="shared" si="265"/>
        <v>1</v>
      </c>
      <c r="P3346" s="6">
        <f t="shared" si="266"/>
        <v>1</v>
      </c>
      <c r="Q3346" s="10" t="s">
        <v>8314</v>
      </c>
      <c r="R3346" t="s">
        <v>8315</v>
      </c>
      <c r="S3346" s="12">
        <f t="shared" si="267"/>
        <v>41851.200150462959</v>
      </c>
      <c r="T3346" s="12">
        <f t="shared" si="268"/>
        <v>41881.200150462959</v>
      </c>
      <c r="U3346">
        <f t="shared" si="269"/>
        <v>2014</v>
      </c>
    </row>
    <row r="3347" spans="1:21" ht="48" x14ac:dyDescent="0.2">
      <c r="A3347">
        <v>3345</v>
      </c>
      <c r="B3347" s="3" t="s">
        <v>3344</v>
      </c>
      <c r="C3347" s="3" t="s">
        <v>7454</v>
      </c>
      <c r="D3347" s="15">
        <v>500</v>
      </c>
      <c r="E3347" s="8">
        <v>39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8">
        <f t="shared" si="265"/>
        <v>8</v>
      </c>
      <c r="P3347" s="6">
        <f t="shared" si="266"/>
        <v>3</v>
      </c>
      <c r="Q3347" s="10" t="s">
        <v>8314</v>
      </c>
      <c r="R3347" t="s">
        <v>8315</v>
      </c>
      <c r="S3347" s="12">
        <f t="shared" si="267"/>
        <v>42053.106111111112</v>
      </c>
      <c r="T3347" s="12">
        <f t="shared" si="268"/>
        <v>42112.025694444441</v>
      </c>
      <c r="U3347">
        <f t="shared" si="269"/>
        <v>2015</v>
      </c>
    </row>
    <row r="3348" spans="1:21" ht="48" x14ac:dyDescent="0.2">
      <c r="A3348">
        <v>3346</v>
      </c>
      <c r="B3348" s="3" t="s">
        <v>3345</v>
      </c>
      <c r="C3348" s="3" t="s">
        <v>7455</v>
      </c>
      <c r="D3348" s="15">
        <v>1500</v>
      </c>
      <c r="E3348" s="8">
        <v>39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8">
        <f t="shared" si="265"/>
        <v>3</v>
      </c>
      <c r="P3348" s="6">
        <f t="shared" si="266"/>
        <v>2.17</v>
      </c>
      <c r="Q3348" s="10" t="s">
        <v>8314</v>
      </c>
      <c r="R3348" t="s">
        <v>8315</v>
      </c>
      <c r="S3348" s="12">
        <f t="shared" si="267"/>
        <v>42054.024421296301</v>
      </c>
      <c r="T3348" s="12">
        <f t="shared" si="268"/>
        <v>42061.024421296301</v>
      </c>
      <c r="U3348">
        <f t="shared" si="269"/>
        <v>2015</v>
      </c>
    </row>
    <row r="3349" spans="1:21" ht="48" x14ac:dyDescent="0.2">
      <c r="A3349">
        <v>3347</v>
      </c>
      <c r="B3349" s="3" t="s">
        <v>3346</v>
      </c>
      <c r="C3349" s="3" t="s">
        <v>7456</v>
      </c>
      <c r="D3349" s="15">
        <v>2000</v>
      </c>
      <c r="E3349" s="8">
        <v>38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8">
        <f t="shared" si="265"/>
        <v>2</v>
      </c>
      <c r="P3349" s="6">
        <f t="shared" si="266"/>
        <v>1.73</v>
      </c>
      <c r="Q3349" s="10" t="s">
        <v>8314</v>
      </c>
      <c r="R3349" t="s">
        <v>8315</v>
      </c>
      <c r="S3349" s="12">
        <f t="shared" si="267"/>
        <v>42484.551550925928</v>
      </c>
      <c r="T3349" s="12">
        <f t="shared" si="268"/>
        <v>42498.875</v>
      </c>
      <c r="U3349">
        <f t="shared" si="269"/>
        <v>2016</v>
      </c>
    </row>
    <row r="3350" spans="1:21" ht="48" x14ac:dyDescent="0.2">
      <c r="A3350">
        <v>3348</v>
      </c>
      <c r="B3350" s="3" t="s">
        <v>3265</v>
      </c>
      <c r="C3350" s="3" t="s">
        <v>7457</v>
      </c>
      <c r="D3350" s="15">
        <v>5500</v>
      </c>
      <c r="E3350" s="8">
        <v>37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8">
        <f t="shared" si="265"/>
        <v>1</v>
      </c>
      <c r="P3350" s="6">
        <f t="shared" si="266"/>
        <v>0.47</v>
      </c>
      <c r="Q3350" s="10" t="s">
        <v>8314</v>
      </c>
      <c r="R3350" t="s">
        <v>8315</v>
      </c>
      <c r="S3350" s="12">
        <f t="shared" si="267"/>
        <v>42466.558796296296</v>
      </c>
      <c r="T3350" s="12">
        <f t="shared" si="268"/>
        <v>42490.165972222225</v>
      </c>
      <c r="U3350">
        <f t="shared" si="269"/>
        <v>2016</v>
      </c>
    </row>
    <row r="3351" spans="1:21" ht="48" x14ac:dyDescent="0.2">
      <c r="A3351">
        <v>3349</v>
      </c>
      <c r="B3351" s="3" t="s">
        <v>3347</v>
      </c>
      <c r="C3351" s="3" t="s">
        <v>7458</v>
      </c>
      <c r="D3351" s="15">
        <v>1000</v>
      </c>
      <c r="E3351" s="8">
        <v>36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8">
        <f t="shared" si="265"/>
        <v>4</v>
      </c>
      <c r="P3351" s="6">
        <f t="shared" si="266"/>
        <v>2.57</v>
      </c>
      <c r="Q3351" s="10" t="s">
        <v>8314</v>
      </c>
      <c r="R3351" t="s">
        <v>8315</v>
      </c>
      <c r="S3351" s="12">
        <f t="shared" si="267"/>
        <v>42513.110787037032</v>
      </c>
      <c r="T3351" s="12">
        <f t="shared" si="268"/>
        <v>42534.708333333328</v>
      </c>
      <c r="U3351">
        <f t="shared" si="269"/>
        <v>2016</v>
      </c>
    </row>
    <row r="3352" spans="1:21" ht="48" x14ac:dyDescent="0.2">
      <c r="A3352">
        <v>3350</v>
      </c>
      <c r="B3352" s="3" t="s">
        <v>3348</v>
      </c>
      <c r="C3352" s="3" t="s">
        <v>7459</v>
      </c>
      <c r="D3352" s="15">
        <v>3500</v>
      </c>
      <c r="E3352" s="8">
        <v>36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8">
        <f t="shared" si="265"/>
        <v>1</v>
      </c>
      <c r="P3352" s="6">
        <f t="shared" si="266"/>
        <v>0.71</v>
      </c>
      <c r="Q3352" s="10" t="s">
        <v>8314</v>
      </c>
      <c r="R3352" t="s">
        <v>8315</v>
      </c>
      <c r="S3352" s="12">
        <f t="shared" si="267"/>
        <v>42302.701516203699</v>
      </c>
      <c r="T3352" s="12">
        <f t="shared" si="268"/>
        <v>42337.958333333328</v>
      </c>
      <c r="U3352">
        <f t="shared" si="269"/>
        <v>2015</v>
      </c>
    </row>
    <row r="3353" spans="1:21" ht="48" x14ac:dyDescent="0.2">
      <c r="A3353">
        <v>3351</v>
      </c>
      <c r="B3353" s="3" t="s">
        <v>3349</v>
      </c>
      <c r="C3353" s="3" t="s">
        <v>7460</v>
      </c>
      <c r="D3353" s="15">
        <v>5000</v>
      </c>
      <c r="E3353" s="8">
        <v>36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8">
        <f t="shared" si="265"/>
        <v>1</v>
      </c>
      <c r="P3353" s="6">
        <f t="shared" si="266"/>
        <v>0.67</v>
      </c>
      <c r="Q3353" s="10" t="s">
        <v>8314</v>
      </c>
      <c r="R3353" t="s">
        <v>8315</v>
      </c>
      <c r="S3353" s="12">
        <f t="shared" si="267"/>
        <v>41806.395428240743</v>
      </c>
      <c r="T3353" s="12">
        <f t="shared" si="268"/>
        <v>41843.458333333336</v>
      </c>
      <c r="U3353">
        <f t="shared" si="269"/>
        <v>2014</v>
      </c>
    </row>
    <row r="3354" spans="1:21" ht="48" x14ac:dyDescent="0.2">
      <c r="A3354">
        <v>3352</v>
      </c>
      <c r="B3354" s="3" t="s">
        <v>3350</v>
      </c>
      <c r="C3354" s="3" t="s">
        <v>7461</v>
      </c>
      <c r="D3354" s="15">
        <v>5000</v>
      </c>
      <c r="E3354" s="8">
        <v>36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8">
        <f t="shared" si="265"/>
        <v>1</v>
      </c>
      <c r="P3354" s="6">
        <f t="shared" si="266"/>
        <v>0.51</v>
      </c>
      <c r="Q3354" s="10" t="s">
        <v>8314</v>
      </c>
      <c r="R3354" t="s">
        <v>8315</v>
      </c>
      <c r="S3354" s="12">
        <f t="shared" si="267"/>
        <v>42495.992800925931</v>
      </c>
      <c r="T3354" s="12">
        <f t="shared" si="268"/>
        <v>42552.958333333328</v>
      </c>
      <c r="U3354">
        <f t="shared" si="269"/>
        <v>2016</v>
      </c>
    </row>
    <row r="3355" spans="1:21" ht="48" x14ac:dyDescent="0.2">
      <c r="A3355">
        <v>3353</v>
      </c>
      <c r="B3355" s="3" t="s">
        <v>3351</v>
      </c>
      <c r="C3355" s="3" t="s">
        <v>7462</v>
      </c>
      <c r="D3355" s="15">
        <v>500</v>
      </c>
      <c r="E3355" s="8">
        <v>35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8">
        <f t="shared" si="265"/>
        <v>7</v>
      </c>
      <c r="P3355" s="6">
        <f t="shared" si="266"/>
        <v>0.8</v>
      </c>
      <c r="Q3355" s="10" t="s">
        <v>8314</v>
      </c>
      <c r="R3355" t="s">
        <v>8315</v>
      </c>
      <c r="S3355" s="12">
        <f t="shared" si="267"/>
        <v>42479.432291666672</v>
      </c>
      <c r="T3355" s="12">
        <f t="shared" si="268"/>
        <v>42492.958333333328</v>
      </c>
      <c r="U3355">
        <f t="shared" si="269"/>
        <v>2016</v>
      </c>
    </row>
    <row r="3356" spans="1:21" ht="32" x14ac:dyDescent="0.2">
      <c r="A3356">
        <v>3354</v>
      </c>
      <c r="B3356" s="3" t="s">
        <v>3352</v>
      </c>
      <c r="C3356" s="3" t="s">
        <v>7463</v>
      </c>
      <c r="D3356" s="15">
        <v>3000</v>
      </c>
      <c r="E3356" s="8">
        <v>35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8">
        <f t="shared" si="265"/>
        <v>1</v>
      </c>
      <c r="P3356" s="6">
        <f t="shared" si="266"/>
        <v>0.64</v>
      </c>
      <c r="Q3356" s="10" t="s">
        <v>8314</v>
      </c>
      <c r="R3356" t="s">
        <v>8315</v>
      </c>
      <c r="S3356" s="12">
        <f t="shared" si="267"/>
        <v>42270.7269212963</v>
      </c>
      <c r="T3356" s="12">
        <f t="shared" si="268"/>
        <v>42306.167361111111</v>
      </c>
      <c r="U3356">
        <f t="shared" si="269"/>
        <v>2015</v>
      </c>
    </row>
    <row r="3357" spans="1:21" ht="48" x14ac:dyDescent="0.2">
      <c r="A3357">
        <v>3355</v>
      </c>
      <c r="B3357" s="3" t="s">
        <v>3353</v>
      </c>
      <c r="C3357" s="3" t="s">
        <v>7464</v>
      </c>
      <c r="D3357" s="15">
        <v>1750</v>
      </c>
      <c r="E3357" s="8">
        <v>35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8">
        <f t="shared" si="265"/>
        <v>2</v>
      </c>
      <c r="P3357" s="6">
        <f t="shared" si="266"/>
        <v>2.33</v>
      </c>
      <c r="Q3357" s="10" t="s">
        <v>8314</v>
      </c>
      <c r="R3357" t="s">
        <v>8315</v>
      </c>
      <c r="S3357" s="12">
        <f t="shared" si="267"/>
        <v>42489.619525462964</v>
      </c>
      <c r="T3357" s="12">
        <f t="shared" si="268"/>
        <v>42500.470138888893</v>
      </c>
      <c r="U3357">
        <f t="shared" si="269"/>
        <v>2016</v>
      </c>
    </row>
    <row r="3358" spans="1:21" ht="48" x14ac:dyDescent="0.2">
      <c r="A3358">
        <v>3356</v>
      </c>
      <c r="B3358" s="3" t="s">
        <v>3354</v>
      </c>
      <c r="C3358" s="3" t="s">
        <v>7465</v>
      </c>
      <c r="D3358" s="15">
        <v>1500</v>
      </c>
      <c r="E3358" s="8">
        <v>35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8">
        <f t="shared" si="265"/>
        <v>2</v>
      </c>
      <c r="P3358" s="6">
        <f t="shared" si="266"/>
        <v>1.3</v>
      </c>
      <c r="Q3358" s="10" t="s">
        <v>8314</v>
      </c>
      <c r="R3358" t="s">
        <v>8315</v>
      </c>
      <c r="S3358" s="12">
        <f t="shared" si="267"/>
        <v>42536.815648148149</v>
      </c>
      <c r="T3358" s="12">
        <f t="shared" si="268"/>
        <v>42566.815648148149</v>
      </c>
      <c r="U3358">
        <f t="shared" si="269"/>
        <v>2016</v>
      </c>
    </row>
    <row r="3359" spans="1:21" ht="48" x14ac:dyDescent="0.2">
      <c r="A3359">
        <v>3357</v>
      </c>
      <c r="B3359" s="3" t="s">
        <v>3355</v>
      </c>
      <c r="C3359" s="3" t="s">
        <v>7466</v>
      </c>
      <c r="D3359" s="15">
        <v>2000</v>
      </c>
      <c r="E3359" s="8">
        <v>35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8">
        <f t="shared" si="265"/>
        <v>2</v>
      </c>
      <c r="P3359" s="6">
        <f t="shared" si="266"/>
        <v>1.67</v>
      </c>
      <c r="Q3359" s="10" t="s">
        <v>8314</v>
      </c>
      <c r="R3359" t="s">
        <v>8315</v>
      </c>
      <c r="S3359" s="12">
        <f t="shared" si="267"/>
        <v>41822.417939814812</v>
      </c>
      <c r="T3359" s="12">
        <f t="shared" si="268"/>
        <v>41852.417939814812</v>
      </c>
      <c r="U3359">
        <f t="shared" si="269"/>
        <v>2014</v>
      </c>
    </row>
    <row r="3360" spans="1:21" ht="48" x14ac:dyDescent="0.2">
      <c r="A3360">
        <v>3358</v>
      </c>
      <c r="B3360" s="3" t="s">
        <v>3356</v>
      </c>
      <c r="C3360" s="3" t="s">
        <v>7467</v>
      </c>
      <c r="D3360" s="15">
        <v>10000</v>
      </c>
      <c r="E3360" s="8">
        <v>35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8">
        <f t="shared" si="265"/>
        <v>0</v>
      </c>
      <c r="P3360" s="6">
        <f t="shared" si="266"/>
        <v>0.22</v>
      </c>
      <c r="Q3360" s="10" t="s">
        <v>8314</v>
      </c>
      <c r="R3360" t="s">
        <v>8315</v>
      </c>
      <c r="S3360" s="12">
        <f t="shared" si="267"/>
        <v>41932.311099537037</v>
      </c>
      <c r="T3360" s="12">
        <f t="shared" si="268"/>
        <v>41962.352766203709</v>
      </c>
      <c r="U3360">
        <f t="shared" si="269"/>
        <v>2014</v>
      </c>
    </row>
    <row r="3361" spans="1:21" ht="32" x14ac:dyDescent="0.2">
      <c r="A3361">
        <v>3359</v>
      </c>
      <c r="B3361" s="3" t="s">
        <v>3357</v>
      </c>
      <c r="C3361" s="3" t="s">
        <v>7468</v>
      </c>
      <c r="D3361" s="15">
        <v>4000</v>
      </c>
      <c r="E3361" s="8">
        <v>35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8">
        <f t="shared" si="265"/>
        <v>1</v>
      </c>
      <c r="P3361" s="6">
        <f t="shared" si="266"/>
        <v>1.52</v>
      </c>
      <c r="Q3361" s="10" t="s">
        <v>8314</v>
      </c>
      <c r="R3361" t="s">
        <v>8315</v>
      </c>
      <c r="S3361" s="12">
        <f t="shared" si="267"/>
        <v>42746.057106481487</v>
      </c>
      <c r="T3361" s="12">
        <f t="shared" si="268"/>
        <v>42791.057106481487</v>
      </c>
      <c r="U3361">
        <f t="shared" si="269"/>
        <v>2017</v>
      </c>
    </row>
    <row r="3362" spans="1:21" ht="32" x14ac:dyDescent="0.2">
      <c r="A3362">
        <v>3360</v>
      </c>
      <c r="B3362" s="3" t="s">
        <v>3358</v>
      </c>
      <c r="C3362" s="3" t="s">
        <v>7469</v>
      </c>
      <c r="D3362" s="15">
        <v>9000</v>
      </c>
      <c r="E3362" s="8">
        <v>35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8">
        <f t="shared" si="265"/>
        <v>0</v>
      </c>
      <c r="P3362" s="6">
        <f t="shared" si="266"/>
        <v>0.49</v>
      </c>
      <c r="Q3362" s="10" t="s">
        <v>8314</v>
      </c>
      <c r="R3362" t="s">
        <v>8315</v>
      </c>
      <c r="S3362" s="12">
        <f t="shared" si="267"/>
        <v>42697.082673611112</v>
      </c>
      <c r="T3362" s="12">
        <f t="shared" si="268"/>
        <v>42718.665972222225</v>
      </c>
      <c r="U3362">
        <f t="shared" si="269"/>
        <v>2016</v>
      </c>
    </row>
    <row r="3363" spans="1:21" ht="48" x14ac:dyDescent="0.2">
      <c r="A3363">
        <v>3361</v>
      </c>
      <c r="B3363" s="3" t="s">
        <v>3359</v>
      </c>
      <c r="C3363" s="3" t="s">
        <v>7470</v>
      </c>
      <c r="D3363" s="15">
        <v>5000</v>
      </c>
      <c r="E3363" s="8">
        <v>35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8">
        <f t="shared" si="265"/>
        <v>1</v>
      </c>
      <c r="P3363" s="6">
        <f t="shared" si="266"/>
        <v>0.51</v>
      </c>
      <c r="Q3363" s="10" t="s">
        <v>8314</v>
      </c>
      <c r="R3363" t="s">
        <v>8315</v>
      </c>
      <c r="S3363" s="12">
        <f t="shared" si="267"/>
        <v>41866.025347222225</v>
      </c>
      <c r="T3363" s="12">
        <f t="shared" si="268"/>
        <v>41883.665972222225</v>
      </c>
      <c r="U3363">
        <f t="shared" si="269"/>
        <v>2014</v>
      </c>
    </row>
    <row r="3364" spans="1:21" ht="48" x14ac:dyDescent="0.2">
      <c r="A3364">
        <v>3362</v>
      </c>
      <c r="B3364" s="3" t="s">
        <v>3360</v>
      </c>
      <c r="C3364" s="3" t="s">
        <v>7471</v>
      </c>
      <c r="D3364" s="15">
        <v>500</v>
      </c>
      <c r="E3364" s="8">
        <v>35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8">
        <f t="shared" si="265"/>
        <v>7</v>
      </c>
      <c r="P3364" s="6">
        <f t="shared" si="266"/>
        <v>1.75</v>
      </c>
      <c r="Q3364" s="10" t="s">
        <v>8314</v>
      </c>
      <c r="R3364" t="s">
        <v>8315</v>
      </c>
      <c r="S3364" s="12">
        <f t="shared" si="267"/>
        <v>42056.091631944444</v>
      </c>
      <c r="T3364" s="12">
        <f t="shared" si="268"/>
        <v>42070.204861111109</v>
      </c>
      <c r="U3364">
        <f t="shared" si="269"/>
        <v>2015</v>
      </c>
    </row>
    <row r="3365" spans="1:21" ht="48" x14ac:dyDescent="0.2">
      <c r="A3365">
        <v>3363</v>
      </c>
      <c r="B3365" s="3" t="s">
        <v>3361</v>
      </c>
      <c r="C3365" s="3" t="s">
        <v>7472</v>
      </c>
      <c r="D3365" s="15">
        <v>7750</v>
      </c>
      <c r="E3365" s="8">
        <v>35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8">
        <f t="shared" si="265"/>
        <v>0</v>
      </c>
      <c r="P3365" s="6">
        <f t="shared" si="266"/>
        <v>1.35</v>
      </c>
      <c r="Q3365" s="10" t="s">
        <v>8314</v>
      </c>
      <c r="R3365" t="s">
        <v>8315</v>
      </c>
      <c r="S3365" s="12">
        <f t="shared" si="267"/>
        <v>41851.771354166667</v>
      </c>
      <c r="T3365" s="12">
        <f t="shared" si="268"/>
        <v>41870.666666666664</v>
      </c>
      <c r="U3365">
        <f t="shared" si="269"/>
        <v>2014</v>
      </c>
    </row>
    <row r="3366" spans="1:21" ht="48" x14ac:dyDescent="0.2">
      <c r="A3366">
        <v>3364</v>
      </c>
      <c r="B3366" s="3" t="s">
        <v>3362</v>
      </c>
      <c r="C3366" s="3" t="s">
        <v>7473</v>
      </c>
      <c r="D3366" s="15">
        <v>3000</v>
      </c>
      <c r="E3366" s="8">
        <v>34.950000000000003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8">
        <f t="shared" si="265"/>
        <v>1</v>
      </c>
      <c r="P3366" s="6">
        <f t="shared" si="266"/>
        <v>0.49</v>
      </c>
      <c r="Q3366" s="10" t="s">
        <v>8314</v>
      </c>
      <c r="R3366" t="s">
        <v>8315</v>
      </c>
      <c r="S3366" s="12">
        <f t="shared" si="267"/>
        <v>42422.977418981478</v>
      </c>
      <c r="T3366" s="12">
        <f t="shared" si="268"/>
        <v>42444.875</v>
      </c>
      <c r="U3366">
        <f t="shared" si="269"/>
        <v>2016</v>
      </c>
    </row>
    <row r="3367" spans="1:21" ht="48" x14ac:dyDescent="0.2">
      <c r="A3367">
        <v>3365</v>
      </c>
      <c r="B3367" s="3" t="s">
        <v>3363</v>
      </c>
      <c r="C3367" s="3" t="s">
        <v>7474</v>
      </c>
      <c r="D3367" s="15">
        <v>2500</v>
      </c>
      <c r="E3367" s="8">
        <v>34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8">
        <f t="shared" si="265"/>
        <v>1</v>
      </c>
      <c r="P3367" s="6">
        <f t="shared" si="266"/>
        <v>11.33</v>
      </c>
      <c r="Q3367" s="10" t="s">
        <v>8314</v>
      </c>
      <c r="R3367" t="s">
        <v>8315</v>
      </c>
      <c r="S3367" s="12">
        <f t="shared" si="267"/>
        <v>42321.101759259262</v>
      </c>
      <c r="T3367" s="12">
        <f t="shared" si="268"/>
        <v>42351.101759259262</v>
      </c>
      <c r="U3367">
        <f t="shared" si="269"/>
        <v>2015</v>
      </c>
    </row>
    <row r="3368" spans="1:21" ht="48" x14ac:dyDescent="0.2">
      <c r="A3368">
        <v>3366</v>
      </c>
      <c r="B3368" s="3" t="s">
        <v>3364</v>
      </c>
      <c r="C3368" s="3" t="s">
        <v>7475</v>
      </c>
      <c r="D3368" s="15">
        <v>500</v>
      </c>
      <c r="E3368" s="8">
        <v>34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8">
        <f t="shared" si="265"/>
        <v>7</v>
      </c>
      <c r="P3368" s="6">
        <f t="shared" si="266"/>
        <v>1.89</v>
      </c>
      <c r="Q3368" s="10" t="s">
        <v>8314</v>
      </c>
      <c r="R3368" t="s">
        <v>8315</v>
      </c>
      <c r="S3368" s="12">
        <f t="shared" si="267"/>
        <v>42107.067557870367</v>
      </c>
      <c r="T3368" s="12">
        <f t="shared" si="268"/>
        <v>42137.067557870367</v>
      </c>
      <c r="U3368">
        <f t="shared" si="269"/>
        <v>2015</v>
      </c>
    </row>
    <row r="3369" spans="1:21" ht="48" x14ac:dyDescent="0.2">
      <c r="A3369">
        <v>3367</v>
      </c>
      <c r="B3369" s="3" t="s">
        <v>3365</v>
      </c>
      <c r="C3369" s="3" t="s">
        <v>7476</v>
      </c>
      <c r="D3369" s="15">
        <v>750</v>
      </c>
      <c r="E3369" s="8">
        <v>34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8">
        <f t="shared" si="265"/>
        <v>5</v>
      </c>
      <c r="P3369" s="6">
        <f t="shared" si="266"/>
        <v>1.1299999999999999</v>
      </c>
      <c r="Q3369" s="10" t="s">
        <v>8314</v>
      </c>
      <c r="R3369" t="s">
        <v>8315</v>
      </c>
      <c r="S3369" s="12">
        <f t="shared" si="267"/>
        <v>42192.933958333335</v>
      </c>
      <c r="T3369" s="12">
        <f t="shared" si="268"/>
        <v>42217.933958333335</v>
      </c>
      <c r="U3369">
        <f t="shared" si="269"/>
        <v>2015</v>
      </c>
    </row>
    <row r="3370" spans="1:21" ht="48" x14ac:dyDescent="0.2">
      <c r="A3370">
        <v>3368</v>
      </c>
      <c r="B3370" s="3" t="s">
        <v>3366</v>
      </c>
      <c r="C3370" s="3" t="s">
        <v>7477</v>
      </c>
      <c r="D3370" s="15">
        <v>1000</v>
      </c>
      <c r="E3370" s="8">
        <v>32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8">
        <f t="shared" si="265"/>
        <v>3</v>
      </c>
      <c r="P3370" s="6">
        <f t="shared" si="266"/>
        <v>1.39</v>
      </c>
      <c r="Q3370" s="10" t="s">
        <v>8314</v>
      </c>
      <c r="R3370" t="s">
        <v>8315</v>
      </c>
      <c r="S3370" s="12">
        <f t="shared" si="267"/>
        <v>41969.199756944443</v>
      </c>
      <c r="T3370" s="12">
        <f t="shared" si="268"/>
        <v>42005.208333333328</v>
      </c>
      <c r="U3370">
        <f t="shared" si="269"/>
        <v>2014</v>
      </c>
    </row>
    <row r="3371" spans="1:21" ht="48" x14ac:dyDescent="0.2">
      <c r="A3371">
        <v>3369</v>
      </c>
      <c r="B3371" s="3" t="s">
        <v>3367</v>
      </c>
      <c r="C3371" s="3" t="s">
        <v>7478</v>
      </c>
      <c r="D3371" s="15">
        <v>5000</v>
      </c>
      <c r="E3371" s="8">
        <v>32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8">
        <f t="shared" si="265"/>
        <v>1</v>
      </c>
      <c r="P3371" s="6">
        <f t="shared" si="266"/>
        <v>0.59</v>
      </c>
      <c r="Q3371" s="10" t="s">
        <v>8314</v>
      </c>
      <c r="R3371" t="s">
        <v>8315</v>
      </c>
      <c r="S3371" s="12">
        <f t="shared" si="267"/>
        <v>42690.041435185187</v>
      </c>
      <c r="T3371" s="12">
        <f t="shared" si="268"/>
        <v>42750.041435185187</v>
      </c>
      <c r="U3371">
        <f t="shared" si="269"/>
        <v>2016</v>
      </c>
    </row>
    <row r="3372" spans="1:21" ht="32" x14ac:dyDescent="0.2">
      <c r="A3372">
        <v>3370</v>
      </c>
      <c r="B3372" s="3" t="s">
        <v>3368</v>
      </c>
      <c r="C3372" s="3" t="s">
        <v>7479</v>
      </c>
      <c r="D3372" s="15">
        <v>1500</v>
      </c>
      <c r="E3372" s="8">
        <v>32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8">
        <f t="shared" si="265"/>
        <v>2</v>
      </c>
      <c r="P3372" s="6">
        <f t="shared" si="266"/>
        <v>1.23</v>
      </c>
      <c r="Q3372" s="10" t="s">
        <v>8314</v>
      </c>
      <c r="R3372" t="s">
        <v>8315</v>
      </c>
      <c r="S3372" s="12">
        <f t="shared" si="267"/>
        <v>42690.334317129629</v>
      </c>
      <c r="T3372" s="12">
        <f t="shared" si="268"/>
        <v>42721.333333333328</v>
      </c>
      <c r="U3372">
        <f t="shared" si="269"/>
        <v>2016</v>
      </c>
    </row>
    <row r="3373" spans="1:21" ht="32" x14ac:dyDescent="0.2">
      <c r="A3373">
        <v>3371</v>
      </c>
      <c r="B3373" s="3" t="s">
        <v>3369</v>
      </c>
      <c r="C3373" s="3" t="s">
        <v>7480</v>
      </c>
      <c r="D3373" s="15">
        <v>200</v>
      </c>
      <c r="E3373" s="8">
        <v>31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8">
        <f t="shared" si="265"/>
        <v>16</v>
      </c>
      <c r="P3373" s="6">
        <f t="shared" si="266"/>
        <v>3.44</v>
      </c>
      <c r="Q3373" s="10" t="s">
        <v>8314</v>
      </c>
      <c r="R3373" t="s">
        <v>8315</v>
      </c>
      <c r="S3373" s="12">
        <f t="shared" si="267"/>
        <v>42312.874594907407</v>
      </c>
      <c r="T3373" s="12">
        <f t="shared" si="268"/>
        <v>42340.874594907407</v>
      </c>
      <c r="U3373">
        <f t="shared" si="269"/>
        <v>2015</v>
      </c>
    </row>
    <row r="3374" spans="1:21" ht="48" x14ac:dyDescent="0.2">
      <c r="A3374">
        <v>3372</v>
      </c>
      <c r="B3374" s="3" t="s">
        <v>3370</v>
      </c>
      <c r="C3374" s="3" t="s">
        <v>7481</v>
      </c>
      <c r="D3374" s="15">
        <v>1000</v>
      </c>
      <c r="E3374" s="8">
        <v>31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8">
        <f t="shared" si="265"/>
        <v>3</v>
      </c>
      <c r="P3374" s="6">
        <f t="shared" si="266"/>
        <v>1.1499999999999999</v>
      </c>
      <c r="Q3374" s="10" t="s">
        <v>8314</v>
      </c>
      <c r="R3374" t="s">
        <v>8315</v>
      </c>
      <c r="S3374" s="12">
        <f t="shared" si="267"/>
        <v>41855.548101851848</v>
      </c>
      <c r="T3374" s="12">
        <f t="shared" si="268"/>
        <v>41876.207638888889</v>
      </c>
      <c r="U3374">
        <f t="shared" si="269"/>
        <v>2014</v>
      </c>
    </row>
    <row r="3375" spans="1:21" ht="48" x14ac:dyDescent="0.2">
      <c r="A3375">
        <v>3373</v>
      </c>
      <c r="B3375" s="3" t="s">
        <v>3371</v>
      </c>
      <c r="C3375" s="3" t="s">
        <v>7482</v>
      </c>
      <c r="D3375" s="15">
        <v>2000</v>
      </c>
      <c r="E3375" s="8">
        <v>30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8">
        <f t="shared" si="265"/>
        <v>2</v>
      </c>
      <c r="P3375" s="6">
        <f t="shared" si="266"/>
        <v>1</v>
      </c>
      <c r="Q3375" s="10" t="s">
        <v>8314</v>
      </c>
      <c r="R3375" t="s">
        <v>8315</v>
      </c>
      <c r="S3375" s="12">
        <f t="shared" si="267"/>
        <v>42179.854629629626</v>
      </c>
      <c r="T3375" s="12">
        <f t="shared" si="268"/>
        <v>42203.666666666672</v>
      </c>
      <c r="U3375">
        <f t="shared" si="269"/>
        <v>2015</v>
      </c>
    </row>
    <row r="3376" spans="1:21" ht="48" x14ac:dyDescent="0.2">
      <c r="A3376">
        <v>3374</v>
      </c>
      <c r="B3376" s="3" t="s">
        <v>3372</v>
      </c>
      <c r="C3376" s="3" t="s">
        <v>7483</v>
      </c>
      <c r="D3376" s="15">
        <v>3500</v>
      </c>
      <c r="E3376" s="8">
        <v>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8">
        <f t="shared" si="265"/>
        <v>1</v>
      </c>
      <c r="P3376" s="6">
        <f t="shared" si="266"/>
        <v>0.57999999999999996</v>
      </c>
      <c r="Q3376" s="10" t="s">
        <v>8314</v>
      </c>
      <c r="R3376" t="s">
        <v>8315</v>
      </c>
      <c r="S3376" s="12">
        <f t="shared" si="267"/>
        <v>42275.731666666667</v>
      </c>
      <c r="T3376" s="12">
        <f t="shared" si="268"/>
        <v>42305.731666666667</v>
      </c>
      <c r="U3376">
        <f t="shared" si="269"/>
        <v>2015</v>
      </c>
    </row>
    <row r="3377" spans="1:21" ht="48" x14ac:dyDescent="0.2">
      <c r="A3377">
        <v>3375</v>
      </c>
      <c r="B3377" s="3" t="s">
        <v>3373</v>
      </c>
      <c r="C3377" s="3" t="s">
        <v>7484</v>
      </c>
      <c r="D3377" s="15">
        <v>3000</v>
      </c>
      <c r="E3377" s="8">
        <v>30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8">
        <f t="shared" si="265"/>
        <v>1</v>
      </c>
      <c r="P3377" s="6">
        <f t="shared" si="266"/>
        <v>1.76</v>
      </c>
      <c r="Q3377" s="10" t="s">
        <v>8314</v>
      </c>
      <c r="R3377" t="s">
        <v>8315</v>
      </c>
      <c r="S3377" s="12">
        <f t="shared" si="267"/>
        <v>41765.610798611109</v>
      </c>
      <c r="T3377" s="12">
        <f t="shared" si="268"/>
        <v>41777.610798611109</v>
      </c>
      <c r="U3377">
        <f t="shared" si="269"/>
        <v>2014</v>
      </c>
    </row>
    <row r="3378" spans="1:21" ht="48" x14ac:dyDescent="0.2">
      <c r="A3378">
        <v>3376</v>
      </c>
      <c r="B3378" s="3" t="s">
        <v>3374</v>
      </c>
      <c r="C3378" s="3" t="s">
        <v>7485</v>
      </c>
      <c r="D3378" s="15">
        <v>8000</v>
      </c>
      <c r="E3378" s="8">
        <v>30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8">
        <f t="shared" si="265"/>
        <v>0</v>
      </c>
      <c r="P3378" s="6">
        <f t="shared" si="266"/>
        <v>1.58</v>
      </c>
      <c r="Q3378" s="10" t="s">
        <v>8314</v>
      </c>
      <c r="R3378" t="s">
        <v>8315</v>
      </c>
      <c r="S3378" s="12">
        <f t="shared" si="267"/>
        <v>42059.701319444444</v>
      </c>
      <c r="T3378" s="12">
        <f t="shared" si="268"/>
        <v>42119.659652777773</v>
      </c>
      <c r="U3378">
        <f t="shared" si="269"/>
        <v>2015</v>
      </c>
    </row>
    <row r="3379" spans="1:21" ht="48" x14ac:dyDescent="0.2">
      <c r="A3379">
        <v>3377</v>
      </c>
      <c r="B3379" s="3" t="s">
        <v>3375</v>
      </c>
      <c r="C3379" s="3" t="s">
        <v>7486</v>
      </c>
      <c r="D3379" s="15">
        <v>8000</v>
      </c>
      <c r="E3379" s="8">
        <v>30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8">
        <f t="shared" si="265"/>
        <v>0</v>
      </c>
      <c r="P3379" s="6">
        <f t="shared" si="266"/>
        <v>0.39</v>
      </c>
      <c r="Q3379" s="10" t="s">
        <v>8314</v>
      </c>
      <c r="R3379" t="s">
        <v>8315</v>
      </c>
      <c r="S3379" s="12">
        <f t="shared" si="267"/>
        <v>42053.732627314821</v>
      </c>
      <c r="T3379" s="12">
        <f t="shared" si="268"/>
        <v>42083.705555555556</v>
      </c>
      <c r="U3379">
        <f t="shared" si="269"/>
        <v>2015</v>
      </c>
    </row>
    <row r="3380" spans="1:21" ht="48" x14ac:dyDescent="0.2">
      <c r="A3380">
        <v>3378</v>
      </c>
      <c r="B3380" s="3" t="s">
        <v>3376</v>
      </c>
      <c r="C3380" s="3" t="s">
        <v>7487</v>
      </c>
      <c r="D3380" s="15">
        <v>550</v>
      </c>
      <c r="E3380" s="8">
        <v>30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8">
        <f t="shared" si="265"/>
        <v>5</v>
      </c>
      <c r="P3380" s="6">
        <f t="shared" si="266"/>
        <v>1.43</v>
      </c>
      <c r="Q3380" s="10" t="s">
        <v>8314</v>
      </c>
      <c r="R3380" t="s">
        <v>8315</v>
      </c>
      <c r="S3380" s="12">
        <f t="shared" si="267"/>
        <v>41858.355393518519</v>
      </c>
      <c r="T3380" s="12">
        <f t="shared" si="268"/>
        <v>41882.547222222223</v>
      </c>
      <c r="U3380">
        <f t="shared" si="269"/>
        <v>2014</v>
      </c>
    </row>
    <row r="3381" spans="1:21" ht="48" x14ac:dyDescent="0.2">
      <c r="A3381">
        <v>3379</v>
      </c>
      <c r="B3381" s="3" t="s">
        <v>3377</v>
      </c>
      <c r="C3381" s="3" t="s">
        <v>7488</v>
      </c>
      <c r="D3381" s="15">
        <v>2000</v>
      </c>
      <c r="E3381" s="8">
        <v>30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8">
        <f t="shared" si="265"/>
        <v>2</v>
      </c>
      <c r="P3381" s="6">
        <f t="shared" si="266"/>
        <v>0.79</v>
      </c>
      <c r="Q3381" s="10" t="s">
        <v>8314</v>
      </c>
      <c r="R3381" t="s">
        <v>8315</v>
      </c>
      <c r="S3381" s="12">
        <f t="shared" si="267"/>
        <v>42225.513888888891</v>
      </c>
      <c r="T3381" s="12">
        <f t="shared" si="268"/>
        <v>42242.958333333328</v>
      </c>
      <c r="U3381">
        <f t="shared" si="269"/>
        <v>2015</v>
      </c>
    </row>
    <row r="3382" spans="1:21" ht="48" x14ac:dyDescent="0.2">
      <c r="A3382">
        <v>3380</v>
      </c>
      <c r="B3382" s="3" t="s">
        <v>3378</v>
      </c>
      <c r="C3382" s="3" t="s">
        <v>7489</v>
      </c>
      <c r="D3382" s="15">
        <v>3000</v>
      </c>
      <c r="E3382" s="8">
        <v>30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8">
        <f t="shared" si="265"/>
        <v>1</v>
      </c>
      <c r="P3382" s="6">
        <f t="shared" si="266"/>
        <v>1.07</v>
      </c>
      <c r="Q3382" s="10" t="s">
        <v>8314</v>
      </c>
      <c r="R3382" t="s">
        <v>8315</v>
      </c>
      <c r="S3382" s="12">
        <f t="shared" si="267"/>
        <v>41937.95344907407</v>
      </c>
      <c r="T3382" s="12">
        <f t="shared" si="268"/>
        <v>41972.995115740734</v>
      </c>
      <c r="U3382">
        <f t="shared" si="269"/>
        <v>2014</v>
      </c>
    </row>
    <row r="3383" spans="1:21" ht="48" x14ac:dyDescent="0.2">
      <c r="A3383">
        <v>3381</v>
      </c>
      <c r="B3383" s="3" t="s">
        <v>3379</v>
      </c>
      <c r="C3383" s="3" t="s">
        <v>7490</v>
      </c>
      <c r="D3383" s="15">
        <v>4000</v>
      </c>
      <c r="E3383" s="8">
        <v>30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8">
        <f t="shared" si="265"/>
        <v>1</v>
      </c>
      <c r="P3383" s="6">
        <f t="shared" si="266"/>
        <v>0.63</v>
      </c>
      <c r="Q3383" s="10" t="s">
        <v>8314</v>
      </c>
      <c r="R3383" t="s">
        <v>8315</v>
      </c>
      <c r="S3383" s="12">
        <f t="shared" si="267"/>
        <v>42044.184988425928</v>
      </c>
      <c r="T3383" s="12">
        <f t="shared" si="268"/>
        <v>42074.143321759257</v>
      </c>
      <c r="U3383">
        <f t="shared" si="269"/>
        <v>2015</v>
      </c>
    </row>
    <row r="3384" spans="1:21" ht="48" x14ac:dyDescent="0.2">
      <c r="A3384">
        <v>3382</v>
      </c>
      <c r="B3384" s="3" t="s">
        <v>3380</v>
      </c>
      <c r="C3384" s="3" t="s">
        <v>7491</v>
      </c>
      <c r="D3384" s="15">
        <v>3500</v>
      </c>
      <c r="E3384" s="8">
        <v>30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8">
        <f t="shared" si="265"/>
        <v>1</v>
      </c>
      <c r="P3384" s="6">
        <f t="shared" si="266"/>
        <v>0.65</v>
      </c>
      <c r="Q3384" s="10" t="s">
        <v>8314</v>
      </c>
      <c r="R3384" t="s">
        <v>8315</v>
      </c>
      <c r="S3384" s="12">
        <f t="shared" si="267"/>
        <v>42559.431203703702</v>
      </c>
      <c r="T3384" s="12">
        <f t="shared" si="268"/>
        <v>42583.957638888889</v>
      </c>
      <c r="U3384">
        <f t="shared" si="269"/>
        <v>2016</v>
      </c>
    </row>
    <row r="3385" spans="1:21" ht="48" x14ac:dyDescent="0.2">
      <c r="A3385">
        <v>3383</v>
      </c>
      <c r="B3385" s="3" t="s">
        <v>3381</v>
      </c>
      <c r="C3385" s="3" t="s">
        <v>7492</v>
      </c>
      <c r="D3385" s="15">
        <v>1750</v>
      </c>
      <c r="E3385" s="8">
        <v>30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8">
        <f t="shared" si="265"/>
        <v>2</v>
      </c>
      <c r="P3385" s="6">
        <f t="shared" si="266"/>
        <v>1</v>
      </c>
      <c r="Q3385" s="10" t="s">
        <v>8314</v>
      </c>
      <c r="R3385" t="s">
        <v>8315</v>
      </c>
      <c r="S3385" s="12">
        <f t="shared" si="267"/>
        <v>42524.782638888893</v>
      </c>
      <c r="T3385" s="12">
        <f t="shared" si="268"/>
        <v>42544.782638888893</v>
      </c>
      <c r="U3385">
        <f t="shared" si="269"/>
        <v>2016</v>
      </c>
    </row>
    <row r="3386" spans="1:21" ht="48" x14ac:dyDescent="0.2">
      <c r="A3386">
        <v>3384</v>
      </c>
      <c r="B3386" s="3" t="s">
        <v>3382</v>
      </c>
      <c r="C3386" s="3" t="s">
        <v>7493</v>
      </c>
      <c r="D3386" s="15">
        <v>6000</v>
      </c>
      <c r="E3386" s="8">
        <v>30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8">
        <f t="shared" si="265"/>
        <v>1</v>
      </c>
      <c r="P3386" s="6">
        <f t="shared" si="266"/>
        <v>0.47</v>
      </c>
      <c r="Q3386" s="10" t="s">
        <v>8314</v>
      </c>
      <c r="R3386" t="s">
        <v>8315</v>
      </c>
      <c r="S3386" s="12">
        <f t="shared" si="267"/>
        <v>42292.087592592594</v>
      </c>
      <c r="T3386" s="12">
        <f t="shared" si="268"/>
        <v>42329.125</v>
      </c>
      <c r="U3386">
        <f t="shared" si="269"/>
        <v>2015</v>
      </c>
    </row>
    <row r="3387" spans="1:21" ht="48" x14ac:dyDescent="0.2">
      <c r="A3387">
        <v>3385</v>
      </c>
      <c r="B3387" s="3" t="s">
        <v>3383</v>
      </c>
      <c r="C3387" s="3" t="s">
        <v>7494</v>
      </c>
      <c r="D3387" s="15">
        <v>2000</v>
      </c>
      <c r="E3387" s="8">
        <v>30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8">
        <f t="shared" si="265"/>
        <v>2</v>
      </c>
      <c r="P3387" s="6">
        <f t="shared" si="266"/>
        <v>2</v>
      </c>
      <c r="Q3387" s="10" t="s">
        <v>8314</v>
      </c>
      <c r="R3387" t="s">
        <v>8315</v>
      </c>
      <c r="S3387" s="12">
        <f t="shared" si="267"/>
        <v>41953.8675</v>
      </c>
      <c r="T3387" s="12">
        <f t="shared" si="268"/>
        <v>41983.8675</v>
      </c>
      <c r="U3387">
        <f t="shared" si="269"/>
        <v>2014</v>
      </c>
    </row>
    <row r="3388" spans="1:21" ht="48" x14ac:dyDescent="0.2">
      <c r="A3388">
        <v>3386</v>
      </c>
      <c r="B3388" s="3" t="s">
        <v>3384</v>
      </c>
      <c r="C3388" s="3" t="s">
        <v>7495</v>
      </c>
      <c r="D3388" s="15">
        <v>2000</v>
      </c>
      <c r="E3388" s="8">
        <v>29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8">
        <f t="shared" si="265"/>
        <v>1</v>
      </c>
      <c r="P3388" s="6">
        <f t="shared" si="266"/>
        <v>0.71</v>
      </c>
      <c r="Q3388" s="10" t="s">
        <v>8314</v>
      </c>
      <c r="R3388" t="s">
        <v>8315</v>
      </c>
      <c r="S3388" s="12">
        <f t="shared" si="267"/>
        <v>41946.644745370373</v>
      </c>
      <c r="T3388" s="12">
        <f t="shared" si="268"/>
        <v>41976.644745370373</v>
      </c>
      <c r="U3388">
        <f t="shared" si="269"/>
        <v>2014</v>
      </c>
    </row>
    <row r="3389" spans="1:21" ht="48" x14ac:dyDescent="0.2">
      <c r="A3389">
        <v>3387</v>
      </c>
      <c r="B3389" s="3" t="s">
        <v>3385</v>
      </c>
      <c r="C3389" s="3" t="s">
        <v>7496</v>
      </c>
      <c r="D3389" s="15">
        <v>3000</v>
      </c>
      <c r="E3389" s="8">
        <v>29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8">
        <f t="shared" si="265"/>
        <v>1</v>
      </c>
      <c r="P3389" s="6">
        <f t="shared" si="266"/>
        <v>0.83</v>
      </c>
      <c r="Q3389" s="10" t="s">
        <v>8314</v>
      </c>
      <c r="R3389" t="s">
        <v>8315</v>
      </c>
      <c r="S3389" s="12">
        <f t="shared" si="267"/>
        <v>41947.762592592589</v>
      </c>
      <c r="T3389" s="12">
        <f t="shared" si="268"/>
        <v>41987.762592592597</v>
      </c>
      <c r="U3389">
        <f t="shared" si="269"/>
        <v>2014</v>
      </c>
    </row>
    <row r="3390" spans="1:21" ht="48" x14ac:dyDescent="0.2">
      <c r="A3390">
        <v>3388</v>
      </c>
      <c r="B3390" s="3" t="s">
        <v>3386</v>
      </c>
      <c r="C3390" s="3" t="s">
        <v>7497</v>
      </c>
      <c r="D3390" s="15">
        <v>1500</v>
      </c>
      <c r="E3390" s="8">
        <v>29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8">
        <f t="shared" si="265"/>
        <v>2</v>
      </c>
      <c r="P3390" s="6">
        <f t="shared" si="266"/>
        <v>0.64</v>
      </c>
      <c r="Q3390" s="10" t="s">
        <v>8314</v>
      </c>
      <c r="R3390" t="s">
        <v>8315</v>
      </c>
      <c r="S3390" s="12">
        <f t="shared" si="267"/>
        <v>42143.461122685185</v>
      </c>
      <c r="T3390" s="12">
        <f t="shared" si="268"/>
        <v>42173.461122685185</v>
      </c>
      <c r="U3390">
        <f t="shared" si="269"/>
        <v>2015</v>
      </c>
    </row>
    <row r="3391" spans="1:21" ht="48" x14ac:dyDescent="0.2">
      <c r="A3391">
        <v>3389</v>
      </c>
      <c r="B3391" s="3" t="s">
        <v>3387</v>
      </c>
      <c r="C3391" s="3" t="s">
        <v>7498</v>
      </c>
      <c r="D3391" s="15">
        <v>10000</v>
      </c>
      <c r="E3391" s="8">
        <v>29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8">
        <f t="shared" si="265"/>
        <v>0</v>
      </c>
      <c r="P3391" s="6">
        <f t="shared" si="266"/>
        <v>0.47</v>
      </c>
      <c r="Q3391" s="10" t="s">
        <v>8314</v>
      </c>
      <c r="R3391" t="s">
        <v>8315</v>
      </c>
      <c r="S3391" s="12">
        <f t="shared" si="267"/>
        <v>42494.563449074078</v>
      </c>
      <c r="T3391" s="12">
        <f t="shared" si="268"/>
        <v>42524.563449074078</v>
      </c>
      <c r="U3391">
        <f t="shared" si="269"/>
        <v>2016</v>
      </c>
    </row>
    <row r="3392" spans="1:21" ht="48" x14ac:dyDescent="0.2">
      <c r="A3392">
        <v>3390</v>
      </c>
      <c r="B3392" s="3" t="s">
        <v>3388</v>
      </c>
      <c r="C3392" s="3" t="s">
        <v>7499</v>
      </c>
      <c r="D3392" s="15">
        <v>1500</v>
      </c>
      <c r="E3392" s="8">
        <v>28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8">
        <f t="shared" si="265"/>
        <v>2</v>
      </c>
      <c r="P3392" s="6">
        <f t="shared" si="266"/>
        <v>1.27</v>
      </c>
      <c r="Q3392" s="10" t="s">
        <v>8314</v>
      </c>
      <c r="R3392" t="s">
        <v>8315</v>
      </c>
      <c r="S3392" s="12">
        <f t="shared" si="267"/>
        <v>41815.774826388886</v>
      </c>
      <c r="T3392" s="12">
        <f t="shared" si="268"/>
        <v>41830.774826388886</v>
      </c>
      <c r="U3392">
        <f t="shared" si="269"/>
        <v>2014</v>
      </c>
    </row>
    <row r="3393" spans="1:21" ht="48" x14ac:dyDescent="0.2">
      <c r="A3393">
        <v>3391</v>
      </c>
      <c r="B3393" s="3" t="s">
        <v>3389</v>
      </c>
      <c r="C3393" s="3" t="s">
        <v>7500</v>
      </c>
      <c r="D3393" s="15">
        <v>500</v>
      </c>
      <c r="E3393" s="8">
        <v>28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8">
        <f t="shared" si="265"/>
        <v>6</v>
      </c>
      <c r="P3393" s="6">
        <f t="shared" si="266"/>
        <v>1.56</v>
      </c>
      <c r="Q3393" s="10" t="s">
        <v>8314</v>
      </c>
      <c r="R3393" t="s">
        <v>8315</v>
      </c>
      <c r="S3393" s="12">
        <f t="shared" si="267"/>
        <v>41830.545694444445</v>
      </c>
      <c r="T3393" s="12">
        <f t="shared" si="268"/>
        <v>41859.936111111114</v>
      </c>
      <c r="U3393">
        <f t="shared" si="269"/>
        <v>2014</v>
      </c>
    </row>
    <row r="3394" spans="1:21" ht="48" x14ac:dyDescent="0.2">
      <c r="A3394">
        <v>3392</v>
      </c>
      <c r="B3394" s="3" t="s">
        <v>3390</v>
      </c>
      <c r="C3394" s="3" t="s">
        <v>7501</v>
      </c>
      <c r="D3394" s="15">
        <v>500</v>
      </c>
      <c r="E3394" s="8">
        <v>27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8">
        <f t="shared" si="265"/>
        <v>5</v>
      </c>
      <c r="P3394" s="6">
        <f t="shared" si="266"/>
        <v>2.25</v>
      </c>
      <c r="Q3394" s="10" t="s">
        <v>8314</v>
      </c>
      <c r="R3394" t="s">
        <v>8315</v>
      </c>
      <c r="S3394" s="12">
        <f t="shared" si="267"/>
        <v>42446.845543981486</v>
      </c>
      <c r="T3394" s="12">
        <f t="shared" si="268"/>
        <v>42496.845543981486</v>
      </c>
      <c r="U3394">
        <f t="shared" si="269"/>
        <v>2016</v>
      </c>
    </row>
    <row r="3395" spans="1:21" ht="48" x14ac:dyDescent="0.2">
      <c r="A3395">
        <v>3393</v>
      </c>
      <c r="B3395" s="3" t="s">
        <v>3391</v>
      </c>
      <c r="C3395" s="3" t="s">
        <v>7502</v>
      </c>
      <c r="D3395" s="15">
        <v>1500</v>
      </c>
      <c r="E3395" s="8">
        <v>26.01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8">
        <f t="shared" ref="O3395:O3458" si="270">ROUND(E3395/D3395*100,0)</f>
        <v>2</v>
      </c>
      <c r="P3395" s="6">
        <f t="shared" ref="P3395:P3458" si="271">IFERROR(ROUND(E3395/L3395,2), "N/A")</f>
        <v>0.59</v>
      </c>
      <c r="Q3395" s="10" t="s">
        <v>8314</v>
      </c>
      <c r="R3395" t="s">
        <v>8315</v>
      </c>
      <c r="S3395" s="12">
        <f t="shared" ref="S3395:S3458" si="272">(((J3395/60)/60)/24)+DATE(1970,1,1)</f>
        <v>41923.921643518523</v>
      </c>
      <c r="T3395" s="12">
        <f t="shared" ref="T3395:T3458" si="273">(((I3395/60)/60)/24)+DATE(1970,1,1)</f>
        <v>41949.031944444447</v>
      </c>
      <c r="U3395">
        <f t="shared" si="269"/>
        <v>2014</v>
      </c>
    </row>
    <row r="3396" spans="1:21" ht="48" x14ac:dyDescent="0.2">
      <c r="A3396">
        <v>3394</v>
      </c>
      <c r="B3396" s="3" t="s">
        <v>3392</v>
      </c>
      <c r="C3396" s="3" t="s">
        <v>7503</v>
      </c>
      <c r="D3396" s="15">
        <v>550</v>
      </c>
      <c r="E3396" s="8">
        <v>26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8">
        <f t="shared" si="270"/>
        <v>5</v>
      </c>
      <c r="P3396" s="6">
        <f t="shared" si="271"/>
        <v>0.96</v>
      </c>
      <c r="Q3396" s="10" t="s">
        <v>8314</v>
      </c>
      <c r="R3396" t="s">
        <v>8315</v>
      </c>
      <c r="S3396" s="12">
        <f t="shared" si="272"/>
        <v>41817.59542824074</v>
      </c>
      <c r="T3396" s="12">
        <f t="shared" si="273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3393</v>
      </c>
      <c r="C3397" s="3" t="s">
        <v>7504</v>
      </c>
      <c r="D3397" s="15">
        <v>500</v>
      </c>
      <c r="E3397" s="8">
        <v>26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8">
        <f t="shared" si="270"/>
        <v>5</v>
      </c>
      <c r="P3397" s="6">
        <f t="shared" si="271"/>
        <v>0.68</v>
      </c>
      <c r="Q3397" s="10" t="s">
        <v>8314</v>
      </c>
      <c r="R3397" t="s">
        <v>8315</v>
      </c>
      <c r="S3397" s="12">
        <f t="shared" si="272"/>
        <v>42140.712314814817</v>
      </c>
      <c r="T3397" s="12">
        <f t="shared" si="273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3394</v>
      </c>
      <c r="C3398" s="3" t="s">
        <v>7505</v>
      </c>
      <c r="D3398" s="15">
        <v>1500</v>
      </c>
      <c r="E3398" s="8">
        <v>26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8">
        <f t="shared" si="270"/>
        <v>2</v>
      </c>
      <c r="P3398" s="6">
        <f t="shared" si="271"/>
        <v>0.93</v>
      </c>
      <c r="Q3398" s="10" t="s">
        <v>8314</v>
      </c>
      <c r="R3398" t="s">
        <v>8315</v>
      </c>
      <c r="S3398" s="12">
        <f t="shared" si="272"/>
        <v>41764.44663194444</v>
      </c>
      <c r="T3398" s="12">
        <f t="shared" si="273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3395</v>
      </c>
      <c r="C3399" s="3" t="s">
        <v>7506</v>
      </c>
      <c r="D3399" s="15">
        <v>250</v>
      </c>
      <c r="E3399" s="8">
        <v>26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8">
        <f t="shared" si="270"/>
        <v>10</v>
      </c>
      <c r="P3399" s="6">
        <f t="shared" si="271"/>
        <v>1.08</v>
      </c>
      <c r="Q3399" s="10" t="s">
        <v>8314</v>
      </c>
      <c r="R3399" t="s">
        <v>8315</v>
      </c>
      <c r="S3399" s="12">
        <f t="shared" si="272"/>
        <v>42378.478344907402</v>
      </c>
      <c r="T3399" s="12">
        <f t="shared" si="273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3396</v>
      </c>
      <c r="C3400" s="3" t="s">
        <v>7507</v>
      </c>
      <c r="D3400" s="15">
        <v>4000</v>
      </c>
      <c r="E3400" s="8">
        <v>26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8">
        <f t="shared" si="270"/>
        <v>1</v>
      </c>
      <c r="P3400" s="6">
        <f t="shared" si="271"/>
        <v>0.4</v>
      </c>
      <c r="Q3400" s="10" t="s">
        <v>8314</v>
      </c>
      <c r="R3400" t="s">
        <v>8315</v>
      </c>
      <c r="S3400" s="12">
        <f t="shared" si="272"/>
        <v>41941.75203703704</v>
      </c>
      <c r="T3400" s="12">
        <f t="shared" si="273"/>
        <v>41964.708333333328</v>
      </c>
      <c r="U3400">
        <f t="shared" ref="U3400:U3463" si="274">YEAR(S3400)</f>
        <v>2014</v>
      </c>
    </row>
    <row r="3401" spans="1:21" ht="48" x14ac:dyDescent="0.2">
      <c r="A3401">
        <v>3399</v>
      </c>
      <c r="B3401" s="3" t="s">
        <v>3397</v>
      </c>
      <c r="C3401" s="3" t="s">
        <v>7508</v>
      </c>
      <c r="D3401" s="15">
        <v>1200</v>
      </c>
      <c r="E3401" s="8">
        <v>26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8">
        <f t="shared" si="270"/>
        <v>2</v>
      </c>
      <c r="P3401" s="6">
        <f t="shared" si="271"/>
        <v>0.56999999999999995</v>
      </c>
      <c r="Q3401" s="10" t="s">
        <v>8314</v>
      </c>
      <c r="R3401" t="s">
        <v>8315</v>
      </c>
      <c r="S3401" s="12">
        <f t="shared" si="272"/>
        <v>42026.920428240745</v>
      </c>
      <c r="T3401" s="12">
        <f t="shared" si="273"/>
        <v>42056.920428240745</v>
      </c>
      <c r="U3401">
        <f t="shared" si="274"/>
        <v>2015</v>
      </c>
    </row>
    <row r="3402" spans="1:21" ht="48" x14ac:dyDescent="0.2">
      <c r="A3402">
        <v>3400</v>
      </c>
      <c r="B3402" s="3" t="s">
        <v>3398</v>
      </c>
      <c r="C3402" s="3" t="s">
        <v>7509</v>
      </c>
      <c r="D3402" s="15">
        <v>10000</v>
      </c>
      <c r="E3402" s="8">
        <v>26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8">
        <f t="shared" si="270"/>
        <v>0</v>
      </c>
      <c r="P3402" s="6">
        <f t="shared" si="271"/>
        <v>0.31</v>
      </c>
      <c r="Q3402" s="10" t="s">
        <v>8314</v>
      </c>
      <c r="R3402" t="s">
        <v>8315</v>
      </c>
      <c r="S3402" s="12">
        <f t="shared" si="272"/>
        <v>41834.953865740739</v>
      </c>
      <c r="T3402" s="12">
        <f t="shared" si="273"/>
        <v>41879.953865740739</v>
      </c>
      <c r="U3402">
        <f t="shared" si="274"/>
        <v>2014</v>
      </c>
    </row>
    <row r="3403" spans="1:21" ht="48" x14ac:dyDescent="0.2">
      <c r="A3403">
        <v>3401</v>
      </c>
      <c r="B3403" s="3" t="s">
        <v>3399</v>
      </c>
      <c r="C3403" s="3" t="s">
        <v>7510</v>
      </c>
      <c r="D3403" s="15">
        <v>2900</v>
      </c>
      <c r="E3403" s="8">
        <v>26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8">
        <f t="shared" si="270"/>
        <v>1</v>
      </c>
      <c r="P3403" s="6">
        <f t="shared" si="271"/>
        <v>0.39</v>
      </c>
      <c r="Q3403" s="10" t="s">
        <v>8314</v>
      </c>
      <c r="R3403" t="s">
        <v>8315</v>
      </c>
      <c r="S3403" s="12">
        <f t="shared" si="272"/>
        <v>42193.723912037036</v>
      </c>
      <c r="T3403" s="12">
        <f t="shared" si="273"/>
        <v>42223.723912037036</v>
      </c>
      <c r="U3403">
        <f t="shared" si="274"/>
        <v>2015</v>
      </c>
    </row>
    <row r="3404" spans="1:21" ht="48" x14ac:dyDescent="0.2">
      <c r="A3404">
        <v>3402</v>
      </c>
      <c r="B3404" s="3" t="s">
        <v>3400</v>
      </c>
      <c r="C3404" s="3" t="s">
        <v>7511</v>
      </c>
      <c r="D3404" s="15">
        <v>15000</v>
      </c>
      <c r="E3404" s="8">
        <v>26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8">
        <f t="shared" si="270"/>
        <v>0</v>
      </c>
      <c r="P3404" s="6">
        <f t="shared" si="271"/>
        <v>0.16</v>
      </c>
      <c r="Q3404" s="10" t="s">
        <v>8314</v>
      </c>
      <c r="R3404" t="s">
        <v>8315</v>
      </c>
      <c r="S3404" s="12">
        <f t="shared" si="272"/>
        <v>42290.61855324074</v>
      </c>
      <c r="T3404" s="12">
        <f t="shared" si="273"/>
        <v>42320.104861111111</v>
      </c>
      <c r="U3404">
        <f t="shared" si="274"/>
        <v>2015</v>
      </c>
    </row>
    <row r="3405" spans="1:21" ht="48" x14ac:dyDescent="0.2">
      <c r="A3405">
        <v>3403</v>
      </c>
      <c r="B3405" s="3" t="s">
        <v>3401</v>
      </c>
      <c r="C3405" s="3" t="s">
        <v>7512</v>
      </c>
      <c r="D3405" s="15">
        <v>2000</v>
      </c>
      <c r="E3405" s="8">
        <v>26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8">
        <f t="shared" si="270"/>
        <v>1</v>
      </c>
      <c r="P3405" s="6">
        <f t="shared" si="271"/>
        <v>1.53</v>
      </c>
      <c r="Q3405" s="10" t="s">
        <v>8314</v>
      </c>
      <c r="R3405" t="s">
        <v>8315</v>
      </c>
      <c r="S3405" s="12">
        <f t="shared" si="272"/>
        <v>42150.462083333332</v>
      </c>
      <c r="T3405" s="12">
        <f t="shared" si="273"/>
        <v>42180.462083333332</v>
      </c>
      <c r="U3405">
        <f t="shared" si="274"/>
        <v>2015</v>
      </c>
    </row>
    <row r="3406" spans="1:21" ht="48" x14ac:dyDescent="0.2">
      <c r="A3406">
        <v>3404</v>
      </c>
      <c r="B3406" s="3" t="s">
        <v>3402</v>
      </c>
      <c r="C3406" s="3" t="s">
        <v>7513</v>
      </c>
      <c r="D3406" s="15">
        <v>500</v>
      </c>
      <c r="E3406" s="8">
        <v>26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8">
        <f t="shared" si="270"/>
        <v>5</v>
      </c>
      <c r="P3406" s="6">
        <f t="shared" si="271"/>
        <v>8.67</v>
      </c>
      <c r="Q3406" s="10" t="s">
        <v>8314</v>
      </c>
      <c r="R3406" t="s">
        <v>8315</v>
      </c>
      <c r="S3406" s="12">
        <f t="shared" si="272"/>
        <v>42152.503495370373</v>
      </c>
      <c r="T3406" s="12">
        <f t="shared" si="273"/>
        <v>42172.503495370373</v>
      </c>
      <c r="U3406">
        <f t="shared" si="274"/>
        <v>2015</v>
      </c>
    </row>
    <row r="3407" spans="1:21" ht="48" x14ac:dyDescent="0.2">
      <c r="A3407">
        <v>3405</v>
      </c>
      <c r="B3407" s="3" t="s">
        <v>3403</v>
      </c>
      <c r="C3407" s="3" t="s">
        <v>7514</v>
      </c>
      <c r="D3407" s="15">
        <v>350</v>
      </c>
      <c r="E3407" s="8">
        <v>26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8">
        <f t="shared" si="270"/>
        <v>7</v>
      </c>
      <c r="P3407" s="6">
        <f t="shared" si="271"/>
        <v>1.53</v>
      </c>
      <c r="Q3407" s="10" t="s">
        <v>8314</v>
      </c>
      <c r="R3407" t="s">
        <v>8315</v>
      </c>
      <c r="S3407" s="12">
        <f t="shared" si="272"/>
        <v>42410.017199074078</v>
      </c>
      <c r="T3407" s="12">
        <f t="shared" si="273"/>
        <v>42430.999305555553</v>
      </c>
      <c r="U3407">
        <f t="shared" si="274"/>
        <v>2016</v>
      </c>
    </row>
    <row r="3408" spans="1:21" ht="32" x14ac:dyDescent="0.2">
      <c r="A3408">
        <v>3406</v>
      </c>
      <c r="B3408" s="3" t="s">
        <v>3404</v>
      </c>
      <c r="C3408" s="3" t="s">
        <v>7515</v>
      </c>
      <c r="D3408" s="15">
        <v>10000</v>
      </c>
      <c r="E3408" s="8">
        <v>25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8">
        <f t="shared" si="270"/>
        <v>0</v>
      </c>
      <c r="P3408" s="6">
        <f t="shared" si="271"/>
        <v>0.27</v>
      </c>
      <c r="Q3408" s="10" t="s">
        <v>8314</v>
      </c>
      <c r="R3408" t="s">
        <v>8315</v>
      </c>
      <c r="S3408" s="12">
        <f t="shared" si="272"/>
        <v>41791.492777777778</v>
      </c>
      <c r="T3408" s="12">
        <f t="shared" si="273"/>
        <v>41836.492777777778</v>
      </c>
      <c r="U3408">
        <f t="shared" si="274"/>
        <v>2014</v>
      </c>
    </row>
    <row r="3409" spans="1:21" ht="64" x14ac:dyDescent="0.2">
      <c r="A3409">
        <v>3407</v>
      </c>
      <c r="B3409" s="3" t="s">
        <v>3405</v>
      </c>
      <c r="C3409" s="3" t="s">
        <v>7516</v>
      </c>
      <c r="D3409" s="15">
        <v>2000</v>
      </c>
      <c r="E3409" s="8">
        <v>25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8">
        <f t="shared" si="270"/>
        <v>1</v>
      </c>
      <c r="P3409" s="6">
        <f t="shared" si="271"/>
        <v>0.37</v>
      </c>
      <c r="Q3409" s="10" t="s">
        <v>8314</v>
      </c>
      <c r="R3409" t="s">
        <v>8315</v>
      </c>
      <c r="S3409" s="12">
        <f t="shared" si="272"/>
        <v>41796.422326388885</v>
      </c>
      <c r="T3409" s="12">
        <f t="shared" si="273"/>
        <v>41826.422326388885</v>
      </c>
      <c r="U3409">
        <f t="shared" si="274"/>
        <v>2014</v>
      </c>
    </row>
    <row r="3410" spans="1:21" ht="48" x14ac:dyDescent="0.2">
      <c r="A3410">
        <v>3408</v>
      </c>
      <c r="B3410" s="3" t="s">
        <v>3406</v>
      </c>
      <c r="C3410" s="3" t="s">
        <v>7517</v>
      </c>
      <c r="D3410" s="15">
        <v>500</v>
      </c>
      <c r="E3410" s="8">
        <v>25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8">
        <f t="shared" si="270"/>
        <v>5</v>
      </c>
      <c r="P3410" s="6">
        <f t="shared" si="271"/>
        <v>1.39</v>
      </c>
      <c r="Q3410" s="10" t="s">
        <v>8314</v>
      </c>
      <c r="R3410" t="s">
        <v>8315</v>
      </c>
      <c r="S3410" s="12">
        <f t="shared" si="272"/>
        <v>41808.991944444446</v>
      </c>
      <c r="T3410" s="12">
        <f t="shared" si="273"/>
        <v>41838.991944444446</v>
      </c>
      <c r="U3410">
        <f t="shared" si="274"/>
        <v>2014</v>
      </c>
    </row>
    <row r="3411" spans="1:21" ht="48" x14ac:dyDescent="0.2">
      <c r="A3411">
        <v>3409</v>
      </c>
      <c r="B3411" s="3" t="s">
        <v>3407</v>
      </c>
      <c r="C3411" s="3" t="s">
        <v>7518</v>
      </c>
      <c r="D3411" s="15">
        <v>500</v>
      </c>
      <c r="E3411" s="8">
        <v>25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8">
        <f t="shared" si="270"/>
        <v>5</v>
      </c>
      <c r="P3411" s="6">
        <f t="shared" si="271"/>
        <v>1.19</v>
      </c>
      <c r="Q3411" s="10" t="s">
        <v>8314</v>
      </c>
      <c r="R3411" t="s">
        <v>8315</v>
      </c>
      <c r="S3411" s="12">
        <f t="shared" si="272"/>
        <v>42544.814328703709</v>
      </c>
      <c r="T3411" s="12">
        <f t="shared" si="273"/>
        <v>42582.873611111107</v>
      </c>
      <c r="U3411">
        <f t="shared" si="274"/>
        <v>2016</v>
      </c>
    </row>
    <row r="3412" spans="1:21" ht="48" x14ac:dyDescent="0.2">
      <c r="A3412">
        <v>3410</v>
      </c>
      <c r="B3412" s="3" t="s">
        <v>3408</v>
      </c>
      <c r="C3412" s="3" t="s">
        <v>7519</v>
      </c>
      <c r="D3412" s="15">
        <v>3000</v>
      </c>
      <c r="E3412" s="8">
        <v>25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8">
        <f t="shared" si="270"/>
        <v>1</v>
      </c>
      <c r="P3412" s="6">
        <f t="shared" si="271"/>
        <v>0.63</v>
      </c>
      <c r="Q3412" s="10" t="s">
        <v>8314</v>
      </c>
      <c r="R3412" t="s">
        <v>8315</v>
      </c>
      <c r="S3412" s="12">
        <f t="shared" si="272"/>
        <v>42500.041550925926</v>
      </c>
      <c r="T3412" s="12">
        <f t="shared" si="273"/>
        <v>42527.291666666672</v>
      </c>
      <c r="U3412">
        <f t="shared" si="274"/>
        <v>2016</v>
      </c>
    </row>
    <row r="3413" spans="1:21" ht="48" x14ac:dyDescent="0.2">
      <c r="A3413">
        <v>3411</v>
      </c>
      <c r="B3413" s="3" t="s">
        <v>3409</v>
      </c>
      <c r="C3413" s="3" t="s">
        <v>7520</v>
      </c>
      <c r="D3413" s="15">
        <v>15000</v>
      </c>
      <c r="E3413" s="8">
        <v>25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8">
        <f t="shared" si="270"/>
        <v>0</v>
      </c>
      <c r="P3413" s="6">
        <f t="shared" si="271"/>
        <v>0.32</v>
      </c>
      <c r="Q3413" s="10" t="s">
        <v>8314</v>
      </c>
      <c r="R3413" t="s">
        <v>8315</v>
      </c>
      <c r="S3413" s="12">
        <f t="shared" si="272"/>
        <v>42265.022824074069</v>
      </c>
      <c r="T3413" s="12">
        <f t="shared" si="273"/>
        <v>42285.022824074069</v>
      </c>
      <c r="U3413">
        <f t="shared" si="274"/>
        <v>2015</v>
      </c>
    </row>
    <row r="3414" spans="1:21" ht="48" x14ac:dyDescent="0.2">
      <c r="A3414">
        <v>3412</v>
      </c>
      <c r="B3414" s="3" t="s">
        <v>3410</v>
      </c>
      <c r="C3414" s="3" t="s">
        <v>7521</v>
      </c>
      <c r="D3414" s="15">
        <v>3000</v>
      </c>
      <c r="E3414" s="8">
        <v>25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8">
        <f t="shared" si="270"/>
        <v>1</v>
      </c>
      <c r="P3414" s="6">
        <f t="shared" si="271"/>
        <v>0.96</v>
      </c>
      <c r="Q3414" s="10" t="s">
        <v>8314</v>
      </c>
      <c r="R3414" t="s">
        <v>8315</v>
      </c>
      <c r="S3414" s="12">
        <f t="shared" si="272"/>
        <v>41879.959050925929</v>
      </c>
      <c r="T3414" s="12">
        <f t="shared" si="273"/>
        <v>41909.959050925929</v>
      </c>
      <c r="U3414">
        <f t="shared" si="274"/>
        <v>2014</v>
      </c>
    </row>
    <row r="3415" spans="1:21" ht="48" x14ac:dyDescent="0.2">
      <c r="A3415">
        <v>3413</v>
      </c>
      <c r="B3415" s="3" t="s">
        <v>3411</v>
      </c>
      <c r="C3415" s="3" t="s">
        <v>7522</v>
      </c>
      <c r="D3415" s="15">
        <v>500</v>
      </c>
      <c r="E3415" s="8">
        <v>25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8">
        <f t="shared" si="270"/>
        <v>5</v>
      </c>
      <c r="P3415" s="6">
        <f t="shared" si="271"/>
        <v>1.79</v>
      </c>
      <c r="Q3415" s="10" t="s">
        <v>8314</v>
      </c>
      <c r="R3415" t="s">
        <v>8315</v>
      </c>
      <c r="S3415" s="12">
        <f t="shared" si="272"/>
        <v>42053.733078703706</v>
      </c>
      <c r="T3415" s="12">
        <f t="shared" si="273"/>
        <v>42063.207638888889</v>
      </c>
      <c r="U3415">
        <f t="shared" si="274"/>
        <v>2015</v>
      </c>
    </row>
    <row r="3416" spans="1:21" ht="48" x14ac:dyDescent="0.2">
      <c r="A3416">
        <v>3414</v>
      </c>
      <c r="B3416" s="3" t="s">
        <v>3412</v>
      </c>
      <c r="C3416" s="3" t="s">
        <v>7523</v>
      </c>
      <c r="D3416" s="15">
        <v>3000</v>
      </c>
      <c r="E3416" s="8">
        <v>25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8">
        <f t="shared" si="270"/>
        <v>1</v>
      </c>
      <c r="P3416" s="6">
        <f t="shared" si="271"/>
        <v>0.56999999999999995</v>
      </c>
      <c r="Q3416" s="10" t="s">
        <v>8314</v>
      </c>
      <c r="R3416" t="s">
        <v>8315</v>
      </c>
      <c r="S3416" s="12">
        <f t="shared" si="272"/>
        <v>42675.832465277781</v>
      </c>
      <c r="T3416" s="12">
        <f t="shared" si="273"/>
        <v>42705.332638888889</v>
      </c>
      <c r="U3416">
        <f t="shared" si="274"/>
        <v>2016</v>
      </c>
    </row>
    <row r="3417" spans="1:21" ht="32" x14ac:dyDescent="0.2">
      <c r="A3417">
        <v>3415</v>
      </c>
      <c r="B3417" s="3" t="s">
        <v>3413</v>
      </c>
      <c r="C3417" s="3" t="s">
        <v>7524</v>
      </c>
      <c r="D3417" s="15">
        <v>200</v>
      </c>
      <c r="E3417" s="8">
        <v>25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8">
        <f t="shared" si="270"/>
        <v>13</v>
      </c>
      <c r="P3417" s="6">
        <f t="shared" si="271"/>
        <v>2.78</v>
      </c>
      <c r="Q3417" s="10" t="s">
        <v>8314</v>
      </c>
      <c r="R3417" t="s">
        <v>8315</v>
      </c>
      <c r="S3417" s="12">
        <f t="shared" si="272"/>
        <v>42467.144166666665</v>
      </c>
      <c r="T3417" s="12">
        <f t="shared" si="273"/>
        <v>42477.979166666672</v>
      </c>
      <c r="U3417">
        <f t="shared" si="274"/>
        <v>2016</v>
      </c>
    </row>
    <row r="3418" spans="1:21" ht="48" x14ac:dyDescent="0.2">
      <c r="A3418">
        <v>3416</v>
      </c>
      <c r="B3418" s="3" t="s">
        <v>3414</v>
      </c>
      <c r="C3418" s="3" t="s">
        <v>7525</v>
      </c>
      <c r="D3418" s="15">
        <v>4000</v>
      </c>
      <c r="E3418" s="8">
        <v>25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8">
        <f t="shared" si="270"/>
        <v>1</v>
      </c>
      <c r="P3418" s="6">
        <f t="shared" si="271"/>
        <v>0.83</v>
      </c>
      <c r="Q3418" s="10" t="s">
        <v>8314</v>
      </c>
      <c r="R3418" t="s">
        <v>8315</v>
      </c>
      <c r="S3418" s="12">
        <f t="shared" si="272"/>
        <v>42089.412557870368</v>
      </c>
      <c r="T3418" s="12">
        <f t="shared" si="273"/>
        <v>42117.770833333328</v>
      </c>
      <c r="U3418">
        <f t="shared" si="274"/>
        <v>2015</v>
      </c>
    </row>
    <row r="3419" spans="1:21" ht="48" x14ac:dyDescent="0.2">
      <c r="A3419">
        <v>3417</v>
      </c>
      <c r="B3419" s="3" t="s">
        <v>3415</v>
      </c>
      <c r="C3419" s="3" t="s">
        <v>7526</v>
      </c>
      <c r="D3419" s="15">
        <v>1700</v>
      </c>
      <c r="E3419" s="8">
        <v>25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8">
        <f t="shared" si="270"/>
        <v>1</v>
      </c>
      <c r="P3419" s="6">
        <f t="shared" si="271"/>
        <v>0.56000000000000005</v>
      </c>
      <c r="Q3419" s="10" t="s">
        <v>8314</v>
      </c>
      <c r="R3419" t="s">
        <v>8315</v>
      </c>
      <c r="S3419" s="12">
        <f t="shared" si="272"/>
        <v>41894.91375</v>
      </c>
      <c r="T3419" s="12">
        <f t="shared" si="273"/>
        <v>41938.029861111114</v>
      </c>
      <c r="U3419">
        <f t="shared" si="274"/>
        <v>2014</v>
      </c>
    </row>
    <row r="3420" spans="1:21" ht="48" x14ac:dyDescent="0.2">
      <c r="A3420">
        <v>3418</v>
      </c>
      <c r="B3420" s="3" t="s">
        <v>3416</v>
      </c>
      <c r="C3420" s="3" t="s">
        <v>7527</v>
      </c>
      <c r="D3420" s="15">
        <v>4000</v>
      </c>
      <c r="E3420" s="8">
        <v>25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8">
        <f t="shared" si="270"/>
        <v>1</v>
      </c>
      <c r="P3420" s="6">
        <f t="shared" si="271"/>
        <v>0.45</v>
      </c>
      <c r="Q3420" s="10" t="s">
        <v>8314</v>
      </c>
      <c r="R3420" t="s">
        <v>8315</v>
      </c>
      <c r="S3420" s="12">
        <f t="shared" si="272"/>
        <v>41752.83457175926</v>
      </c>
      <c r="T3420" s="12">
        <f t="shared" si="273"/>
        <v>41782.83457175926</v>
      </c>
      <c r="U3420">
        <f t="shared" si="274"/>
        <v>2014</v>
      </c>
    </row>
    <row r="3421" spans="1:21" ht="64" x14ac:dyDescent="0.2">
      <c r="A3421">
        <v>3419</v>
      </c>
      <c r="B3421" s="3" t="s">
        <v>3417</v>
      </c>
      <c r="C3421" s="3" t="s">
        <v>7528</v>
      </c>
      <c r="D3421" s="15">
        <v>2750</v>
      </c>
      <c r="E3421" s="8">
        <v>25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8">
        <f t="shared" si="270"/>
        <v>1</v>
      </c>
      <c r="P3421" s="6">
        <f t="shared" si="271"/>
        <v>0.54</v>
      </c>
      <c r="Q3421" s="10" t="s">
        <v>8314</v>
      </c>
      <c r="R3421" t="s">
        <v>8315</v>
      </c>
      <c r="S3421" s="12">
        <f t="shared" si="272"/>
        <v>42448.821585648147</v>
      </c>
      <c r="T3421" s="12">
        <f t="shared" si="273"/>
        <v>42466.895833333328</v>
      </c>
      <c r="U3421">
        <f t="shared" si="274"/>
        <v>2016</v>
      </c>
    </row>
    <row r="3422" spans="1:21" ht="48" x14ac:dyDescent="0.2">
      <c r="A3422">
        <v>3420</v>
      </c>
      <c r="B3422" s="3" t="s">
        <v>3418</v>
      </c>
      <c r="C3422" s="3" t="s">
        <v>7529</v>
      </c>
      <c r="D3422" s="15">
        <v>700</v>
      </c>
      <c r="E3422" s="8">
        <v>25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8">
        <f t="shared" si="270"/>
        <v>4</v>
      </c>
      <c r="P3422" s="6">
        <f t="shared" si="271"/>
        <v>0.74</v>
      </c>
      <c r="Q3422" s="10" t="s">
        <v>8314</v>
      </c>
      <c r="R3422" t="s">
        <v>8315</v>
      </c>
      <c r="S3422" s="12">
        <f t="shared" si="272"/>
        <v>42405.090300925927</v>
      </c>
      <c r="T3422" s="12">
        <f t="shared" si="273"/>
        <v>42414</v>
      </c>
      <c r="U3422">
        <f t="shared" si="274"/>
        <v>2016</v>
      </c>
    </row>
    <row r="3423" spans="1:21" ht="48" x14ac:dyDescent="0.2">
      <c r="A3423">
        <v>3421</v>
      </c>
      <c r="B3423" s="3" t="s">
        <v>3419</v>
      </c>
      <c r="C3423" s="3" t="s">
        <v>7530</v>
      </c>
      <c r="D3423" s="15">
        <v>10000</v>
      </c>
      <c r="E3423" s="8">
        <v>25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8">
        <f t="shared" si="270"/>
        <v>0</v>
      </c>
      <c r="P3423" s="6">
        <f t="shared" si="271"/>
        <v>0.26</v>
      </c>
      <c r="Q3423" s="10" t="s">
        <v>8314</v>
      </c>
      <c r="R3423" t="s">
        <v>8315</v>
      </c>
      <c r="S3423" s="12">
        <f t="shared" si="272"/>
        <v>42037.791238425925</v>
      </c>
      <c r="T3423" s="12">
        <f t="shared" si="273"/>
        <v>42067.791238425925</v>
      </c>
      <c r="U3423">
        <f t="shared" si="274"/>
        <v>2015</v>
      </c>
    </row>
    <row r="3424" spans="1:21" ht="48" x14ac:dyDescent="0.2">
      <c r="A3424">
        <v>3422</v>
      </c>
      <c r="B3424" s="3" t="s">
        <v>3420</v>
      </c>
      <c r="C3424" s="3" t="s">
        <v>7531</v>
      </c>
      <c r="D3424" s="15">
        <v>3000</v>
      </c>
      <c r="E3424" s="8">
        <v>25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8">
        <f t="shared" si="270"/>
        <v>1</v>
      </c>
      <c r="P3424" s="6">
        <f t="shared" si="271"/>
        <v>0.54</v>
      </c>
      <c r="Q3424" s="10" t="s">
        <v>8314</v>
      </c>
      <c r="R3424" t="s">
        <v>8315</v>
      </c>
      <c r="S3424" s="12">
        <f t="shared" si="272"/>
        <v>42323.562222222223</v>
      </c>
      <c r="T3424" s="12">
        <f t="shared" si="273"/>
        <v>42352</v>
      </c>
      <c r="U3424">
        <f t="shared" si="274"/>
        <v>2015</v>
      </c>
    </row>
    <row r="3425" spans="1:21" ht="48" x14ac:dyDescent="0.2">
      <c r="A3425">
        <v>3423</v>
      </c>
      <c r="B3425" s="3" t="s">
        <v>3421</v>
      </c>
      <c r="C3425" s="3" t="s">
        <v>7532</v>
      </c>
      <c r="D3425" s="15">
        <v>250</v>
      </c>
      <c r="E3425" s="8">
        <v>25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8">
        <f t="shared" si="270"/>
        <v>10</v>
      </c>
      <c r="P3425" s="6">
        <f t="shared" si="271"/>
        <v>2.5</v>
      </c>
      <c r="Q3425" s="10" t="s">
        <v>8314</v>
      </c>
      <c r="R3425" t="s">
        <v>8315</v>
      </c>
      <c r="S3425" s="12">
        <f t="shared" si="272"/>
        <v>42088.911354166667</v>
      </c>
      <c r="T3425" s="12">
        <f t="shared" si="273"/>
        <v>42118.911354166667</v>
      </c>
      <c r="U3425">
        <f t="shared" si="274"/>
        <v>2015</v>
      </c>
    </row>
    <row r="3426" spans="1:21" ht="48" x14ac:dyDescent="0.2">
      <c r="A3426">
        <v>3424</v>
      </c>
      <c r="B3426" s="3" t="s">
        <v>3422</v>
      </c>
      <c r="C3426" s="3" t="s">
        <v>7533</v>
      </c>
      <c r="D3426" s="15">
        <v>6000</v>
      </c>
      <c r="E3426" s="8">
        <v>25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8">
        <f t="shared" si="270"/>
        <v>0</v>
      </c>
      <c r="P3426" s="6">
        <f t="shared" si="271"/>
        <v>0.33</v>
      </c>
      <c r="Q3426" s="10" t="s">
        <v>8314</v>
      </c>
      <c r="R3426" t="s">
        <v>8315</v>
      </c>
      <c r="S3426" s="12">
        <f t="shared" si="272"/>
        <v>42018.676898148144</v>
      </c>
      <c r="T3426" s="12">
        <f t="shared" si="273"/>
        <v>42040.290972222225</v>
      </c>
      <c r="U3426">
        <f t="shared" si="274"/>
        <v>2015</v>
      </c>
    </row>
    <row r="3427" spans="1:21" ht="48" x14ac:dyDescent="0.2">
      <c r="A3427">
        <v>3425</v>
      </c>
      <c r="B3427" s="3" t="s">
        <v>3423</v>
      </c>
      <c r="C3427" s="3" t="s">
        <v>7534</v>
      </c>
      <c r="D3427" s="15">
        <v>30000</v>
      </c>
      <c r="E3427" s="8">
        <v>25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8">
        <f t="shared" si="270"/>
        <v>0</v>
      </c>
      <c r="P3427" s="6">
        <f t="shared" si="271"/>
        <v>0.24</v>
      </c>
      <c r="Q3427" s="10" t="s">
        <v>8314</v>
      </c>
      <c r="R3427" t="s">
        <v>8315</v>
      </c>
      <c r="S3427" s="12">
        <f t="shared" si="272"/>
        <v>41884.617314814815</v>
      </c>
      <c r="T3427" s="12">
        <f t="shared" si="273"/>
        <v>41916.617314814815</v>
      </c>
      <c r="U3427">
        <f t="shared" si="274"/>
        <v>2014</v>
      </c>
    </row>
    <row r="3428" spans="1:21" ht="48" x14ac:dyDescent="0.2">
      <c r="A3428">
        <v>3426</v>
      </c>
      <c r="B3428" s="3" t="s">
        <v>3424</v>
      </c>
      <c r="C3428" s="3" t="s">
        <v>7535</v>
      </c>
      <c r="D3428" s="15">
        <v>3750</v>
      </c>
      <c r="E3428" s="8">
        <v>25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8">
        <f t="shared" si="270"/>
        <v>1</v>
      </c>
      <c r="P3428" s="6">
        <f t="shared" si="271"/>
        <v>0.28999999999999998</v>
      </c>
      <c r="Q3428" s="10" t="s">
        <v>8314</v>
      </c>
      <c r="R3428" t="s">
        <v>8315</v>
      </c>
      <c r="S3428" s="12">
        <f t="shared" si="272"/>
        <v>41884.056747685187</v>
      </c>
      <c r="T3428" s="12">
        <f t="shared" si="273"/>
        <v>41903.083333333336</v>
      </c>
      <c r="U3428">
        <f t="shared" si="274"/>
        <v>2014</v>
      </c>
    </row>
    <row r="3429" spans="1:21" ht="48" x14ac:dyDescent="0.2">
      <c r="A3429">
        <v>3427</v>
      </c>
      <c r="B3429" s="3" t="s">
        <v>3425</v>
      </c>
      <c r="C3429" s="3" t="s">
        <v>7536</v>
      </c>
      <c r="D3429" s="15">
        <v>1500</v>
      </c>
      <c r="E3429" s="8">
        <v>25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8">
        <f t="shared" si="270"/>
        <v>2</v>
      </c>
      <c r="P3429" s="6">
        <f t="shared" si="271"/>
        <v>0.86</v>
      </c>
      <c r="Q3429" s="10" t="s">
        <v>8314</v>
      </c>
      <c r="R3429" t="s">
        <v>8315</v>
      </c>
      <c r="S3429" s="12">
        <f t="shared" si="272"/>
        <v>41792.645277777774</v>
      </c>
      <c r="T3429" s="12">
        <f t="shared" si="273"/>
        <v>41822.645277777774</v>
      </c>
      <c r="U3429">
        <f t="shared" si="274"/>
        <v>2014</v>
      </c>
    </row>
    <row r="3430" spans="1:21" ht="48" x14ac:dyDescent="0.2">
      <c r="A3430">
        <v>3428</v>
      </c>
      <c r="B3430" s="3" t="s">
        <v>3426</v>
      </c>
      <c r="C3430" s="3" t="s">
        <v>7537</v>
      </c>
      <c r="D3430" s="15">
        <v>2000</v>
      </c>
      <c r="E3430" s="8">
        <v>25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8">
        <f t="shared" si="270"/>
        <v>1</v>
      </c>
      <c r="P3430" s="6">
        <f t="shared" si="271"/>
        <v>0.49</v>
      </c>
      <c r="Q3430" s="10" t="s">
        <v>8314</v>
      </c>
      <c r="R3430" t="s">
        <v>8315</v>
      </c>
      <c r="S3430" s="12">
        <f t="shared" si="272"/>
        <v>42038.720451388886</v>
      </c>
      <c r="T3430" s="12">
        <f t="shared" si="273"/>
        <v>42063.708333333328</v>
      </c>
      <c r="U3430">
        <f t="shared" si="274"/>
        <v>2015</v>
      </c>
    </row>
    <row r="3431" spans="1:21" ht="48" x14ac:dyDescent="0.2">
      <c r="A3431">
        <v>3429</v>
      </c>
      <c r="B3431" s="3" t="s">
        <v>3427</v>
      </c>
      <c r="C3431" s="3" t="s">
        <v>7538</v>
      </c>
      <c r="D3431" s="15">
        <v>150</v>
      </c>
      <c r="E3431" s="8">
        <v>25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8">
        <f t="shared" si="270"/>
        <v>17</v>
      </c>
      <c r="P3431" s="6">
        <f t="shared" si="271"/>
        <v>2.08</v>
      </c>
      <c r="Q3431" s="10" t="s">
        <v>8314</v>
      </c>
      <c r="R3431" t="s">
        <v>8315</v>
      </c>
      <c r="S3431" s="12">
        <f t="shared" si="272"/>
        <v>42662.021539351852</v>
      </c>
      <c r="T3431" s="12">
        <f t="shared" si="273"/>
        <v>42676.021539351852</v>
      </c>
      <c r="U3431">
        <f t="shared" si="274"/>
        <v>2016</v>
      </c>
    </row>
    <row r="3432" spans="1:21" ht="48" x14ac:dyDescent="0.2">
      <c r="A3432">
        <v>3430</v>
      </c>
      <c r="B3432" s="3" t="s">
        <v>3428</v>
      </c>
      <c r="C3432" s="3" t="s">
        <v>7539</v>
      </c>
      <c r="D3432" s="15">
        <v>2000</v>
      </c>
      <c r="E3432" s="8">
        <v>25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8">
        <f t="shared" si="270"/>
        <v>1</v>
      </c>
      <c r="P3432" s="6">
        <f t="shared" si="271"/>
        <v>0.35</v>
      </c>
      <c r="Q3432" s="10" t="s">
        <v>8314</v>
      </c>
      <c r="R3432" t="s">
        <v>8315</v>
      </c>
      <c r="S3432" s="12">
        <f t="shared" si="272"/>
        <v>41820.945613425924</v>
      </c>
      <c r="T3432" s="12">
        <f t="shared" si="273"/>
        <v>41850.945613425924</v>
      </c>
      <c r="U3432">
        <f t="shared" si="274"/>
        <v>2014</v>
      </c>
    </row>
    <row r="3433" spans="1:21" ht="48" x14ac:dyDescent="0.2">
      <c r="A3433">
        <v>3431</v>
      </c>
      <c r="B3433" s="3" t="s">
        <v>3429</v>
      </c>
      <c r="C3433" s="3" t="s">
        <v>7540</v>
      </c>
      <c r="D3433" s="15">
        <v>2000</v>
      </c>
      <c r="E3433" s="8">
        <v>25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8">
        <f t="shared" si="270"/>
        <v>1</v>
      </c>
      <c r="P3433" s="6">
        <f t="shared" si="271"/>
        <v>1.19</v>
      </c>
      <c r="Q3433" s="10" t="s">
        <v>8314</v>
      </c>
      <c r="R3433" t="s">
        <v>8315</v>
      </c>
      <c r="S3433" s="12">
        <f t="shared" si="272"/>
        <v>41839.730937500004</v>
      </c>
      <c r="T3433" s="12">
        <f t="shared" si="273"/>
        <v>41869.730937500004</v>
      </c>
      <c r="U3433">
        <f t="shared" si="274"/>
        <v>2014</v>
      </c>
    </row>
    <row r="3434" spans="1:21" ht="48" x14ac:dyDescent="0.2">
      <c r="A3434">
        <v>3432</v>
      </c>
      <c r="B3434" s="3" t="s">
        <v>3430</v>
      </c>
      <c r="C3434" s="3" t="s">
        <v>7541</v>
      </c>
      <c r="D3434" s="15">
        <v>2000</v>
      </c>
      <c r="E3434" s="8">
        <v>25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8">
        <f t="shared" si="270"/>
        <v>1</v>
      </c>
      <c r="P3434" s="6">
        <f t="shared" si="271"/>
        <v>0.6</v>
      </c>
      <c r="Q3434" s="10" t="s">
        <v>8314</v>
      </c>
      <c r="R3434" t="s">
        <v>8315</v>
      </c>
      <c r="S3434" s="12">
        <f t="shared" si="272"/>
        <v>42380.581180555557</v>
      </c>
      <c r="T3434" s="12">
        <f t="shared" si="273"/>
        <v>42405.916666666672</v>
      </c>
      <c r="U3434">
        <f t="shared" si="274"/>
        <v>2016</v>
      </c>
    </row>
    <row r="3435" spans="1:21" ht="48" x14ac:dyDescent="0.2">
      <c r="A3435">
        <v>3433</v>
      </c>
      <c r="B3435" s="3" t="s">
        <v>3431</v>
      </c>
      <c r="C3435" s="3" t="s">
        <v>7542</v>
      </c>
      <c r="D3435" s="15">
        <v>9500</v>
      </c>
      <c r="E3435" s="8">
        <v>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8">
        <f t="shared" si="270"/>
        <v>0</v>
      </c>
      <c r="P3435" s="6">
        <f t="shared" si="271"/>
        <v>0.35</v>
      </c>
      <c r="Q3435" s="10" t="s">
        <v>8314</v>
      </c>
      <c r="R3435" t="s">
        <v>8315</v>
      </c>
      <c r="S3435" s="12">
        <f t="shared" si="272"/>
        <v>41776.063136574077</v>
      </c>
      <c r="T3435" s="12">
        <f t="shared" si="273"/>
        <v>41807.125</v>
      </c>
      <c r="U3435">
        <f t="shared" si="274"/>
        <v>2014</v>
      </c>
    </row>
    <row r="3436" spans="1:21" ht="48" x14ac:dyDescent="0.2">
      <c r="A3436">
        <v>3434</v>
      </c>
      <c r="B3436" s="3" t="s">
        <v>3432</v>
      </c>
      <c r="C3436" s="3" t="s">
        <v>7543</v>
      </c>
      <c r="D3436" s="15">
        <v>10000</v>
      </c>
      <c r="E3436" s="8">
        <v>25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8">
        <f t="shared" si="270"/>
        <v>0</v>
      </c>
      <c r="P3436" s="6">
        <f t="shared" si="271"/>
        <v>0.15</v>
      </c>
      <c r="Q3436" s="10" t="s">
        <v>8314</v>
      </c>
      <c r="R3436" t="s">
        <v>8315</v>
      </c>
      <c r="S3436" s="12">
        <f t="shared" si="272"/>
        <v>41800.380428240744</v>
      </c>
      <c r="T3436" s="12">
        <f t="shared" si="273"/>
        <v>41830.380428240744</v>
      </c>
      <c r="U3436">
        <f t="shared" si="274"/>
        <v>2014</v>
      </c>
    </row>
    <row r="3437" spans="1:21" ht="48" x14ac:dyDescent="0.2">
      <c r="A3437">
        <v>3435</v>
      </c>
      <c r="B3437" s="3" t="s">
        <v>3433</v>
      </c>
      <c r="C3437" s="3" t="s">
        <v>7544</v>
      </c>
      <c r="D3437" s="15">
        <v>1000</v>
      </c>
      <c r="E3437" s="8">
        <v>25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8">
        <f t="shared" si="270"/>
        <v>3</v>
      </c>
      <c r="P3437" s="6">
        <f t="shared" si="271"/>
        <v>1.32</v>
      </c>
      <c r="Q3437" s="10" t="s">
        <v>8314</v>
      </c>
      <c r="R3437" t="s">
        <v>8315</v>
      </c>
      <c r="S3437" s="12">
        <f t="shared" si="272"/>
        <v>42572.61681712963</v>
      </c>
      <c r="T3437" s="12">
        <f t="shared" si="273"/>
        <v>42589.125</v>
      </c>
      <c r="U3437">
        <f t="shared" si="274"/>
        <v>2016</v>
      </c>
    </row>
    <row r="3438" spans="1:21" ht="48" x14ac:dyDescent="0.2">
      <c r="A3438">
        <v>3436</v>
      </c>
      <c r="B3438" s="3" t="s">
        <v>3434</v>
      </c>
      <c r="C3438" s="3" t="s">
        <v>7545</v>
      </c>
      <c r="D3438" s="15">
        <v>5000</v>
      </c>
      <c r="E3438" s="8">
        <v>24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8">
        <f t="shared" si="270"/>
        <v>0</v>
      </c>
      <c r="P3438" s="6">
        <f t="shared" si="271"/>
        <v>0.65</v>
      </c>
      <c r="Q3438" s="10" t="s">
        <v>8314</v>
      </c>
      <c r="R3438" t="s">
        <v>8315</v>
      </c>
      <c r="S3438" s="12">
        <f t="shared" si="272"/>
        <v>41851.541585648149</v>
      </c>
      <c r="T3438" s="12">
        <f t="shared" si="273"/>
        <v>41872.686111111114</v>
      </c>
      <c r="U3438">
        <f t="shared" si="274"/>
        <v>2014</v>
      </c>
    </row>
    <row r="3439" spans="1:21" ht="48" x14ac:dyDescent="0.2">
      <c r="A3439">
        <v>3437</v>
      </c>
      <c r="B3439" s="3" t="s">
        <v>3435</v>
      </c>
      <c r="C3439" s="3" t="s">
        <v>7546</v>
      </c>
      <c r="D3439" s="15">
        <v>3000</v>
      </c>
      <c r="E3439" s="8">
        <v>24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8">
        <f t="shared" si="270"/>
        <v>1</v>
      </c>
      <c r="P3439" s="6">
        <f t="shared" si="271"/>
        <v>0.67</v>
      </c>
      <c r="Q3439" s="10" t="s">
        <v>8314</v>
      </c>
      <c r="R3439" t="s">
        <v>8315</v>
      </c>
      <c r="S3439" s="12">
        <f t="shared" si="272"/>
        <v>42205.710879629631</v>
      </c>
      <c r="T3439" s="12">
        <f t="shared" si="273"/>
        <v>42235.710879629631</v>
      </c>
      <c r="U3439">
        <f t="shared" si="274"/>
        <v>2015</v>
      </c>
    </row>
    <row r="3440" spans="1:21" ht="48" x14ac:dyDescent="0.2">
      <c r="A3440">
        <v>3438</v>
      </c>
      <c r="B3440" s="3" t="s">
        <v>3436</v>
      </c>
      <c r="C3440" s="3" t="s">
        <v>7547</v>
      </c>
      <c r="D3440" s="15">
        <v>2500</v>
      </c>
      <c r="E3440" s="8">
        <v>23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8">
        <f t="shared" si="270"/>
        <v>1</v>
      </c>
      <c r="P3440" s="6">
        <f t="shared" si="271"/>
        <v>1.64</v>
      </c>
      <c r="Q3440" s="10" t="s">
        <v>8314</v>
      </c>
      <c r="R3440" t="s">
        <v>8315</v>
      </c>
      <c r="S3440" s="12">
        <f t="shared" si="272"/>
        <v>42100.927858796291</v>
      </c>
      <c r="T3440" s="12">
        <f t="shared" si="273"/>
        <v>42126.875</v>
      </c>
      <c r="U3440">
        <f t="shared" si="274"/>
        <v>2015</v>
      </c>
    </row>
    <row r="3441" spans="1:21" ht="32" x14ac:dyDescent="0.2">
      <c r="A3441">
        <v>3439</v>
      </c>
      <c r="B3441" s="3" t="s">
        <v>3437</v>
      </c>
      <c r="C3441" s="3" t="s">
        <v>7548</v>
      </c>
      <c r="D3441" s="15">
        <v>1200</v>
      </c>
      <c r="E3441" s="8">
        <v>23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8">
        <f t="shared" si="270"/>
        <v>2</v>
      </c>
      <c r="P3441" s="6">
        <f t="shared" si="271"/>
        <v>1.28</v>
      </c>
      <c r="Q3441" s="10" t="s">
        <v>8314</v>
      </c>
      <c r="R3441" t="s">
        <v>8315</v>
      </c>
      <c r="S3441" s="12">
        <f t="shared" si="272"/>
        <v>42374.911226851851</v>
      </c>
      <c r="T3441" s="12">
        <f t="shared" si="273"/>
        <v>42388.207638888889</v>
      </c>
      <c r="U3441">
        <f t="shared" si="274"/>
        <v>2016</v>
      </c>
    </row>
    <row r="3442" spans="1:21" ht="48" x14ac:dyDescent="0.2">
      <c r="A3442">
        <v>3440</v>
      </c>
      <c r="B3442" s="3" t="s">
        <v>3438</v>
      </c>
      <c r="C3442" s="3" t="s">
        <v>7549</v>
      </c>
      <c r="D3442" s="15">
        <v>5000</v>
      </c>
      <c r="E3442" s="8">
        <v>22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8">
        <f t="shared" si="270"/>
        <v>0</v>
      </c>
      <c r="P3442" s="6">
        <f t="shared" si="271"/>
        <v>0.27</v>
      </c>
      <c r="Q3442" s="10" t="s">
        <v>8314</v>
      </c>
      <c r="R3442" t="s">
        <v>8315</v>
      </c>
      <c r="S3442" s="12">
        <f t="shared" si="272"/>
        <v>41809.12300925926</v>
      </c>
      <c r="T3442" s="12">
        <f t="shared" si="273"/>
        <v>41831.677083333336</v>
      </c>
      <c r="U3442">
        <f t="shared" si="274"/>
        <v>2014</v>
      </c>
    </row>
    <row r="3443" spans="1:21" ht="48" x14ac:dyDescent="0.2">
      <c r="A3443">
        <v>3441</v>
      </c>
      <c r="B3443" s="3" t="s">
        <v>3439</v>
      </c>
      <c r="C3443" s="3" t="s">
        <v>7550</v>
      </c>
      <c r="D3443" s="15">
        <v>2500</v>
      </c>
      <c r="E3443" s="8">
        <v>22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8">
        <f t="shared" si="270"/>
        <v>1</v>
      </c>
      <c r="P3443" s="6">
        <f t="shared" si="271"/>
        <v>0.51</v>
      </c>
      <c r="Q3443" s="10" t="s">
        <v>8314</v>
      </c>
      <c r="R3443" t="s">
        <v>8315</v>
      </c>
      <c r="S3443" s="12">
        <f t="shared" si="272"/>
        <v>42294.429641203707</v>
      </c>
      <c r="T3443" s="12">
        <f t="shared" si="273"/>
        <v>42321.845138888893</v>
      </c>
      <c r="U3443">
        <f t="shared" si="274"/>
        <v>2015</v>
      </c>
    </row>
    <row r="3444" spans="1:21" ht="48" x14ac:dyDescent="0.2">
      <c r="A3444">
        <v>3442</v>
      </c>
      <c r="B3444" s="3" t="s">
        <v>3440</v>
      </c>
      <c r="C3444" s="3" t="s">
        <v>7551</v>
      </c>
      <c r="D3444" s="15">
        <v>250</v>
      </c>
      <c r="E3444" s="8">
        <v>21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8">
        <f t="shared" si="270"/>
        <v>8</v>
      </c>
      <c r="P3444" s="6">
        <f t="shared" si="271"/>
        <v>2.63</v>
      </c>
      <c r="Q3444" s="10" t="s">
        <v>8314</v>
      </c>
      <c r="R3444" t="s">
        <v>8315</v>
      </c>
      <c r="S3444" s="12">
        <f t="shared" si="272"/>
        <v>42124.841111111105</v>
      </c>
      <c r="T3444" s="12">
        <f t="shared" si="273"/>
        <v>42154.841111111105</v>
      </c>
      <c r="U3444">
        <f t="shared" si="274"/>
        <v>2015</v>
      </c>
    </row>
    <row r="3445" spans="1:21" ht="48" x14ac:dyDescent="0.2">
      <c r="A3445">
        <v>3443</v>
      </c>
      <c r="B3445" s="3" t="s">
        <v>3441</v>
      </c>
      <c r="C3445" s="3" t="s">
        <v>7552</v>
      </c>
      <c r="D3445" s="15">
        <v>1000</v>
      </c>
      <c r="E3445" s="8">
        <v>21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8">
        <f t="shared" si="270"/>
        <v>2</v>
      </c>
      <c r="P3445" s="6">
        <f t="shared" si="271"/>
        <v>0.47</v>
      </c>
      <c r="Q3445" s="10" t="s">
        <v>8314</v>
      </c>
      <c r="R3445" t="s">
        <v>8315</v>
      </c>
      <c r="S3445" s="12">
        <f t="shared" si="272"/>
        <v>41861.524837962963</v>
      </c>
      <c r="T3445" s="12">
        <f t="shared" si="273"/>
        <v>41891.524837962963</v>
      </c>
      <c r="U3445">
        <f t="shared" si="274"/>
        <v>2014</v>
      </c>
    </row>
    <row r="3446" spans="1:21" ht="48" x14ac:dyDescent="0.2">
      <c r="A3446">
        <v>3444</v>
      </c>
      <c r="B3446" s="3" t="s">
        <v>3442</v>
      </c>
      <c r="C3446" s="3" t="s">
        <v>7553</v>
      </c>
      <c r="D3446" s="15">
        <v>300</v>
      </c>
      <c r="E3446" s="8">
        <v>21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8">
        <f t="shared" si="270"/>
        <v>7</v>
      </c>
      <c r="P3446" s="6">
        <f t="shared" si="271"/>
        <v>1.05</v>
      </c>
      <c r="Q3446" s="10" t="s">
        <v>8314</v>
      </c>
      <c r="R3446" t="s">
        <v>8315</v>
      </c>
      <c r="S3446" s="12">
        <f t="shared" si="272"/>
        <v>42521.291504629626</v>
      </c>
      <c r="T3446" s="12">
        <f t="shared" si="273"/>
        <v>42529.582638888889</v>
      </c>
      <c r="U3446">
        <f t="shared" si="274"/>
        <v>2016</v>
      </c>
    </row>
    <row r="3447" spans="1:21" ht="48" x14ac:dyDescent="0.2">
      <c r="A3447">
        <v>3445</v>
      </c>
      <c r="B3447" s="3" t="s">
        <v>3443</v>
      </c>
      <c r="C3447" s="3" t="s">
        <v>7554</v>
      </c>
      <c r="D3447" s="15">
        <v>2000</v>
      </c>
      <c r="E3447" s="8">
        <v>21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8">
        <f t="shared" si="270"/>
        <v>1</v>
      </c>
      <c r="P3447" s="6">
        <f t="shared" si="271"/>
        <v>0.68</v>
      </c>
      <c r="Q3447" s="10" t="s">
        <v>8314</v>
      </c>
      <c r="R3447" t="s">
        <v>8315</v>
      </c>
      <c r="S3447" s="12">
        <f t="shared" si="272"/>
        <v>42272.530509259261</v>
      </c>
      <c r="T3447" s="12">
        <f t="shared" si="273"/>
        <v>42300.530509259261</v>
      </c>
      <c r="U3447">
        <f t="shared" si="274"/>
        <v>2015</v>
      </c>
    </row>
    <row r="3448" spans="1:21" ht="48" x14ac:dyDescent="0.2">
      <c r="A3448">
        <v>3446</v>
      </c>
      <c r="B3448" s="3" t="s">
        <v>3444</v>
      </c>
      <c r="C3448" s="3" t="s">
        <v>7555</v>
      </c>
      <c r="D3448" s="15">
        <v>1000</v>
      </c>
      <c r="E3448" s="8">
        <v>21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8">
        <f t="shared" si="270"/>
        <v>2</v>
      </c>
      <c r="P3448" s="6">
        <f t="shared" si="271"/>
        <v>0.84</v>
      </c>
      <c r="Q3448" s="10" t="s">
        <v>8314</v>
      </c>
      <c r="R3448" t="s">
        <v>8315</v>
      </c>
      <c r="S3448" s="12">
        <f t="shared" si="272"/>
        <v>42016.832465277781</v>
      </c>
      <c r="T3448" s="12">
        <f t="shared" si="273"/>
        <v>42040.513888888891</v>
      </c>
      <c r="U3448">
        <f t="shared" si="274"/>
        <v>2015</v>
      </c>
    </row>
    <row r="3449" spans="1:21" ht="32" x14ac:dyDescent="0.2">
      <c r="A3449">
        <v>3447</v>
      </c>
      <c r="B3449" s="3" t="s">
        <v>3445</v>
      </c>
      <c r="C3449" s="3" t="s">
        <v>7556</v>
      </c>
      <c r="D3449" s="15">
        <v>1000</v>
      </c>
      <c r="E3449" s="8">
        <v>21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8">
        <f t="shared" si="270"/>
        <v>2</v>
      </c>
      <c r="P3449" s="6">
        <f t="shared" si="271"/>
        <v>1.5</v>
      </c>
      <c r="Q3449" s="10" t="s">
        <v>8314</v>
      </c>
      <c r="R3449" t="s">
        <v>8315</v>
      </c>
      <c r="S3449" s="12">
        <f t="shared" si="272"/>
        <v>42402.889027777783</v>
      </c>
      <c r="T3449" s="12">
        <f t="shared" si="273"/>
        <v>42447.847361111111</v>
      </c>
      <c r="U3449">
        <f t="shared" si="274"/>
        <v>2016</v>
      </c>
    </row>
    <row r="3450" spans="1:21" ht="48" x14ac:dyDescent="0.2">
      <c r="A3450">
        <v>3448</v>
      </c>
      <c r="B3450" s="3" t="s">
        <v>3446</v>
      </c>
      <c r="C3450" s="3" t="s">
        <v>7557</v>
      </c>
      <c r="D3450" s="15">
        <v>2100</v>
      </c>
      <c r="E3450" s="8">
        <v>21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8">
        <f t="shared" si="270"/>
        <v>1</v>
      </c>
      <c r="P3450" s="6">
        <f t="shared" si="271"/>
        <v>0.47</v>
      </c>
      <c r="Q3450" s="10" t="s">
        <v>8314</v>
      </c>
      <c r="R3450" t="s">
        <v>8315</v>
      </c>
      <c r="S3450" s="12">
        <f t="shared" si="272"/>
        <v>41960.119085648148</v>
      </c>
      <c r="T3450" s="12">
        <f t="shared" si="273"/>
        <v>41990.119085648148</v>
      </c>
      <c r="U3450">
        <f t="shared" si="274"/>
        <v>2014</v>
      </c>
    </row>
    <row r="3451" spans="1:21" ht="48" x14ac:dyDescent="0.2">
      <c r="A3451">
        <v>3449</v>
      </c>
      <c r="B3451" s="3" t="s">
        <v>3447</v>
      </c>
      <c r="C3451" s="3" t="s">
        <v>7558</v>
      </c>
      <c r="D3451" s="15">
        <v>800</v>
      </c>
      <c r="E3451" s="8">
        <v>21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8">
        <f t="shared" si="270"/>
        <v>3</v>
      </c>
      <c r="P3451" s="6">
        <f t="shared" si="271"/>
        <v>1.05</v>
      </c>
      <c r="Q3451" s="10" t="s">
        <v>8314</v>
      </c>
      <c r="R3451" t="s">
        <v>8315</v>
      </c>
      <c r="S3451" s="12">
        <f t="shared" si="272"/>
        <v>42532.052523148144</v>
      </c>
      <c r="T3451" s="12">
        <f t="shared" si="273"/>
        <v>42560.166666666672</v>
      </c>
      <c r="U3451">
        <f t="shared" si="274"/>
        <v>2016</v>
      </c>
    </row>
    <row r="3452" spans="1:21" ht="48" x14ac:dyDescent="0.2">
      <c r="A3452">
        <v>3450</v>
      </c>
      <c r="B3452" s="3" t="s">
        <v>3448</v>
      </c>
      <c r="C3452" s="3" t="s">
        <v>7559</v>
      </c>
      <c r="D3452" s="15">
        <v>500</v>
      </c>
      <c r="E3452" s="8">
        <v>21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8">
        <f t="shared" si="270"/>
        <v>4</v>
      </c>
      <c r="P3452" s="6">
        <f t="shared" si="271"/>
        <v>0.54</v>
      </c>
      <c r="Q3452" s="10" t="s">
        <v>8314</v>
      </c>
      <c r="R3452" t="s">
        <v>8315</v>
      </c>
      <c r="S3452" s="12">
        <f t="shared" si="272"/>
        <v>42036.704525462963</v>
      </c>
      <c r="T3452" s="12">
        <f t="shared" si="273"/>
        <v>42096.662858796291</v>
      </c>
      <c r="U3452">
        <f t="shared" si="274"/>
        <v>2015</v>
      </c>
    </row>
    <row r="3453" spans="1:21" ht="48" x14ac:dyDescent="0.2">
      <c r="A3453">
        <v>3451</v>
      </c>
      <c r="B3453" s="3" t="s">
        <v>3449</v>
      </c>
      <c r="C3453" s="3" t="s">
        <v>7560</v>
      </c>
      <c r="D3453" s="15">
        <v>650</v>
      </c>
      <c r="E3453" s="8">
        <v>20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8">
        <f t="shared" si="270"/>
        <v>3</v>
      </c>
      <c r="P3453" s="6">
        <f t="shared" si="271"/>
        <v>1.25</v>
      </c>
      <c r="Q3453" s="10" t="s">
        <v>8314</v>
      </c>
      <c r="R3453" t="s">
        <v>8315</v>
      </c>
      <c r="S3453" s="12">
        <f t="shared" si="272"/>
        <v>42088.723692129628</v>
      </c>
      <c r="T3453" s="12">
        <f t="shared" si="273"/>
        <v>42115.723692129628</v>
      </c>
      <c r="U3453">
        <f t="shared" si="274"/>
        <v>2015</v>
      </c>
    </row>
    <row r="3454" spans="1:21" ht="48" x14ac:dyDescent="0.2">
      <c r="A3454">
        <v>3452</v>
      </c>
      <c r="B3454" s="3" t="s">
        <v>3450</v>
      </c>
      <c r="C3454" s="3" t="s">
        <v>7561</v>
      </c>
      <c r="D3454" s="15">
        <v>1000</v>
      </c>
      <c r="E3454" s="8">
        <v>20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8">
        <f t="shared" si="270"/>
        <v>2</v>
      </c>
      <c r="P3454" s="6">
        <f t="shared" si="271"/>
        <v>0.54</v>
      </c>
      <c r="Q3454" s="10" t="s">
        <v>8314</v>
      </c>
      <c r="R3454" t="s">
        <v>8315</v>
      </c>
      <c r="S3454" s="12">
        <f t="shared" si="272"/>
        <v>41820.639189814814</v>
      </c>
      <c r="T3454" s="12">
        <f t="shared" si="273"/>
        <v>41843.165972222225</v>
      </c>
      <c r="U3454">
        <f t="shared" si="274"/>
        <v>2014</v>
      </c>
    </row>
    <row r="3455" spans="1:21" ht="48" x14ac:dyDescent="0.2">
      <c r="A3455">
        <v>3453</v>
      </c>
      <c r="B3455" s="3" t="s">
        <v>3451</v>
      </c>
      <c r="C3455" s="3" t="s">
        <v>7562</v>
      </c>
      <c r="D3455" s="15">
        <v>300</v>
      </c>
      <c r="E3455" s="8">
        <v>20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8">
        <f t="shared" si="270"/>
        <v>7</v>
      </c>
      <c r="P3455" s="6">
        <f t="shared" si="271"/>
        <v>1.43</v>
      </c>
      <c r="Q3455" s="10" t="s">
        <v>8314</v>
      </c>
      <c r="R3455" t="s">
        <v>8315</v>
      </c>
      <c r="S3455" s="12">
        <f t="shared" si="272"/>
        <v>42535.97865740741</v>
      </c>
      <c r="T3455" s="12">
        <f t="shared" si="273"/>
        <v>42595.97865740741</v>
      </c>
      <c r="U3455">
        <f t="shared" si="274"/>
        <v>2016</v>
      </c>
    </row>
    <row r="3456" spans="1:21" ht="48" x14ac:dyDescent="0.2">
      <c r="A3456">
        <v>3454</v>
      </c>
      <c r="B3456" s="3" t="s">
        <v>3452</v>
      </c>
      <c r="C3456" s="3" t="s">
        <v>7563</v>
      </c>
      <c r="D3456" s="15">
        <v>700</v>
      </c>
      <c r="E3456" s="8">
        <v>20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8">
        <f t="shared" si="270"/>
        <v>3</v>
      </c>
      <c r="P3456" s="6">
        <f t="shared" si="271"/>
        <v>0.95</v>
      </c>
      <c r="Q3456" s="10" t="s">
        <v>8314</v>
      </c>
      <c r="R3456" t="s">
        <v>8315</v>
      </c>
      <c r="S3456" s="12">
        <f t="shared" si="272"/>
        <v>41821.698599537034</v>
      </c>
      <c r="T3456" s="12">
        <f t="shared" si="273"/>
        <v>41851.698599537034</v>
      </c>
      <c r="U3456">
        <f t="shared" si="274"/>
        <v>2014</v>
      </c>
    </row>
    <row r="3457" spans="1:21" ht="48" x14ac:dyDescent="0.2">
      <c r="A3457">
        <v>3455</v>
      </c>
      <c r="B3457" s="3" t="s">
        <v>3453</v>
      </c>
      <c r="C3457" s="3" t="s">
        <v>7564</v>
      </c>
      <c r="D3457" s="15">
        <v>10000</v>
      </c>
      <c r="E3457" s="8">
        <v>20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8">
        <f t="shared" si="270"/>
        <v>0</v>
      </c>
      <c r="P3457" s="6">
        <f t="shared" si="271"/>
        <v>0.28999999999999998</v>
      </c>
      <c r="Q3457" s="10" t="s">
        <v>8314</v>
      </c>
      <c r="R3457" t="s">
        <v>8315</v>
      </c>
      <c r="S3457" s="12">
        <f t="shared" si="272"/>
        <v>42626.7503125</v>
      </c>
      <c r="T3457" s="12">
        <f t="shared" si="273"/>
        <v>42656.7503125</v>
      </c>
      <c r="U3457">
        <f t="shared" si="274"/>
        <v>2016</v>
      </c>
    </row>
    <row r="3458" spans="1:21" ht="48" x14ac:dyDescent="0.2">
      <c r="A3458">
        <v>3456</v>
      </c>
      <c r="B3458" s="3" t="s">
        <v>3454</v>
      </c>
      <c r="C3458" s="3" t="s">
        <v>7565</v>
      </c>
      <c r="D3458" s="15">
        <v>3000</v>
      </c>
      <c r="E3458" s="8">
        <v>20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8">
        <f t="shared" si="270"/>
        <v>1</v>
      </c>
      <c r="P3458" s="6">
        <f t="shared" si="271"/>
        <v>1.25</v>
      </c>
      <c r="Q3458" s="10" t="s">
        <v>8314</v>
      </c>
      <c r="R3458" t="s">
        <v>8315</v>
      </c>
      <c r="S3458" s="12">
        <f t="shared" si="272"/>
        <v>41821.205636574072</v>
      </c>
      <c r="T3458" s="12">
        <f t="shared" si="273"/>
        <v>41852.290972222225</v>
      </c>
      <c r="U3458">
        <f t="shared" si="274"/>
        <v>2014</v>
      </c>
    </row>
    <row r="3459" spans="1:21" ht="32" x14ac:dyDescent="0.2">
      <c r="A3459">
        <v>3457</v>
      </c>
      <c r="B3459" s="3" t="s">
        <v>3455</v>
      </c>
      <c r="C3459" s="3" t="s">
        <v>7566</v>
      </c>
      <c r="D3459" s="15">
        <v>2000</v>
      </c>
      <c r="E3459" s="8">
        <v>20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8">
        <f t="shared" ref="O3459:O3522" si="275">ROUND(E3459/D3459*100,0)</f>
        <v>1</v>
      </c>
      <c r="P3459" s="6">
        <f t="shared" ref="P3459:P3522" si="276">IFERROR(ROUND(E3459/L3459,2), "N/A")</f>
        <v>0.36</v>
      </c>
      <c r="Q3459" s="10" t="s">
        <v>8314</v>
      </c>
      <c r="R3459" t="s">
        <v>8315</v>
      </c>
      <c r="S3459" s="12">
        <f t="shared" ref="S3459:S3522" si="277">(((J3459/60)/60)/24)+DATE(1970,1,1)</f>
        <v>42016.706678240742</v>
      </c>
      <c r="T3459" s="12">
        <f t="shared" ref="T3459:T3522" si="278">(((I3459/60)/60)/24)+DATE(1970,1,1)</f>
        <v>42047.249305555553</v>
      </c>
      <c r="U3459">
        <f t="shared" si="274"/>
        <v>2015</v>
      </c>
    </row>
    <row r="3460" spans="1:21" ht="48" x14ac:dyDescent="0.2">
      <c r="A3460">
        <v>3458</v>
      </c>
      <c r="B3460" s="3" t="s">
        <v>3456</v>
      </c>
      <c r="C3460" s="3" t="s">
        <v>7567</v>
      </c>
      <c r="D3460" s="15">
        <v>978</v>
      </c>
      <c r="E3460" s="8">
        <v>20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8">
        <f t="shared" si="275"/>
        <v>2</v>
      </c>
      <c r="P3460" s="6">
        <f t="shared" si="276"/>
        <v>0.74</v>
      </c>
      <c r="Q3460" s="10" t="s">
        <v>8314</v>
      </c>
      <c r="R3460" t="s">
        <v>8315</v>
      </c>
      <c r="S3460" s="12">
        <f t="shared" si="277"/>
        <v>42011.202581018515</v>
      </c>
      <c r="T3460" s="12">
        <f t="shared" si="278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3457</v>
      </c>
      <c r="C3461" s="3" t="s">
        <v>7568</v>
      </c>
      <c r="D3461" s="15">
        <v>500</v>
      </c>
      <c r="E3461" s="8">
        <v>20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8">
        <f t="shared" si="275"/>
        <v>4</v>
      </c>
      <c r="P3461" s="6">
        <f t="shared" si="276"/>
        <v>0.56000000000000005</v>
      </c>
      <c r="Q3461" s="10" t="s">
        <v>8314</v>
      </c>
      <c r="R3461" t="s">
        <v>8315</v>
      </c>
      <c r="S3461" s="12">
        <f t="shared" si="277"/>
        <v>42480.479861111111</v>
      </c>
      <c r="T3461" s="12">
        <f t="shared" si="278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3458</v>
      </c>
      <c r="C3462" s="3" t="s">
        <v>7569</v>
      </c>
      <c r="D3462" s="15">
        <v>500</v>
      </c>
      <c r="E3462" s="8">
        <v>20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8">
        <f t="shared" si="275"/>
        <v>4</v>
      </c>
      <c r="P3462" s="6">
        <f t="shared" si="276"/>
        <v>1.05</v>
      </c>
      <c r="Q3462" s="10" t="s">
        <v>8314</v>
      </c>
      <c r="R3462" t="s">
        <v>8315</v>
      </c>
      <c r="S3462" s="12">
        <f t="shared" si="277"/>
        <v>41852.527222222219</v>
      </c>
      <c r="T3462" s="12">
        <f t="shared" si="278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3459</v>
      </c>
      <c r="C3463" s="3" t="s">
        <v>7570</v>
      </c>
      <c r="D3463" s="15">
        <v>500</v>
      </c>
      <c r="E3463" s="8">
        <v>20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8">
        <f t="shared" si="275"/>
        <v>4</v>
      </c>
      <c r="P3463" s="6">
        <f t="shared" si="276"/>
        <v>1.67</v>
      </c>
      <c r="Q3463" s="10" t="s">
        <v>8314</v>
      </c>
      <c r="R3463" t="s">
        <v>8315</v>
      </c>
      <c r="S3463" s="12">
        <f t="shared" si="277"/>
        <v>42643.632858796293</v>
      </c>
      <c r="T3463" s="12">
        <f t="shared" si="278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3460</v>
      </c>
      <c r="C3464" s="3" t="s">
        <v>7571</v>
      </c>
      <c r="D3464" s="15">
        <v>250</v>
      </c>
      <c r="E3464" s="8">
        <v>20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8">
        <f t="shared" si="275"/>
        <v>8</v>
      </c>
      <c r="P3464" s="6">
        <f t="shared" si="276"/>
        <v>1.18</v>
      </c>
      <c r="Q3464" s="10" t="s">
        <v>8314</v>
      </c>
      <c r="R3464" t="s">
        <v>8315</v>
      </c>
      <c r="S3464" s="12">
        <f t="shared" si="277"/>
        <v>42179.898472222223</v>
      </c>
      <c r="T3464" s="12">
        <f t="shared" si="278"/>
        <v>42195.75</v>
      </c>
      <c r="U3464">
        <f t="shared" ref="U3464:U3527" si="279">YEAR(S3464)</f>
        <v>2015</v>
      </c>
    </row>
    <row r="3465" spans="1:21" ht="48" x14ac:dyDescent="0.2">
      <c r="A3465">
        <v>3463</v>
      </c>
      <c r="B3465" s="3" t="s">
        <v>3461</v>
      </c>
      <c r="C3465" s="3" t="s">
        <v>7572</v>
      </c>
      <c r="D3465" s="15">
        <v>10000</v>
      </c>
      <c r="E3465" s="8">
        <v>19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8">
        <f t="shared" si="275"/>
        <v>0</v>
      </c>
      <c r="P3465" s="6">
        <f t="shared" si="276"/>
        <v>0.17</v>
      </c>
      <c r="Q3465" s="10" t="s">
        <v>8314</v>
      </c>
      <c r="R3465" t="s">
        <v>8315</v>
      </c>
      <c r="S3465" s="12">
        <f t="shared" si="277"/>
        <v>42612.918807870374</v>
      </c>
      <c r="T3465" s="12">
        <f t="shared" si="278"/>
        <v>42654.165972222225</v>
      </c>
      <c r="U3465">
        <f t="shared" si="279"/>
        <v>2016</v>
      </c>
    </row>
    <row r="3466" spans="1:21" ht="48" x14ac:dyDescent="0.2">
      <c r="A3466">
        <v>3464</v>
      </c>
      <c r="B3466" s="3" t="s">
        <v>3462</v>
      </c>
      <c r="C3466" s="3" t="s">
        <v>7573</v>
      </c>
      <c r="D3466" s="15">
        <v>5000</v>
      </c>
      <c r="E3466" s="8">
        <v>19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8">
        <f t="shared" si="275"/>
        <v>0</v>
      </c>
      <c r="P3466" s="6">
        <f t="shared" si="276"/>
        <v>0.2</v>
      </c>
      <c r="Q3466" s="10" t="s">
        <v>8314</v>
      </c>
      <c r="R3466" t="s">
        <v>8315</v>
      </c>
      <c r="S3466" s="12">
        <f t="shared" si="277"/>
        <v>42575.130057870367</v>
      </c>
      <c r="T3466" s="12">
        <f t="shared" si="278"/>
        <v>42605.130057870367</v>
      </c>
      <c r="U3466">
        <f t="shared" si="279"/>
        <v>2016</v>
      </c>
    </row>
    <row r="3467" spans="1:21" ht="48" x14ac:dyDescent="0.2">
      <c r="A3467">
        <v>3465</v>
      </c>
      <c r="B3467" s="3" t="s">
        <v>3463</v>
      </c>
      <c r="C3467" s="3" t="s">
        <v>7574</v>
      </c>
      <c r="D3467" s="15">
        <v>2000</v>
      </c>
      <c r="E3467" s="8">
        <v>18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8">
        <f t="shared" si="275"/>
        <v>1</v>
      </c>
      <c r="P3467" s="6">
        <f t="shared" si="276"/>
        <v>0.5</v>
      </c>
      <c r="Q3467" s="10" t="s">
        <v>8314</v>
      </c>
      <c r="R3467" t="s">
        <v>8315</v>
      </c>
      <c r="S3467" s="12">
        <f t="shared" si="277"/>
        <v>42200.625833333332</v>
      </c>
      <c r="T3467" s="12">
        <f t="shared" si="278"/>
        <v>42225.666666666672</v>
      </c>
      <c r="U3467">
        <f t="shared" si="279"/>
        <v>2015</v>
      </c>
    </row>
    <row r="3468" spans="1:21" ht="32" x14ac:dyDescent="0.2">
      <c r="A3468">
        <v>3466</v>
      </c>
      <c r="B3468" s="3" t="s">
        <v>3464</v>
      </c>
      <c r="C3468" s="3" t="s">
        <v>7575</v>
      </c>
      <c r="D3468" s="15">
        <v>3500</v>
      </c>
      <c r="E3468" s="8">
        <v>18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8">
        <f t="shared" si="275"/>
        <v>1</v>
      </c>
      <c r="P3468" s="6">
        <f t="shared" si="276"/>
        <v>0.3</v>
      </c>
      <c r="Q3468" s="10" t="s">
        <v>8314</v>
      </c>
      <c r="R3468" t="s">
        <v>8315</v>
      </c>
      <c r="S3468" s="12">
        <f t="shared" si="277"/>
        <v>42420.019097222219</v>
      </c>
      <c r="T3468" s="12">
        <f t="shared" si="278"/>
        <v>42479.977430555555</v>
      </c>
      <c r="U3468">
        <f t="shared" si="279"/>
        <v>2016</v>
      </c>
    </row>
    <row r="3469" spans="1:21" ht="16" x14ac:dyDescent="0.2">
      <c r="A3469">
        <v>3467</v>
      </c>
      <c r="B3469" s="3" t="s">
        <v>3465</v>
      </c>
      <c r="C3469" s="3" t="s">
        <v>7576</v>
      </c>
      <c r="D3469" s="15">
        <v>3000</v>
      </c>
      <c r="E3469" s="8">
        <v>17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8">
        <f t="shared" si="275"/>
        <v>1</v>
      </c>
      <c r="P3469" s="6">
        <f t="shared" si="276"/>
        <v>0.36</v>
      </c>
      <c r="Q3469" s="10" t="s">
        <v>8314</v>
      </c>
      <c r="R3469" t="s">
        <v>8315</v>
      </c>
      <c r="S3469" s="12">
        <f t="shared" si="277"/>
        <v>42053.671666666662</v>
      </c>
      <c r="T3469" s="12">
        <f t="shared" si="278"/>
        <v>42083.630000000005</v>
      </c>
      <c r="U3469">
        <f t="shared" si="279"/>
        <v>2015</v>
      </c>
    </row>
    <row r="3470" spans="1:21" ht="48" x14ac:dyDescent="0.2">
      <c r="A3470">
        <v>3468</v>
      </c>
      <c r="B3470" s="3" t="s">
        <v>3466</v>
      </c>
      <c r="C3470" s="3" t="s">
        <v>7577</v>
      </c>
      <c r="D3470" s="15">
        <v>10000</v>
      </c>
      <c r="E3470" s="8">
        <v>17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8">
        <f t="shared" si="275"/>
        <v>0</v>
      </c>
      <c r="P3470" s="6">
        <f t="shared" si="276"/>
        <v>1</v>
      </c>
      <c r="Q3470" s="10" t="s">
        <v>8314</v>
      </c>
      <c r="R3470" t="s">
        <v>8315</v>
      </c>
      <c r="S3470" s="12">
        <f t="shared" si="277"/>
        <v>42605.765381944439</v>
      </c>
      <c r="T3470" s="12">
        <f t="shared" si="278"/>
        <v>42634.125</v>
      </c>
      <c r="U3470">
        <f t="shared" si="279"/>
        <v>2016</v>
      </c>
    </row>
    <row r="3471" spans="1:21" ht="48" x14ac:dyDescent="0.2">
      <c r="A3471">
        <v>3469</v>
      </c>
      <c r="B3471" s="3" t="s">
        <v>3467</v>
      </c>
      <c r="C3471" s="3" t="s">
        <v>7578</v>
      </c>
      <c r="D3471" s="15">
        <v>2800</v>
      </c>
      <c r="E3471" s="8">
        <v>16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8">
        <f t="shared" si="275"/>
        <v>1</v>
      </c>
      <c r="P3471" s="6">
        <f t="shared" si="276"/>
        <v>0.25</v>
      </c>
      <c r="Q3471" s="10" t="s">
        <v>8314</v>
      </c>
      <c r="R3471" t="s">
        <v>8315</v>
      </c>
      <c r="S3471" s="12">
        <f t="shared" si="277"/>
        <v>42458.641724537039</v>
      </c>
      <c r="T3471" s="12">
        <f t="shared" si="278"/>
        <v>42488.641724537039</v>
      </c>
      <c r="U3471">
        <f t="shared" si="279"/>
        <v>2016</v>
      </c>
    </row>
    <row r="3472" spans="1:21" ht="32" x14ac:dyDescent="0.2">
      <c r="A3472">
        <v>3470</v>
      </c>
      <c r="B3472" s="3" t="s">
        <v>3468</v>
      </c>
      <c r="C3472" s="3" t="s">
        <v>7579</v>
      </c>
      <c r="D3472" s="15">
        <v>250</v>
      </c>
      <c r="E3472" s="8">
        <v>16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8">
        <f t="shared" si="275"/>
        <v>6</v>
      </c>
      <c r="P3472" s="6">
        <f t="shared" si="276"/>
        <v>1.78</v>
      </c>
      <c r="Q3472" s="10" t="s">
        <v>8314</v>
      </c>
      <c r="R3472" t="s">
        <v>8315</v>
      </c>
      <c r="S3472" s="12">
        <f t="shared" si="277"/>
        <v>42529.022013888884</v>
      </c>
      <c r="T3472" s="12">
        <f t="shared" si="278"/>
        <v>42566.901388888888</v>
      </c>
      <c r="U3472">
        <f t="shared" si="279"/>
        <v>2016</v>
      </c>
    </row>
    <row r="3473" spans="1:21" ht="48" x14ac:dyDescent="0.2">
      <c r="A3473">
        <v>3471</v>
      </c>
      <c r="B3473" s="3" t="s">
        <v>3469</v>
      </c>
      <c r="C3473" s="3" t="s">
        <v>7580</v>
      </c>
      <c r="D3473" s="15">
        <v>500</v>
      </c>
      <c r="E3473" s="8">
        <v>15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8">
        <f t="shared" si="275"/>
        <v>3</v>
      </c>
      <c r="P3473" s="6">
        <f t="shared" si="276"/>
        <v>0.5</v>
      </c>
      <c r="Q3473" s="10" t="s">
        <v>8314</v>
      </c>
      <c r="R3473" t="s">
        <v>8315</v>
      </c>
      <c r="S3473" s="12">
        <f t="shared" si="277"/>
        <v>41841.820486111108</v>
      </c>
      <c r="T3473" s="12">
        <f t="shared" si="278"/>
        <v>41882.833333333336</v>
      </c>
      <c r="U3473">
        <f t="shared" si="279"/>
        <v>2014</v>
      </c>
    </row>
    <row r="3474" spans="1:21" ht="48" x14ac:dyDescent="0.2">
      <c r="A3474">
        <v>3472</v>
      </c>
      <c r="B3474" s="3" t="s">
        <v>3470</v>
      </c>
      <c r="C3474" s="3" t="s">
        <v>7581</v>
      </c>
      <c r="D3474" s="15">
        <v>2000</v>
      </c>
      <c r="E3474" s="8">
        <v>15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8">
        <f t="shared" si="275"/>
        <v>1</v>
      </c>
      <c r="P3474" s="6">
        <f t="shared" si="276"/>
        <v>0.65</v>
      </c>
      <c r="Q3474" s="10" t="s">
        <v>8314</v>
      </c>
      <c r="R3474" t="s">
        <v>8315</v>
      </c>
      <c r="S3474" s="12">
        <f t="shared" si="277"/>
        <v>41928.170497685183</v>
      </c>
      <c r="T3474" s="12">
        <f t="shared" si="278"/>
        <v>41949.249305555553</v>
      </c>
      <c r="U3474">
        <f t="shared" si="279"/>
        <v>2014</v>
      </c>
    </row>
    <row r="3475" spans="1:21" ht="48" x14ac:dyDescent="0.2">
      <c r="A3475">
        <v>3473</v>
      </c>
      <c r="B3475" s="3" t="s">
        <v>3471</v>
      </c>
      <c r="C3475" s="3" t="s">
        <v>7582</v>
      </c>
      <c r="D3475" s="15">
        <v>4900</v>
      </c>
      <c r="E3475" s="8">
        <v>15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8">
        <f t="shared" si="275"/>
        <v>0</v>
      </c>
      <c r="P3475" s="6">
        <f t="shared" si="276"/>
        <v>0.45</v>
      </c>
      <c r="Q3475" s="10" t="s">
        <v>8314</v>
      </c>
      <c r="R3475" t="s">
        <v>8315</v>
      </c>
      <c r="S3475" s="12">
        <f t="shared" si="277"/>
        <v>42062.834444444445</v>
      </c>
      <c r="T3475" s="12">
        <f t="shared" si="278"/>
        <v>42083.852083333331</v>
      </c>
      <c r="U3475">
        <f t="shared" si="279"/>
        <v>2015</v>
      </c>
    </row>
    <row r="3476" spans="1:21" ht="48" x14ac:dyDescent="0.2">
      <c r="A3476">
        <v>3474</v>
      </c>
      <c r="B3476" s="3" t="s">
        <v>3472</v>
      </c>
      <c r="C3476" s="3" t="s">
        <v>7583</v>
      </c>
      <c r="D3476" s="15">
        <v>2000</v>
      </c>
      <c r="E3476" s="8">
        <v>15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8">
        <f t="shared" si="275"/>
        <v>1</v>
      </c>
      <c r="P3476" s="6">
        <f t="shared" si="276"/>
        <v>0.38</v>
      </c>
      <c r="Q3476" s="10" t="s">
        <v>8314</v>
      </c>
      <c r="R3476" t="s">
        <v>8315</v>
      </c>
      <c r="S3476" s="12">
        <f t="shared" si="277"/>
        <v>42541.501516203702</v>
      </c>
      <c r="T3476" s="12">
        <f t="shared" si="278"/>
        <v>42571.501516203702</v>
      </c>
      <c r="U3476">
        <f t="shared" si="279"/>
        <v>2016</v>
      </c>
    </row>
    <row r="3477" spans="1:21" ht="48" x14ac:dyDescent="0.2">
      <c r="A3477">
        <v>3475</v>
      </c>
      <c r="B3477" s="3" t="s">
        <v>3473</v>
      </c>
      <c r="C3477" s="3" t="s">
        <v>7584</v>
      </c>
      <c r="D3477" s="15">
        <v>300</v>
      </c>
      <c r="E3477" s="8">
        <v>15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8">
        <f t="shared" si="275"/>
        <v>5</v>
      </c>
      <c r="P3477" s="6">
        <f t="shared" si="276"/>
        <v>0.88</v>
      </c>
      <c r="Q3477" s="10" t="s">
        <v>8314</v>
      </c>
      <c r="R3477" t="s">
        <v>8315</v>
      </c>
      <c r="S3477" s="12">
        <f t="shared" si="277"/>
        <v>41918.880833333329</v>
      </c>
      <c r="T3477" s="12">
        <f t="shared" si="278"/>
        <v>41946</v>
      </c>
      <c r="U3477">
        <f t="shared" si="279"/>
        <v>2014</v>
      </c>
    </row>
    <row r="3478" spans="1:21" ht="48" x14ac:dyDescent="0.2">
      <c r="A3478">
        <v>3476</v>
      </c>
      <c r="B3478" s="3" t="s">
        <v>3474</v>
      </c>
      <c r="C3478" s="3" t="s">
        <v>7585</v>
      </c>
      <c r="D3478" s="15">
        <v>300</v>
      </c>
      <c r="E3478" s="8">
        <v>15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8">
        <f t="shared" si="275"/>
        <v>5</v>
      </c>
      <c r="P3478" s="6">
        <f t="shared" si="276"/>
        <v>2.5</v>
      </c>
      <c r="Q3478" s="10" t="s">
        <v>8314</v>
      </c>
      <c r="R3478" t="s">
        <v>8315</v>
      </c>
      <c r="S3478" s="12">
        <f t="shared" si="277"/>
        <v>41921.279976851853</v>
      </c>
      <c r="T3478" s="12">
        <f t="shared" si="278"/>
        <v>41939.125</v>
      </c>
      <c r="U3478">
        <f t="shared" si="279"/>
        <v>2014</v>
      </c>
    </row>
    <row r="3479" spans="1:21" ht="48" x14ac:dyDescent="0.2">
      <c r="A3479">
        <v>3477</v>
      </c>
      <c r="B3479" s="3" t="s">
        <v>3475</v>
      </c>
      <c r="C3479" s="3" t="s">
        <v>7586</v>
      </c>
      <c r="D3479" s="15">
        <v>1800</v>
      </c>
      <c r="E3479" s="8">
        <v>15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8">
        <f t="shared" si="275"/>
        <v>1</v>
      </c>
      <c r="P3479" s="6">
        <f t="shared" si="276"/>
        <v>0.38</v>
      </c>
      <c r="Q3479" s="10" t="s">
        <v>8314</v>
      </c>
      <c r="R3479" t="s">
        <v>8315</v>
      </c>
      <c r="S3479" s="12">
        <f t="shared" si="277"/>
        <v>42128.736608796295</v>
      </c>
      <c r="T3479" s="12">
        <f t="shared" si="278"/>
        <v>42141.125</v>
      </c>
      <c r="U3479">
        <f t="shared" si="279"/>
        <v>2015</v>
      </c>
    </row>
    <row r="3480" spans="1:21" ht="48" x14ac:dyDescent="0.2">
      <c r="A3480">
        <v>3478</v>
      </c>
      <c r="B3480" s="3" t="s">
        <v>3476</v>
      </c>
      <c r="C3480" s="3" t="s">
        <v>7587</v>
      </c>
      <c r="D3480" s="15">
        <v>2000</v>
      </c>
      <c r="E3480" s="8">
        <v>15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8">
        <f t="shared" si="275"/>
        <v>1</v>
      </c>
      <c r="P3480" s="6">
        <f t="shared" si="276"/>
        <v>0.26</v>
      </c>
      <c r="Q3480" s="10" t="s">
        <v>8314</v>
      </c>
      <c r="R3480" t="s">
        <v>8315</v>
      </c>
      <c r="S3480" s="12">
        <f t="shared" si="277"/>
        <v>42053.916921296302</v>
      </c>
      <c r="T3480" s="12">
        <f t="shared" si="278"/>
        <v>42079.875</v>
      </c>
      <c r="U3480">
        <f t="shared" si="279"/>
        <v>2015</v>
      </c>
    </row>
    <row r="3481" spans="1:21" ht="48" x14ac:dyDescent="0.2">
      <c r="A3481">
        <v>3479</v>
      </c>
      <c r="B3481" s="3" t="s">
        <v>3477</v>
      </c>
      <c r="C3481" s="3" t="s">
        <v>7588</v>
      </c>
      <c r="D3481" s="15">
        <v>1500</v>
      </c>
      <c r="E3481" s="8">
        <v>15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8">
        <f t="shared" si="275"/>
        <v>1</v>
      </c>
      <c r="P3481" s="6">
        <f t="shared" si="276"/>
        <v>0.27</v>
      </c>
      <c r="Q3481" s="10" t="s">
        <v>8314</v>
      </c>
      <c r="R3481" t="s">
        <v>8315</v>
      </c>
      <c r="S3481" s="12">
        <f t="shared" si="277"/>
        <v>41781.855092592588</v>
      </c>
      <c r="T3481" s="12">
        <f t="shared" si="278"/>
        <v>41811.855092592588</v>
      </c>
      <c r="U3481">
        <f t="shared" si="279"/>
        <v>2014</v>
      </c>
    </row>
    <row r="3482" spans="1:21" ht="48" x14ac:dyDescent="0.2">
      <c r="A3482">
        <v>3480</v>
      </c>
      <c r="B3482" s="3" t="s">
        <v>3478</v>
      </c>
      <c r="C3482" s="3" t="s">
        <v>7589</v>
      </c>
      <c r="D3482" s="15">
        <v>1500</v>
      </c>
      <c r="E3482" s="8">
        <v>15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8">
        <f t="shared" si="275"/>
        <v>1</v>
      </c>
      <c r="P3482" s="6">
        <f t="shared" si="276"/>
        <v>1.1499999999999999</v>
      </c>
      <c r="Q3482" s="10" t="s">
        <v>8314</v>
      </c>
      <c r="R3482" t="s">
        <v>8315</v>
      </c>
      <c r="S3482" s="12">
        <f t="shared" si="277"/>
        <v>42171.317442129628</v>
      </c>
      <c r="T3482" s="12">
        <f t="shared" si="278"/>
        <v>42195.875</v>
      </c>
      <c r="U3482">
        <f t="shared" si="279"/>
        <v>2015</v>
      </c>
    </row>
    <row r="3483" spans="1:21" ht="48" x14ac:dyDescent="0.2">
      <c r="A3483">
        <v>3481</v>
      </c>
      <c r="B3483" s="3" t="s">
        <v>3479</v>
      </c>
      <c r="C3483" s="3" t="s">
        <v>7590</v>
      </c>
      <c r="D3483" s="15">
        <v>10000</v>
      </c>
      <c r="E3483" s="8">
        <v>15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8">
        <f t="shared" si="275"/>
        <v>0</v>
      </c>
      <c r="P3483" s="6">
        <f t="shared" si="276"/>
        <v>0.16</v>
      </c>
      <c r="Q3483" s="10" t="s">
        <v>8314</v>
      </c>
      <c r="R3483" t="s">
        <v>8315</v>
      </c>
      <c r="S3483" s="12">
        <f t="shared" si="277"/>
        <v>41989.24754629629</v>
      </c>
      <c r="T3483" s="12">
        <f t="shared" si="278"/>
        <v>42006.24754629629</v>
      </c>
      <c r="U3483">
        <f t="shared" si="279"/>
        <v>2014</v>
      </c>
    </row>
    <row r="3484" spans="1:21" ht="48" x14ac:dyDescent="0.2">
      <c r="A3484">
        <v>3482</v>
      </c>
      <c r="B3484" s="3" t="s">
        <v>3480</v>
      </c>
      <c r="C3484" s="3" t="s">
        <v>7591</v>
      </c>
      <c r="D3484" s="15">
        <v>3000</v>
      </c>
      <c r="E3484" s="8">
        <v>15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8">
        <f t="shared" si="275"/>
        <v>1</v>
      </c>
      <c r="P3484" s="6">
        <f t="shared" si="276"/>
        <v>0.19</v>
      </c>
      <c r="Q3484" s="10" t="s">
        <v>8314</v>
      </c>
      <c r="R3484" t="s">
        <v>8315</v>
      </c>
      <c r="S3484" s="12">
        <f t="shared" si="277"/>
        <v>41796.771597222221</v>
      </c>
      <c r="T3484" s="12">
        <f t="shared" si="278"/>
        <v>41826.771597222221</v>
      </c>
      <c r="U3484">
        <f t="shared" si="279"/>
        <v>2014</v>
      </c>
    </row>
    <row r="3485" spans="1:21" ht="48" x14ac:dyDescent="0.2">
      <c r="A3485">
        <v>3483</v>
      </c>
      <c r="B3485" s="3" t="s">
        <v>3481</v>
      </c>
      <c r="C3485" s="3" t="s">
        <v>7592</v>
      </c>
      <c r="D3485" s="15">
        <v>3350</v>
      </c>
      <c r="E3485" s="8">
        <v>15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8">
        <f t="shared" si="275"/>
        <v>0</v>
      </c>
      <c r="P3485" s="6">
        <f t="shared" si="276"/>
        <v>0.11</v>
      </c>
      <c r="Q3485" s="10" t="s">
        <v>8314</v>
      </c>
      <c r="R3485" t="s">
        <v>8315</v>
      </c>
      <c r="S3485" s="12">
        <f t="shared" si="277"/>
        <v>41793.668761574074</v>
      </c>
      <c r="T3485" s="12">
        <f t="shared" si="278"/>
        <v>41823.668761574074</v>
      </c>
      <c r="U3485">
        <f t="shared" si="279"/>
        <v>2014</v>
      </c>
    </row>
    <row r="3486" spans="1:21" ht="48" x14ac:dyDescent="0.2">
      <c r="A3486">
        <v>3484</v>
      </c>
      <c r="B3486" s="3" t="s">
        <v>3482</v>
      </c>
      <c r="C3486" s="3" t="s">
        <v>7593</v>
      </c>
      <c r="D3486" s="15">
        <v>2500</v>
      </c>
      <c r="E3486" s="8">
        <v>15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8">
        <f t="shared" si="275"/>
        <v>1</v>
      </c>
      <c r="P3486" s="6">
        <f t="shared" si="276"/>
        <v>0.34</v>
      </c>
      <c r="Q3486" s="10" t="s">
        <v>8314</v>
      </c>
      <c r="R3486" t="s">
        <v>8315</v>
      </c>
      <c r="S3486" s="12">
        <f t="shared" si="277"/>
        <v>42506.760405092587</v>
      </c>
      <c r="T3486" s="12">
        <f t="shared" si="278"/>
        <v>42536.760405092587</v>
      </c>
      <c r="U3486">
        <f t="shared" si="279"/>
        <v>2016</v>
      </c>
    </row>
    <row r="3487" spans="1:21" ht="48" x14ac:dyDescent="0.2">
      <c r="A3487">
        <v>3485</v>
      </c>
      <c r="B3487" s="3" t="s">
        <v>3483</v>
      </c>
      <c r="C3487" s="3" t="s">
        <v>7594</v>
      </c>
      <c r="D3487" s="15">
        <v>1650</v>
      </c>
      <c r="E3487" s="8">
        <v>14.5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8">
        <f t="shared" si="275"/>
        <v>1</v>
      </c>
      <c r="P3487" s="6">
        <f t="shared" si="276"/>
        <v>0.48</v>
      </c>
      <c r="Q3487" s="10" t="s">
        <v>8314</v>
      </c>
      <c r="R3487" t="s">
        <v>8315</v>
      </c>
      <c r="S3487" s="12">
        <f t="shared" si="277"/>
        <v>42372.693055555559</v>
      </c>
      <c r="T3487" s="12">
        <f t="shared" si="278"/>
        <v>42402.693055555559</v>
      </c>
      <c r="U3487">
        <f t="shared" si="279"/>
        <v>2016</v>
      </c>
    </row>
    <row r="3488" spans="1:21" ht="48" x14ac:dyDescent="0.2">
      <c r="A3488">
        <v>3486</v>
      </c>
      <c r="B3488" s="3" t="s">
        <v>3484</v>
      </c>
      <c r="C3488" s="3" t="s">
        <v>7595</v>
      </c>
      <c r="D3488" s="15">
        <v>3000</v>
      </c>
      <c r="E3488" s="8">
        <v>14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8">
        <f t="shared" si="275"/>
        <v>0</v>
      </c>
      <c r="P3488" s="6">
        <f t="shared" si="276"/>
        <v>0.25</v>
      </c>
      <c r="Q3488" s="10" t="s">
        <v>8314</v>
      </c>
      <c r="R3488" t="s">
        <v>8315</v>
      </c>
      <c r="S3488" s="12">
        <f t="shared" si="277"/>
        <v>42126.87501157407</v>
      </c>
      <c r="T3488" s="12">
        <f t="shared" si="278"/>
        <v>42158.290972222225</v>
      </c>
      <c r="U3488">
        <f t="shared" si="279"/>
        <v>2015</v>
      </c>
    </row>
    <row r="3489" spans="1:21" ht="48" x14ac:dyDescent="0.2">
      <c r="A3489">
        <v>3487</v>
      </c>
      <c r="B3489" s="3" t="s">
        <v>3485</v>
      </c>
      <c r="C3489" s="3" t="s">
        <v>7596</v>
      </c>
      <c r="D3489" s="15">
        <v>2000</v>
      </c>
      <c r="E3489" s="8">
        <v>13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8">
        <f t="shared" si="275"/>
        <v>1</v>
      </c>
      <c r="P3489" s="6">
        <f t="shared" si="276"/>
        <v>0.2</v>
      </c>
      <c r="Q3489" s="10" t="s">
        <v>8314</v>
      </c>
      <c r="R3489" t="s">
        <v>8315</v>
      </c>
      <c r="S3489" s="12">
        <f t="shared" si="277"/>
        <v>42149.940416666665</v>
      </c>
      <c r="T3489" s="12">
        <f t="shared" si="278"/>
        <v>42179.940416666665</v>
      </c>
      <c r="U3489">
        <f t="shared" si="279"/>
        <v>2015</v>
      </c>
    </row>
    <row r="3490" spans="1:21" ht="48" x14ac:dyDescent="0.2">
      <c r="A3490">
        <v>3488</v>
      </c>
      <c r="B3490" s="3" t="s">
        <v>3486</v>
      </c>
      <c r="C3490" s="3" t="s">
        <v>7597</v>
      </c>
      <c r="D3490" s="15">
        <v>3000</v>
      </c>
      <c r="E3490" s="8">
        <v>13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8">
        <f t="shared" si="275"/>
        <v>0</v>
      </c>
      <c r="P3490" s="6">
        <f t="shared" si="276"/>
        <v>0.45</v>
      </c>
      <c r="Q3490" s="10" t="s">
        <v>8314</v>
      </c>
      <c r="R3490" t="s">
        <v>8315</v>
      </c>
      <c r="S3490" s="12">
        <f t="shared" si="277"/>
        <v>42087.768055555556</v>
      </c>
      <c r="T3490" s="12">
        <f t="shared" si="278"/>
        <v>42111.666666666672</v>
      </c>
      <c r="U3490">
        <f t="shared" si="279"/>
        <v>2015</v>
      </c>
    </row>
    <row r="3491" spans="1:21" ht="48" x14ac:dyDescent="0.2">
      <c r="A3491">
        <v>3489</v>
      </c>
      <c r="B3491" s="3" t="s">
        <v>3487</v>
      </c>
      <c r="C3491" s="3" t="s">
        <v>7598</v>
      </c>
      <c r="D3491" s="15">
        <v>5000</v>
      </c>
      <c r="E3491" s="8">
        <v>12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8">
        <f t="shared" si="275"/>
        <v>0</v>
      </c>
      <c r="P3491" s="6">
        <f t="shared" si="276"/>
        <v>0.17</v>
      </c>
      <c r="Q3491" s="10" t="s">
        <v>8314</v>
      </c>
      <c r="R3491" t="s">
        <v>8315</v>
      </c>
      <c r="S3491" s="12">
        <f t="shared" si="277"/>
        <v>41753.635775462964</v>
      </c>
      <c r="T3491" s="12">
        <f t="shared" si="278"/>
        <v>41783.875</v>
      </c>
      <c r="U3491">
        <f t="shared" si="279"/>
        <v>2014</v>
      </c>
    </row>
    <row r="3492" spans="1:21" ht="48" x14ac:dyDescent="0.2">
      <c r="A3492">
        <v>3490</v>
      </c>
      <c r="B3492" s="3" t="s">
        <v>3488</v>
      </c>
      <c r="C3492" s="3" t="s">
        <v>7599</v>
      </c>
      <c r="D3492" s="15">
        <v>1000</v>
      </c>
      <c r="E3492" s="8">
        <v>12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8">
        <f t="shared" si="275"/>
        <v>1</v>
      </c>
      <c r="P3492" s="6">
        <f t="shared" si="276"/>
        <v>0.44</v>
      </c>
      <c r="Q3492" s="10" t="s">
        <v>8314</v>
      </c>
      <c r="R3492" t="s">
        <v>8315</v>
      </c>
      <c r="S3492" s="12">
        <f t="shared" si="277"/>
        <v>42443.802361111113</v>
      </c>
      <c r="T3492" s="12">
        <f t="shared" si="278"/>
        <v>42473.802361111113</v>
      </c>
      <c r="U3492">
        <f t="shared" si="279"/>
        <v>2016</v>
      </c>
    </row>
    <row r="3493" spans="1:21" ht="48" x14ac:dyDescent="0.2">
      <c r="A3493">
        <v>3491</v>
      </c>
      <c r="B3493" s="3" t="s">
        <v>3489</v>
      </c>
      <c r="C3493" s="3" t="s">
        <v>7600</v>
      </c>
      <c r="D3493" s="15">
        <v>500</v>
      </c>
      <c r="E3493" s="8">
        <v>12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8">
        <f t="shared" si="275"/>
        <v>2</v>
      </c>
      <c r="P3493" s="6">
        <f t="shared" si="276"/>
        <v>1.2</v>
      </c>
      <c r="Q3493" s="10" t="s">
        <v>8314</v>
      </c>
      <c r="R3493" t="s">
        <v>8315</v>
      </c>
      <c r="S3493" s="12">
        <f t="shared" si="277"/>
        <v>42121.249814814815</v>
      </c>
      <c r="T3493" s="12">
        <f t="shared" si="278"/>
        <v>42142.249814814815</v>
      </c>
      <c r="U3493">
        <f t="shared" si="279"/>
        <v>2015</v>
      </c>
    </row>
    <row r="3494" spans="1:21" ht="48" x14ac:dyDescent="0.2">
      <c r="A3494">
        <v>3492</v>
      </c>
      <c r="B3494" s="3" t="s">
        <v>3490</v>
      </c>
      <c r="C3494" s="3" t="s">
        <v>7601</v>
      </c>
      <c r="D3494" s="15">
        <v>3800</v>
      </c>
      <c r="E3494" s="8">
        <v>11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8">
        <f t="shared" si="275"/>
        <v>0</v>
      </c>
      <c r="P3494" s="6">
        <f t="shared" si="276"/>
        <v>0.31</v>
      </c>
      <c r="Q3494" s="10" t="s">
        <v>8314</v>
      </c>
      <c r="R3494" t="s">
        <v>8315</v>
      </c>
      <c r="S3494" s="12">
        <f t="shared" si="277"/>
        <v>42268.009224537032</v>
      </c>
      <c r="T3494" s="12">
        <f t="shared" si="278"/>
        <v>42303.009224537032</v>
      </c>
      <c r="U3494">
        <f t="shared" si="279"/>
        <v>2015</v>
      </c>
    </row>
    <row r="3495" spans="1:21" ht="48" x14ac:dyDescent="0.2">
      <c r="A3495">
        <v>3493</v>
      </c>
      <c r="B3495" s="3" t="s">
        <v>3491</v>
      </c>
      <c r="C3495" s="3" t="s">
        <v>7602</v>
      </c>
      <c r="D3495" s="15">
        <v>1500</v>
      </c>
      <c r="E3495" s="8">
        <v>11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8">
        <f t="shared" si="275"/>
        <v>1</v>
      </c>
      <c r="P3495" s="6">
        <f t="shared" si="276"/>
        <v>0.38</v>
      </c>
      <c r="Q3495" s="10" t="s">
        <v>8314</v>
      </c>
      <c r="R3495" t="s">
        <v>8315</v>
      </c>
      <c r="S3495" s="12">
        <f t="shared" si="277"/>
        <v>41848.866157407407</v>
      </c>
      <c r="T3495" s="12">
        <f t="shared" si="278"/>
        <v>41868.21597222222</v>
      </c>
      <c r="U3495">
        <f t="shared" si="279"/>
        <v>2014</v>
      </c>
    </row>
    <row r="3496" spans="1:21" ht="48" x14ac:dyDescent="0.2">
      <c r="A3496">
        <v>3494</v>
      </c>
      <c r="B3496" s="3" t="s">
        <v>3492</v>
      </c>
      <c r="C3496" s="3" t="s">
        <v>7603</v>
      </c>
      <c r="D3496" s="15">
        <v>400</v>
      </c>
      <c r="E3496" s="8">
        <v>11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8">
        <f t="shared" si="275"/>
        <v>3</v>
      </c>
      <c r="P3496" s="6">
        <f t="shared" si="276"/>
        <v>0.85</v>
      </c>
      <c r="Q3496" s="10" t="s">
        <v>8314</v>
      </c>
      <c r="R3496" t="s">
        <v>8315</v>
      </c>
      <c r="S3496" s="12">
        <f t="shared" si="277"/>
        <v>42689.214988425927</v>
      </c>
      <c r="T3496" s="12">
        <f t="shared" si="278"/>
        <v>42700.25</v>
      </c>
      <c r="U3496">
        <f t="shared" si="279"/>
        <v>2016</v>
      </c>
    </row>
    <row r="3497" spans="1:21" ht="48" x14ac:dyDescent="0.2">
      <c r="A3497">
        <v>3495</v>
      </c>
      <c r="B3497" s="3" t="s">
        <v>3493</v>
      </c>
      <c r="C3497" s="3" t="s">
        <v>7604</v>
      </c>
      <c r="D3497" s="15">
        <v>5000</v>
      </c>
      <c r="E3497" s="8">
        <v>11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8">
        <f t="shared" si="275"/>
        <v>0</v>
      </c>
      <c r="P3497" s="6">
        <f t="shared" si="276"/>
        <v>0.15</v>
      </c>
      <c r="Q3497" s="10" t="s">
        <v>8314</v>
      </c>
      <c r="R3497" t="s">
        <v>8315</v>
      </c>
      <c r="S3497" s="12">
        <f t="shared" si="277"/>
        <v>41915.762835648151</v>
      </c>
      <c r="T3497" s="12">
        <f t="shared" si="278"/>
        <v>41944.720833333333</v>
      </c>
      <c r="U3497">
        <f t="shared" si="279"/>
        <v>2014</v>
      </c>
    </row>
    <row r="3498" spans="1:21" ht="48" x14ac:dyDescent="0.2">
      <c r="A3498">
        <v>3496</v>
      </c>
      <c r="B3498" s="3" t="s">
        <v>3494</v>
      </c>
      <c r="C3498" s="3" t="s">
        <v>7605</v>
      </c>
      <c r="D3498" s="15">
        <v>3000</v>
      </c>
      <c r="E3498" s="8">
        <v>11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8">
        <f t="shared" si="275"/>
        <v>0</v>
      </c>
      <c r="P3498" s="6">
        <f t="shared" si="276"/>
        <v>0.14000000000000001</v>
      </c>
      <c r="Q3498" s="10" t="s">
        <v>8314</v>
      </c>
      <c r="R3498" t="s">
        <v>8315</v>
      </c>
      <c r="S3498" s="12">
        <f t="shared" si="277"/>
        <v>42584.846828703703</v>
      </c>
      <c r="T3498" s="12">
        <f t="shared" si="278"/>
        <v>42624.846828703703</v>
      </c>
      <c r="U3498">
        <f t="shared" si="279"/>
        <v>2016</v>
      </c>
    </row>
    <row r="3499" spans="1:21" ht="48" x14ac:dyDescent="0.2">
      <c r="A3499">
        <v>3497</v>
      </c>
      <c r="B3499" s="3" t="s">
        <v>3495</v>
      </c>
      <c r="C3499" s="3" t="s">
        <v>7606</v>
      </c>
      <c r="D3499" s="15">
        <v>1551</v>
      </c>
      <c r="E3499" s="8">
        <v>11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8">
        <f t="shared" si="275"/>
        <v>1</v>
      </c>
      <c r="P3499" s="6">
        <f t="shared" si="276"/>
        <v>0.22</v>
      </c>
      <c r="Q3499" s="10" t="s">
        <v>8314</v>
      </c>
      <c r="R3499" t="s">
        <v>8315</v>
      </c>
      <c r="S3499" s="12">
        <f t="shared" si="277"/>
        <v>42511.741944444439</v>
      </c>
      <c r="T3499" s="12">
        <f t="shared" si="278"/>
        <v>42523.916666666672</v>
      </c>
      <c r="U3499">
        <f t="shared" si="279"/>
        <v>2016</v>
      </c>
    </row>
    <row r="3500" spans="1:21" ht="48" x14ac:dyDescent="0.2">
      <c r="A3500">
        <v>3498</v>
      </c>
      <c r="B3500" s="3" t="s">
        <v>3496</v>
      </c>
      <c r="C3500" s="3" t="s">
        <v>7607</v>
      </c>
      <c r="D3500" s="15">
        <v>1650</v>
      </c>
      <c r="E3500" s="8">
        <v>11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8">
        <f t="shared" si="275"/>
        <v>1</v>
      </c>
      <c r="P3500" s="6">
        <f t="shared" si="276"/>
        <v>0.26</v>
      </c>
      <c r="Q3500" s="10" t="s">
        <v>8314</v>
      </c>
      <c r="R3500" t="s">
        <v>8315</v>
      </c>
      <c r="S3500" s="12">
        <f t="shared" si="277"/>
        <v>42459.15861111111</v>
      </c>
      <c r="T3500" s="12">
        <f t="shared" si="278"/>
        <v>42518.905555555553</v>
      </c>
      <c r="U3500">
        <f t="shared" si="279"/>
        <v>2016</v>
      </c>
    </row>
    <row r="3501" spans="1:21" ht="48" x14ac:dyDescent="0.2">
      <c r="A3501">
        <v>3499</v>
      </c>
      <c r="B3501" s="3" t="s">
        <v>3497</v>
      </c>
      <c r="C3501" s="3" t="s">
        <v>7608</v>
      </c>
      <c r="D3501" s="15">
        <v>2000</v>
      </c>
      <c r="E3501" s="8">
        <v>11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8">
        <f t="shared" si="275"/>
        <v>1</v>
      </c>
      <c r="P3501" s="6">
        <f t="shared" si="276"/>
        <v>0.31</v>
      </c>
      <c r="Q3501" s="10" t="s">
        <v>8314</v>
      </c>
      <c r="R3501" t="s">
        <v>8315</v>
      </c>
      <c r="S3501" s="12">
        <f t="shared" si="277"/>
        <v>42132.036168981482</v>
      </c>
      <c r="T3501" s="12">
        <f t="shared" si="278"/>
        <v>42186.290972222225</v>
      </c>
      <c r="U3501">
        <f t="shared" si="279"/>
        <v>2015</v>
      </c>
    </row>
    <row r="3502" spans="1:21" ht="48" x14ac:dyDescent="0.2">
      <c r="A3502">
        <v>3500</v>
      </c>
      <c r="B3502" s="3" t="s">
        <v>3498</v>
      </c>
      <c r="C3502" s="3" t="s">
        <v>7609</v>
      </c>
      <c r="D3502" s="15">
        <v>1000</v>
      </c>
      <c r="E3502" s="8">
        <v>11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8">
        <f t="shared" si="275"/>
        <v>1</v>
      </c>
      <c r="P3502" s="6">
        <f t="shared" si="276"/>
        <v>0.26</v>
      </c>
      <c r="Q3502" s="10" t="s">
        <v>8314</v>
      </c>
      <c r="R3502" t="s">
        <v>8315</v>
      </c>
      <c r="S3502" s="12">
        <f t="shared" si="277"/>
        <v>42419.91942129629</v>
      </c>
      <c r="T3502" s="12">
        <f t="shared" si="278"/>
        <v>42436.207638888889</v>
      </c>
      <c r="U3502">
        <f t="shared" si="279"/>
        <v>2016</v>
      </c>
    </row>
    <row r="3503" spans="1:21" ht="48" x14ac:dyDescent="0.2">
      <c r="A3503">
        <v>3501</v>
      </c>
      <c r="B3503" s="3" t="s">
        <v>3499</v>
      </c>
      <c r="C3503" s="3" t="s">
        <v>7610</v>
      </c>
      <c r="D3503" s="15">
        <v>1500</v>
      </c>
      <c r="E3503" s="8">
        <v>11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8">
        <f t="shared" si="275"/>
        <v>1</v>
      </c>
      <c r="P3503" s="6">
        <f t="shared" si="276"/>
        <v>0.26</v>
      </c>
      <c r="Q3503" s="10" t="s">
        <v>8314</v>
      </c>
      <c r="R3503" t="s">
        <v>8315</v>
      </c>
      <c r="S3503" s="12">
        <f t="shared" si="277"/>
        <v>42233.763831018514</v>
      </c>
      <c r="T3503" s="12">
        <f t="shared" si="278"/>
        <v>42258.763831018514</v>
      </c>
      <c r="U3503">
        <f t="shared" si="279"/>
        <v>2015</v>
      </c>
    </row>
    <row r="3504" spans="1:21" ht="48" x14ac:dyDescent="0.2">
      <c r="A3504">
        <v>3502</v>
      </c>
      <c r="B3504" s="3" t="s">
        <v>3500</v>
      </c>
      <c r="C3504" s="3" t="s">
        <v>7611</v>
      </c>
      <c r="D3504" s="15">
        <v>4000</v>
      </c>
      <c r="E3504" s="8">
        <v>10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8">
        <f t="shared" si="275"/>
        <v>0</v>
      </c>
      <c r="P3504" s="6">
        <f t="shared" si="276"/>
        <v>0.32</v>
      </c>
      <c r="Q3504" s="10" t="s">
        <v>8314</v>
      </c>
      <c r="R3504" t="s">
        <v>8315</v>
      </c>
      <c r="S3504" s="12">
        <f t="shared" si="277"/>
        <v>42430.839398148149</v>
      </c>
      <c r="T3504" s="12">
        <f t="shared" si="278"/>
        <v>42445.165972222225</v>
      </c>
      <c r="U3504">
        <f t="shared" si="279"/>
        <v>2016</v>
      </c>
    </row>
    <row r="3505" spans="1:21" ht="48" x14ac:dyDescent="0.2">
      <c r="A3505">
        <v>3503</v>
      </c>
      <c r="B3505" s="3" t="s">
        <v>3501</v>
      </c>
      <c r="C3505" s="3" t="s">
        <v>7612</v>
      </c>
      <c r="D3505" s="15">
        <v>2500</v>
      </c>
      <c r="E3505" s="8">
        <v>10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8">
        <f t="shared" si="275"/>
        <v>0</v>
      </c>
      <c r="P3505" s="6">
        <f t="shared" si="276"/>
        <v>0.26</v>
      </c>
      <c r="Q3505" s="10" t="s">
        <v>8314</v>
      </c>
      <c r="R3505" t="s">
        <v>8315</v>
      </c>
      <c r="S3505" s="12">
        <f t="shared" si="277"/>
        <v>42545.478333333333</v>
      </c>
      <c r="T3505" s="12">
        <f t="shared" si="278"/>
        <v>42575.478333333333</v>
      </c>
      <c r="U3505">
        <f t="shared" si="279"/>
        <v>2016</v>
      </c>
    </row>
    <row r="3506" spans="1:21" ht="48" x14ac:dyDescent="0.2">
      <c r="A3506">
        <v>3504</v>
      </c>
      <c r="B3506" s="3" t="s">
        <v>3502</v>
      </c>
      <c r="C3506" s="3" t="s">
        <v>7613</v>
      </c>
      <c r="D3506" s="15">
        <v>1000</v>
      </c>
      <c r="E3506" s="8">
        <v>10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8">
        <f t="shared" si="275"/>
        <v>1</v>
      </c>
      <c r="P3506" s="6">
        <f t="shared" si="276"/>
        <v>1.25</v>
      </c>
      <c r="Q3506" s="10" t="s">
        <v>8314</v>
      </c>
      <c r="R3506" t="s">
        <v>8315</v>
      </c>
      <c r="S3506" s="12">
        <f t="shared" si="277"/>
        <v>42297.748738425929</v>
      </c>
      <c r="T3506" s="12">
        <f t="shared" si="278"/>
        <v>42327.790405092594</v>
      </c>
      <c r="U3506">
        <f t="shared" si="279"/>
        <v>2015</v>
      </c>
    </row>
    <row r="3507" spans="1:21" ht="96" x14ac:dyDescent="0.2">
      <c r="A3507">
        <v>3505</v>
      </c>
      <c r="B3507" s="3" t="s">
        <v>3503</v>
      </c>
      <c r="C3507" s="3" t="s">
        <v>7614</v>
      </c>
      <c r="D3507" s="15">
        <v>2500</v>
      </c>
      <c r="E3507" s="8">
        <v>10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8">
        <f t="shared" si="275"/>
        <v>0</v>
      </c>
      <c r="P3507" s="6">
        <f t="shared" si="276"/>
        <v>0.26</v>
      </c>
      <c r="Q3507" s="10" t="s">
        <v>8314</v>
      </c>
      <c r="R3507" t="s">
        <v>8315</v>
      </c>
      <c r="S3507" s="12">
        <f t="shared" si="277"/>
        <v>41760.935706018521</v>
      </c>
      <c r="T3507" s="12">
        <f t="shared" si="278"/>
        <v>41772.166666666664</v>
      </c>
      <c r="U3507">
        <f t="shared" si="279"/>
        <v>2014</v>
      </c>
    </row>
    <row r="3508" spans="1:21" ht="48" x14ac:dyDescent="0.2">
      <c r="A3508">
        <v>3506</v>
      </c>
      <c r="B3508" s="3" t="s">
        <v>3504</v>
      </c>
      <c r="C3508" s="3" t="s">
        <v>7615</v>
      </c>
      <c r="D3508" s="15">
        <v>3000</v>
      </c>
      <c r="E3508" s="8">
        <v>10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8">
        <f t="shared" si="275"/>
        <v>0</v>
      </c>
      <c r="P3508" s="6">
        <f t="shared" si="276"/>
        <v>0.34</v>
      </c>
      <c r="Q3508" s="10" t="s">
        <v>8314</v>
      </c>
      <c r="R3508" t="s">
        <v>8315</v>
      </c>
      <c r="S3508" s="12">
        <f t="shared" si="277"/>
        <v>41829.734259259261</v>
      </c>
      <c r="T3508" s="12">
        <f t="shared" si="278"/>
        <v>41874.734259259261</v>
      </c>
      <c r="U3508">
        <f t="shared" si="279"/>
        <v>2014</v>
      </c>
    </row>
    <row r="3509" spans="1:21" ht="32" x14ac:dyDescent="0.2">
      <c r="A3509">
        <v>3507</v>
      </c>
      <c r="B3509" s="3" t="s">
        <v>3505</v>
      </c>
      <c r="C3509" s="3" t="s">
        <v>7616</v>
      </c>
      <c r="D3509" s="15">
        <v>10000</v>
      </c>
      <c r="E3509" s="8">
        <v>10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8">
        <f t="shared" si="275"/>
        <v>0</v>
      </c>
      <c r="P3509" s="6">
        <f t="shared" si="276"/>
        <v>0.14000000000000001</v>
      </c>
      <c r="Q3509" s="10" t="s">
        <v>8314</v>
      </c>
      <c r="R3509" t="s">
        <v>8315</v>
      </c>
      <c r="S3509" s="12">
        <f t="shared" si="277"/>
        <v>42491.92288194444</v>
      </c>
      <c r="T3509" s="12">
        <f t="shared" si="278"/>
        <v>42521.92288194444</v>
      </c>
      <c r="U3509">
        <f t="shared" si="279"/>
        <v>2016</v>
      </c>
    </row>
    <row r="3510" spans="1:21" ht="48" x14ac:dyDescent="0.2">
      <c r="A3510">
        <v>3508</v>
      </c>
      <c r="B3510" s="3" t="s">
        <v>3506</v>
      </c>
      <c r="C3510" s="3" t="s">
        <v>7617</v>
      </c>
      <c r="D3510" s="15">
        <v>100</v>
      </c>
      <c r="E3510" s="8">
        <v>10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8">
        <f t="shared" si="275"/>
        <v>10</v>
      </c>
      <c r="P3510" s="6">
        <f t="shared" si="276"/>
        <v>0.67</v>
      </c>
      <c r="Q3510" s="10" t="s">
        <v>8314</v>
      </c>
      <c r="R3510" t="s">
        <v>8315</v>
      </c>
      <c r="S3510" s="12">
        <f t="shared" si="277"/>
        <v>42477.729780092588</v>
      </c>
      <c r="T3510" s="12">
        <f t="shared" si="278"/>
        <v>42500.875</v>
      </c>
      <c r="U3510">
        <f t="shared" si="279"/>
        <v>2016</v>
      </c>
    </row>
    <row r="3511" spans="1:21" ht="48" x14ac:dyDescent="0.2">
      <c r="A3511">
        <v>3509</v>
      </c>
      <c r="B3511" s="3" t="s">
        <v>3507</v>
      </c>
      <c r="C3511" s="3" t="s">
        <v>7618</v>
      </c>
      <c r="D3511" s="15">
        <v>3000</v>
      </c>
      <c r="E3511" s="8">
        <v>10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8">
        <f t="shared" si="275"/>
        <v>0</v>
      </c>
      <c r="P3511" s="6">
        <f t="shared" si="276"/>
        <v>0.3</v>
      </c>
      <c r="Q3511" s="10" t="s">
        <v>8314</v>
      </c>
      <c r="R3511" t="s">
        <v>8315</v>
      </c>
      <c r="S3511" s="12">
        <f t="shared" si="277"/>
        <v>41950.859560185185</v>
      </c>
      <c r="T3511" s="12">
        <f t="shared" si="278"/>
        <v>41964.204861111109</v>
      </c>
      <c r="U3511">
        <f t="shared" si="279"/>
        <v>2014</v>
      </c>
    </row>
    <row r="3512" spans="1:21" ht="48" x14ac:dyDescent="0.2">
      <c r="A3512">
        <v>3510</v>
      </c>
      <c r="B3512" s="3" t="s">
        <v>3508</v>
      </c>
      <c r="C3512" s="3" t="s">
        <v>7619</v>
      </c>
      <c r="D3512" s="15">
        <v>900</v>
      </c>
      <c r="E3512" s="8">
        <v>10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8">
        <f t="shared" si="275"/>
        <v>1</v>
      </c>
      <c r="P3512" s="6">
        <f t="shared" si="276"/>
        <v>0.67</v>
      </c>
      <c r="Q3512" s="10" t="s">
        <v>8314</v>
      </c>
      <c r="R3512" t="s">
        <v>8315</v>
      </c>
      <c r="S3512" s="12">
        <f t="shared" si="277"/>
        <v>41802.62090277778</v>
      </c>
      <c r="T3512" s="12">
        <f t="shared" si="278"/>
        <v>41822.62090277778</v>
      </c>
      <c r="U3512">
        <f t="shared" si="279"/>
        <v>2014</v>
      </c>
    </row>
    <row r="3513" spans="1:21" ht="48" x14ac:dyDescent="0.2">
      <c r="A3513">
        <v>3511</v>
      </c>
      <c r="B3513" s="3" t="s">
        <v>3509</v>
      </c>
      <c r="C3513" s="3" t="s">
        <v>7620</v>
      </c>
      <c r="D3513" s="15">
        <v>1500</v>
      </c>
      <c r="E3513" s="8">
        <v>10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8">
        <f t="shared" si="275"/>
        <v>1</v>
      </c>
      <c r="P3513" s="6">
        <f t="shared" si="276"/>
        <v>0.53</v>
      </c>
      <c r="Q3513" s="10" t="s">
        <v>8314</v>
      </c>
      <c r="R3513" t="s">
        <v>8315</v>
      </c>
      <c r="S3513" s="12">
        <f t="shared" si="277"/>
        <v>41927.873784722222</v>
      </c>
      <c r="T3513" s="12">
        <f t="shared" si="278"/>
        <v>41950.770833333336</v>
      </c>
      <c r="U3513">
        <f t="shared" si="279"/>
        <v>2014</v>
      </c>
    </row>
    <row r="3514" spans="1:21" ht="48" x14ac:dyDescent="0.2">
      <c r="A3514">
        <v>3512</v>
      </c>
      <c r="B3514" s="3" t="s">
        <v>3510</v>
      </c>
      <c r="C3514" s="3" t="s">
        <v>7621</v>
      </c>
      <c r="D3514" s="15">
        <v>1000</v>
      </c>
      <c r="E3514" s="8">
        <v>10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8">
        <f t="shared" si="275"/>
        <v>1</v>
      </c>
      <c r="P3514" s="6">
        <f t="shared" si="276"/>
        <v>0.59</v>
      </c>
      <c r="Q3514" s="10" t="s">
        <v>8314</v>
      </c>
      <c r="R3514" t="s">
        <v>8315</v>
      </c>
      <c r="S3514" s="12">
        <f t="shared" si="277"/>
        <v>42057.536944444444</v>
      </c>
      <c r="T3514" s="12">
        <f t="shared" si="278"/>
        <v>42117.49527777778</v>
      </c>
      <c r="U3514">
        <f t="shared" si="279"/>
        <v>2015</v>
      </c>
    </row>
    <row r="3515" spans="1:21" ht="48" x14ac:dyDescent="0.2">
      <c r="A3515">
        <v>3513</v>
      </c>
      <c r="B3515" s="3" t="s">
        <v>3511</v>
      </c>
      <c r="C3515" s="3" t="s">
        <v>7622</v>
      </c>
      <c r="D3515" s="15">
        <v>2800</v>
      </c>
      <c r="E3515" s="8">
        <v>10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8">
        <f t="shared" si="275"/>
        <v>0</v>
      </c>
      <c r="P3515" s="6">
        <f t="shared" si="276"/>
        <v>0.23</v>
      </c>
      <c r="Q3515" s="10" t="s">
        <v>8314</v>
      </c>
      <c r="R3515" t="s">
        <v>8315</v>
      </c>
      <c r="S3515" s="12">
        <f t="shared" si="277"/>
        <v>41781.096203703702</v>
      </c>
      <c r="T3515" s="12">
        <f t="shared" si="278"/>
        <v>41794.207638888889</v>
      </c>
      <c r="U3515">
        <f t="shared" si="279"/>
        <v>2014</v>
      </c>
    </row>
    <row r="3516" spans="1:21" ht="48" x14ac:dyDescent="0.2">
      <c r="A3516">
        <v>3514</v>
      </c>
      <c r="B3516" s="3" t="s">
        <v>3512</v>
      </c>
      <c r="C3516" s="3" t="s">
        <v>7623</v>
      </c>
      <c r="D3516" s="15">
        <v>500</v>
      </c>
      <c r="E3516" s="8">
        <v>10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8">
        <f t="shared" si="275"/>
        <v>2</v>
      </c>
      <c r="P3516" s="6">
        <f t="shared" si="276"/>
        <v>1</v>
      </c>
      <c r="Q3516" s="10" t="s">
        <v>8314</v>
      </c>
      <c r="R3516" t="s">
        <v>8315</v>
      </c>
      <c r="S3516" s="12">
        <f t="shared" si="277"/>
        <v>42020.846666666665</v>
      </c>
      <c r="T3516" s="12">
        <f t="shared" si="278"/>
        <v>42037.207638888889</v>
      </c>
      <c r="U3516">
        <f t="shared" si="279"/>
        <v>2015</v>
      </c>
    </row>
    <row r="3517" spans="1:21" ht="48" x14ac:dyDescent="0.2">
      <c r="A3517">
        <v>3515</v>
      </c>
      <c r="B3517" s="3" t="s">
        <v>3513</v>
      </c>
      <c r="C3517" s="3" t="s">
        <v>7624</v>
      </c>
      <c r="D3517" s="15">
        <v>3000</v>
      </c>
      <c r="E3517" s="8">
        <v>10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8">
        <f t="shared" si="275"/>
        <v>0</v>
      </c>
      <c r="P3517" s="6">
        <f t="shared" si="276"/>
        <v>0.22</v>
      </c>
      <c r="Q3517" s="10" t="s">
        <v>8314</v>
      </c>
      <c r="R3517" t="s">
        <v>8315</v>
      </c>
      <c r="S3517" s="12">
        <f t="shared" si="277"/>
        <v>42125.772812499999</v>
      </c>
      <c r="T3517" s="12">
        <f t="shared" si="278"/>
        <v>42155.772812499999</v>
      </c>
      <c r="U3517">
        <f t="shared" si="279"/>
        <v>2015</v>
      </c>
    </row>
    <row r="3518" spans="1:21" ht="48" x14ac:dyDescent="0.2">
      <c r="A3518">
        <v>3516</v>
      </c>
      <c r="B3518" s="3" t="s">
        <v>3514</v>
      </c>
      <c r="C3518" s="3" t="s">
        <v>7625</v>
      </c>
      <c r="D3518" s="15">
        <v>2500</v>
      </c>
      <c r="E3518" s="8">
        <v>10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8">
        <f t="shared" si="275"/>
        <v>0</v>
      </c>
      <c r="P3518" s="6">
        <f t="shared" si="276"/>
        <v>0.91</v>
      </c>
      <c r="Q3518" s="10" t="s">
        <v>8314</v>
      </c>
      <c r="R3518" t="s">
        <v>8315</v>
      </c>
      <c r="S3518" s="12">
        <f t="shared" si="277"/>
        <v>41856.010069444441</v>
      </c>
      <c r="T3518" s="12">
        <f t="shared" si="278"/>
        <v>41890.125</v>
      </c>
      <c r="U3518">
        <f t="shared" si="279"/>
        <v>2014</v>
      </c>
    </row>
    <row r="3519" spans="1:21" ht="48" x14ac:dyDescent="0.2">
      <c r="A3519">
        <v>3517</v>
      </c>
      <c r="B3519" s="3" t="s">
        <v>3515</v>
      </c>
      <c r="C3519" s="3" t="s">
        <v>7626</v>
      </c>
      <c r="D3519" s="15">
        <v>4000</v>
      </c>
      <c r="E3519" s="8">
        <v>10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8">
        <f t="shared" si="275"/>
        <v>0</v>
      </c>
      <c r="P3519" s="6">
        <f t="shared" si="276"/>
        <v>0.77</v>
      </c>
      <c r="Q3519" s="10" t="s">
        <v>8314</v>
      </c>
      <c r="R3519" t="s">
        <v>8315</v>
      </c>
      <c r="S3519" s="12">
        <f t="shared" si="277"/>
        <v>41794.817523148151</v>
      </c>
      <c r="T3519" s="12">
        <f t="shared" si="278"/>
        <v>41824.458333333336</v>
      </c>
      <c r="U3519">
        <f t="shared" si="279"/>
        <v>2014</v>
      </c>
    </row>
    <row r="3520" spans="1:21" ht="48" x14ac:dyDescent="0.2">
      <c r="A3520">
        <v>3518</v>
      </c>
      <c r="B3520" s="3" t="s">
        <v>3516</v>
      </c>
      <c r="C3520" s="3" t="s">
        <v>7627</v>
      </c>
      <c r="D3520" s="15">
        <v>1500</v>
      </c>
      <c r="E3520" s="8">
        <v>10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8">
        <f t="shared" si="275"/>
        <v>1</v>
      </c>
      <c r="P3520" s="6">
        <f t="shared" si="276"/>
        <v>0.3</v>
      </c>
      <c r="Q3520" s="10" t="s">
        <v>8314</v>
      </c>
      <c r="R3520" t="s">
        <v>8315</v>
      </c>
      <c r="S3520" s="12">
        <f t="shared" si="277"/>
        <v>41893.783553240741</v>
      </c>
      <c r="T3520" s="12">
        <f t="shared" si="278"/>
        <v>41914.597916666666</v>
      </c>
      <c r="U3520">
        <f t="shared" si="279"/>
        <v>2014</v>
      </c>
    </row>
    <row r="3521" spans="1:21" ht="48" x14ac:dyDescent="0.2">
      <c r="A3521">
        <v>3519</v>
      </c>
      <c r="B3521" s="3" t="s">
        <v>3517</v>
      </c>
      <c r="C3521" s="3" t="s">
        <v>7628</v>
      </c>
      <c r="D3521" s="15">
        <v>2000</v>
      </c>
      <c r="E3521" s="8">
        <v>10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8">
        <f t="shared" si="275"/>
        <v>1</v>
      </c>
      <c r="P3521" s="6">
        <f t="shared" si="276"/>
        <v>0.36</v>
      </c>
      <c r="Q3521" s="10" t="s">
        <v>8314</v>
      </c>
      <c r="R3521" t="s">
        <v>8315</v>
      </c>
      <c r="S3521" s="12">
        <f t="shared" si="277"/>
        <v>42037.598958333328</v>
      </c>
      <c r="T3521" s="12">
        <f t="shared" si="278"/>
        <v>42067.598958333328</v>
      </c>
      <c r="U3521">
        <f t="shared" si="279"/>
        <v>2015</v>
      </c>
    </row>
    <row r="3522" spans="1:21" ht="32" x14ac:dyDescent="0.2">
      <c r="A3522">
        <v>3520</v>
      </c>
      <c r="B3522" s="3" t="s">
        <v>3518</v>
      </c>
      <c r="C3522" s="3" t="s">
        <v>7629</v>
      </c>
      <c r="D3522" s="15">
        <v>2000</v>
      </c>
      <c r="E3522" s="8">
        <v>10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8">
        <f t="shared" si="275"/>
        <v>1</v>
      </c>
      <c r="P3522" s="6">
        <f t="shared" si="276"/>
        <v>0.48</v>
      </c>
      <c r="Q3522" s="10" t="s">
        <v>8314</v>
      </c>
      <c r="R3522" t="s">
        <v>8315</v>
      </c>
      <c r="S3522" s="12">
        <f t="shared" si="277"/>
        <v>42227.824212962965</v>
      </c>
      <c r="T3522" s="12">
        <f t="shared" si="278"/>
        <v>42253.57430555555</v>
      </c>
      <c r="U3522">
        <f t="shared" si="279"/>
        <v>2015</v>
      </c>
    </row>
    <row r="3523" spans="1:21" ht="48" x14ac:dyDescent="0.2">
      <c r="A3523">
        <v>3521</v>
      </c>
      <c r="B3523" s="3" t="s">
        <v>3519</v>
      </c>
      <c r="C3523" s="3" t="s">
        <v>7630</v>
      </c>
      <c r="D3523" s="15">
        <v>350</v>
      </c>
      <c r="E3523" s="8">
        <v>10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8">
        <f t="shared" ref="O3523:O3586" si="280">ROUND(E3523/D3523*100,0)</f>
        <v>3</v>
      </c>
      <c r="P3523" s="6">
        <f t="shared" ref="P3523:P3586" si="281">IFERROR(ROUND(E3523/L3523,2), "N/A")</f>
        <v>0.77</v>
      </c>
      <c r="Q3523" s="10" t="s">
        <v>8314</v>
      </c>
      <c r="R3523" t="s">
        <v>8315</v>
      </c>
      <c r="S3523" s="12">
        <f t="shared" ref="S3523:S3586" si="282">(((J3523/60)/60)/24)+DATE(1970,1,1)</f>
        <v>41881.361342592594</v>
      </c>
      <c r="T3523" s="12">
        <f t="shared" ref="T3523:T3586" si="283">(((I3523/60)/60)/24)+DATE(1970,1,1)</f>
        <v>41911.361342592594</v>
      </c>
      <c r="U3523">
        <f t="shared" si="279"/>
        <v>2014</v>
      </c>
    </row>
    <row r="3524" spans="1:21" ht="48" x14ac:dyDescent="0.2">
      <c r="A3524">
        <v>3522</v>
      </c>
      <c r="B3524" s="3" t="s">
        <v>3520</v>
      </c>
      <c r="C3524" s="3" t="s">
        <v>7631</v>
      </c>
      <c r="D3524" s="15">
        <v>1395</v>
      </c>
      <c r="E3524" s="8">
        <v>10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8">
        <f t="shared" si="280"/>
        <v>1</v>
      </c>
      <c r="P3524" s="6">
        <f t="shared" si="281"/>
        <v>0.28999999999999998</v>
      </c>
      <c r="Q3524" s="10" t="s">
        <v>8314</v>
      </c>
      <c r="R3524" t="s">
        <v>8315</v>
      </c>
      <c r="S3524" s="12">
        <f t="shared" si="282"/>
        <v>42234.789884259255</v>
      </c>
      <c r="T3524" s="12">
        <f t="shared" si="283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3521</v>
      </c>
      <c r="C3525" s="3" t="s">
        <v>7632</v>
      </c>
      <c r="D3525" s="15">
        <v>4000</v>
      </c>
      <c r="E3525" s="8">
        <v>10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8">
        <f t="shared" si="280"/>
        <v>0</v>
      </c>
      <c r="P3525" s="6">
        <f t="shared" si="281"/>
        <v>0.13</v>
      </c>
      <c r="Q3525" s="10" t="s">
        <v>8314</v>
      </c>
      <c r="R3525" t="s">
        <v>8315</v>
      </c>
      <c r="S3525" s="12">
        <f t="shared" si="282"/>
        <v>42581.397546296299</v>
      </c>
      <c r="T3525" s="12">
        <f t="shared" si="283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3522</v>
      </c>
      <c r="C3526" s="3" t="s">
        <v>7633</v>
      </c>
      <c r="D3526" s="15">
        <v>10000</v>
      </c>
      <c r="E3526" s="8">
        <v>10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8">
        <f t="shared" si="280"/>
        <v>0</v>
      </c>
      <c r="P3526" s="6">
        <f t="shared" si="281"/>
        <v>0.14000000000000001</v>
      </c>
      <c r="Q3526" s="10" t="s">
        <v>8314</v>
      </c>
      <c r="R3526" t="s">
        <v>8315</v>
      </c>
      <c r="S3526" s="12">
        <f t="shared" si="282"/>
        <v>41880.76357638889</v>
      </c>
      <c r="T3526" s="12">
        <f t="shared" si="283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3523</v>
      </c>
      <c r="C3527" s="3" t="s">
        <v>7634</v>
      </c>
      <c r="D3527" s="15">
        <v>500</v>
      </c>
      <c r="E3527" s="8">
        <v>10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8">
        <f t="shared" si="280"/>
        <v>2</v>
      </c>
      <c r="P3527" s="6">
        <f t="shared" si="281"/>
        <v>1.43</v>
      </c>
      <c r="Q3527" s="10" t="s">
        <v>8314</v>
      </c>
      <c r="R3527" t="s">
        <v>8315</v>
      </c>
      <c r="S3527" s="12">
        <f t="shared" si="282"/>
        <v>42214.6956712963</v>
      </c>
      <c r="T3527" s="12">
        <f t="shared" si="283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3524</v>
      </c>
      <c r="C3528" s="3" t="s">
        <v>7635</v>
      </c>
      <c r="D3528" s="15">
        <v>3300</v>
      </c>
      <c r="E3528" s="8">
        <v>10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8">
        <f t="shared" si="280"/>
        <v>0</v>
      </c>
      <c r="P3528" s="6">
        <f t="shared" si="281"/>
        <v>0.28999999999999998</v>
      </c>
      <c r="Q3528" s="10" t="s">
        <v>8314</v>
      </c>
      <c r="R3528" t="s">
        <v>8315</v>
      </c>
      <c r="S3528" s="12">
        <f t="shared" si="282"/>
        <v>42460.335312499999</v>
      </c>
      <c r="T3528" s="12">
        <f t="shared" si="283"/>
        <v>42488.249305555553</v>
      </c>
      <c r="U3528">
        <f t="shared" ref="U3528:U3591" si="284">YEAR(S3528)</f>
        <v>2016</v>
      </c>
    </row>
    <row r="3529" spans="1:21" ht="48" x14ac:dyDescent="0.2">
      <c r="A3529">
        <v>3527</v>
      </c>
      <c r="B3529" s="3" t="s">
        <v>3525</v>
      </c>
      <c r="C3529" s="3" t="s">
        <v>7636</v>
      </c>
      <c r="D3529" s="15">
        <v>6000</v>
      </c>
      <c r="E3529" s="8">
        <v>10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8">
        <f t="shared" si="280"/>
        <v>0</v>
      </c>
      <c r="P3529" s="6">
        <f t="shared" si="281"/>
        <v>0.12</v>
      </c>
      <c r="Q3529" s="10" t="s">
        <v>8314</v>
      </c>
      <c r="R3529" t="s">
        <v>8315</v>
      </c>
      <c r="S3529" s="12">
        <f t="shared" si="282"/>
        <v>42167.023206018523</v>
      </c>
      <c r="T3529" s="12">
        <f t="shared" si="283"/>
        <v>42196.165972222225</v>
      </c>
      <c r="U3529">
        <f t="shared" si="284"/>
        <v>2015</v>
      </c>
    </row>
    <row r="3530" spans="1:21" ht="48" x14ac:dyDescent="0.2">
      <c r="A3530">
        <v>3528</v>
      </c>
      <c r="B3530" s="3" t="s">
        <v>3526</v>
      </c>
      <c r="C3530" s="3" t="s">
        <v>7637</v>
      </c>
      <c r="D3530" s="15">
        <v>1650</v>
      </c>
      <c r="E3530" s="8">
        <v>10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8">
        <f t="shared" si="280"/>
        <v>1</v>
      </c>
      <c r="P3530" s="6">
        <f t="shared" si="281"/>
        <v>0.27</v>
      </c>
      <c r="Q3530" s="10" t="s">
        <v>8314</v>
      </c>
      <c r="R3530" t="s">
        <v>8315</v>
      </c>
      <c r="S3530" s="12">
        <f t="shared" si="282"/>
        <v>42733.50136574074</v>
      </c>
      <c r="T3530" s="12">
        <f t="shared" si="283"/>
        <v>42753.50136574074</v>
      </c>
      <c r="U3530">
        <f t="shared" si="284"/>
        <v>2016</v>
      </c>
    </row>
    <row r="3531" spans="1:21" ht="48" x14ac:dyDescent="0.2">
      <c r="A3531">
        <v>3529</v>
      </c>
      <c r="B3531" s="3" t="s">
        <v>3527</v>
      </c>
      <c r="C3531" s="3" t="s">
        <v>7638</v>
      </c>
      <c r="D3531" s="15">
        <v>500</v>
      </c>
      <c r="E3531" s="8">
        <v>10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8">
        <f t="shared" si="280"/>
        <v>2</v>
      </c>
      <c r="P3531" s="6">
        <f t="shared" si="281"/>
        <v>0.56000000000000005</v>
      </c>
      <c r="Q3531" s="10" t="s">
        <v>8314</v>
      </c>
      <c r="R3531" t="s">
        <v>8315</v>
      </c>
      <c r="S3531" s="12">
        <f t="shared" si="282"/>
        <v>42177.761782407411</v>
      </c>
      <c r="T3531" s="12">
        <f t="shared" si="283"/>
        <v>42198.041666666672</v>
      </c>
      <c r="U3531">
        <f t="shared" si="284"/>
        <v>2015</v>
      </c>
    </row>
    <row r="3532" spans="1:21" ht="48" x14ac:dyDescent="0.2">
      <c r="A3532">
        <v>3530</v>
      </c>
      <c r="B3532" s="3" t="s">
        <v>3528</v>
      </c>
      <c r="C3532" s="3" t="s">
        <v>7639</v>
      </c>
      <c r="D3532" s="15">
        <v>2750</v>
      </c>
      <c r="E3532" s="8">
        <v>10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8">
        <f t="shared" si="280"/>
        <v>0</v>
      </c>
      <c r="P3532" s="6">
        <f t="shared" si="281"/>
        <v>0.45</v>
      </c>
      <c r="Q3532" s="10" t="s">
        <v>8314</v>
      </c>
      <c r="R3532" t="s">
        <v>8315</v>
      </c>
      <c r="S3532" s="12">
        <f t="shared" si="282"/>
        <v>42442.623344907406</v>
      </c>
      <c r="T3532" s="12">
        <f t="shared" si="283"/>
        <v>42470.833333333328</v>
      </c>
      <c r="U3532">
        <f t="shared" si="284"/>
        <v>2016</v>
      </c>
    </row>
    <row r="3533" spans="1:21" ht="16" x14ac:dyDescent="0.2">
      <c r="A3533">
        <v>3531</v>
      </c>
      <c r="B3533" s="3" t="s">
        <v>3529</v>
      </c>
      <c r="C3533" s="3" t="s">
        <v>7640</v>
      </c>
      <c r="D3533" s="15">
        <v>1000</v>
      </c>
      <c r="E3533" s="8">
        <v>10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8">
        <f t="shared" si="280"/>
        <v>1</v>
      </c>
      <c r="P3533" s="6">
        <f t="shared" si="281"/>
        <v>0.38</v>
      </c>
      <c r="Q3533" s="10" t="s">
        <v>8314</v>
      </c>
      <c r="R3533" t="s">
        <v>8315</v>
      </c>
      <c r="S3533" s="12">
        <f t="shared" si="282"/>
        <v>42521.654328703706</v>
      </c>
      <c r="T3533" s="12">
        <f t="shared" si="283"/>
        <v>42551.654328703706</v>
      </c>
      <c r="U3533">
        <f t="shared" si="284"/>
        <v>2016</v>
      </c>
    </row>
    <row r="3534" spans="1:21" ht="48" x14ac:dyDescent="0.2">
      <c r="A3534">
        <v>3532</v>
      </c>
      <c r="B3534" s="3" t="s">
        <v>3530</v>
      </c>
      <c r="C3534" s="3" t="s">
        <v>7641</v>
      </c>
      <c r="D3534" s="15">
        <v>960</v>
      </c>
      <c r="E3534" s="8">
        <v>10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8">
        <f t="shared" si="280"/>
        <v>1</v>
      </c>
      <c r="P3534" s="6">
        <f t="shared" si="281"/>
        <v>0.37</v>
      </c>
      <c r="Q3534" s="10" t="s">
        <v>8314</v>
      </c>
      <c r="R3534" t="s">
        <v>8315</v>
      </c>
      <c r="S3534" s="12">
        <f t="shared" si="282"/>
        <v>41884.599849537037</v>
      </c>
      <c r="T3534" s="12">
        <f t="shared" si="283"/>
        <v>41900.165972222225</v>
      </c>
      <c r="U3534">
        <f t="shared" si="284"/>
        <v>2014</v>
      </c>
    </row>
    <row r="3535" spans="1:21" ht="48" x14ac:dyDescent="0.2">
      <c r="A3535">
        <v>3533</v>
      </c>
      <c r="B3535" s="3" t="s">
        <v>3531</v>
      </c>
      <c r="C3535" s="3" t="s">
        <v>7642</v>
      </c>
      <c r="D3535" s="15">
        <v>500</v>
      </c>
      <c r="E3535" s="8">
        <v>10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8">
        <f t="shared" si="280"/>
        <v>2</v>
      </c>
      <c r="P3535" s="6">
        <f t="shared" si="281"/>
        <v>1.25</v>
      </c>
      <c r="Q3535" s="10" t="s">
        <v>8314</v>
      </c>
      <c r="R3535" t="s">
        <v>8315</v>
      </c>
      <c r="S3535" s="12">
        <f t="shared" si="282"/>
        <v>42289.761192129634</v>
      </c>
      <c r="T3535" s="12">
        <f t="shared" si="283"/>
        <v>42319.802858796291</v>
      </c>
      <c r="U3535">
        <f t="shared" si="284"/>
        <v>2015</v>
      </c>
    </row>
    <row r="3536" spans="1:21" ht="32" x14ac:dyDescent="0.2">
      <c r="A3536">
        <v>3534</v>
      </c>
      <c r="B3536" s="3" t="s">
        <v>3532</v>
      </c>
      <c r="C3536" s="3" t="s">
        <v>7643</v>
      </c>
      <c r="D3536" s="15">
        <v>5000</v>
      </c>
      <c r="E3536" s="8">
        <v>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8">
        <f t="shared" si="280"/>
        <v>0</v>
      </c>
      <c r="P3536" s="6">
        <f t="shared" si="281"/>
        <v>0.05</v>
      </c>
      <c r="Q3536" s="10" t="s">
        <v>8314</v>
      </c>
      <c r="R3536" t="s">
        <v>8315</v>
      </c>
      <c r="S3536" s="12">
        <f t="shared" si="282"/>
        <v>42243.6252662037</v>
      </c>
      <c r="T3536" s="12">
        <f t="shared" si="283"/>
        <v>42278.6252662037</v>
      </c>
      <c r="U3536">
        <f t="shared" si="284"/>
        <v>2015</v>
      </c>
    </row>
    <row r="3537" spans="1:21" ht="48" x14ac:dyDescent="0.2">
      <c r="A3537">
        <v>3535</v>
      </c>
      <c r="B3537" s="3" t="s">
        <v>3533</v>
      </c>
      <c r="C3537" s="3" t="s">
        <v>7644</v>
      </c>
      <c r="D3537" s="15">
        <v>2000</v>
      </c>
      <c r="E3537" s="8">
        <v>10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8">
        <f t="shared" si="280"/>
        <v>1</v>
      </c>
      <c r="P3537" s="6">
        <f t="shared" si="281"/>
        <v>0.22</v>
      </c>
      <c r="Q3537" s="10" t="s">
        <v>8314</v>
      </c>
      <c r="R3537" t="s">
        <v>8315</v>
      </c>
      <c r="S3537" s="12">
        <f t="shared" si="282"/>
        <v>42248.640162037031</v>
      </c>
      <c r="T3537" s="12">
        <f t="shared" si="283"/>
        <v>42279.75</v>
      </c>
      <c r="U3537">
        <f t="shared" si="284"/>
        <v>2015</v>
      </c>
    </row>
    <row r="3538" spans="1:21" ht="48" x14ac:dyDescent="0.2">
      <c r="A3538">
        <v>3536</v>
      </c>
      <c r="B3538" s="3" t="s">
        <v>3534</v>
      </c>
      <c r="C3538" s="3" t="s">
        <v>7645</v>
      </c>
      <c r="D3538" s="15">
        <v>150</v>
      </c>
      <c r="E3538" s="8">
        <v>10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8">
        <f t="shared" si="280"/>
        <v>7</v>
      </c>
      <c r="P3538" s="6">
        <f t="shared" si="281"/>
        <v>0.59</v>
      </c>
      <c r="Q3538" s="10" t="s">
        <v>8314</v>
      </c>
      <c r="R3538" t="s">
        <v>8315</v>
      </c>
      <c r="S3538" s="12">
        <f t="shared" si="282"/>
        <v>42328.727141203708</v>
      </c>
      <c r="T3538" s="12">
        <f t="shared" si="283"/>
        <v>42358.499305555553</v>
      </c>
      <c r="U3538">
        <f t="shared" si="284"/>
        <v>2015</v>
      </c>
    </row>
    <row r="3539" spans="1:21" ht="48" x14ac:dyDescent="0.2">
      <c r="A3539">
        <v>3537</v>
      </c>
      <c r="B3539" s="3" t="s">
        <v>3535</v>
      </c>
      <c r="C3539" s="3" t="s">
        <v>7646</v>
      </c>
      <c r="D3539" s="15">
        <v>675</v>
      </c>
      <c r="E3539" s="8">
        <v>10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8">
        <f t="shared" si="280"/>
        <v>1</v>
      </c>
      <c r="P3539" s="6">
        <f t="shared" si="281"/>
        <v>0.36</v>
      </c>
      <c r="Q3539" s="10" t="s">
        <v>8314</v>
      </c>
      <c r="R3539" t="s">
        <v>8315</v>
      </c>
      <c r="S3539" s="12">
        <f t="shared" si="282"/>
        <v>41923.354351851849</v>
      </c>
      <c r="T3539" s="12">
        <f t="shared" si="283"/>
        <v>41960.332638888889</v>
      </c>
      <c r="U3539">
        <f t="shared" si="284"/>
        <v>2014</v>
      </c>
    </row>
    <row r="3540" spans="1:21" ht="48" x14ac:dyDescent="0.2">
      <c r="A3540">
        <v>3538</v>
      </c>
      <c r="B3540" s="3" t="s">
        <v>3536</v>
      </c>
      <c r="C3540" s="3" t="s">
        <v>7647</v>
      </c>
      <c r="D3540" s="15">
        <v>2000</v>
      </c>
      <c r="E3540" s="8">
        <v>10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8">
        <f t="shared" si="280"/>
        <v>1</v>
      </c>
      <c r="P3540" s="6">
        <f t="shared" si="281"/>
        <v>0.12</v>
      </c>
      <c r="Q3540" s="10" t="s">
        <v>8314</v>
      </c>
      <c r="R3540" t="s">
        <v>8315</v>
      </c>
      <c r="S3540" s="12">
        <f t="shared" si="282"/>
        <v>42571.420601851853</v>
      </c>
      <c r="T3540" s="12">
        <f t="shared" si="283"/>
        <v>42599.420601851853</v>
      </c>
      <c r="U3540">
        <f t="shared" si="284"/>
        <v>2016</v>
      </c>
    </row>
    <row r="3541" spans="1:21" ht="48" x14ac:dyDescent="0.2">
      <c r="A3541">
        <v>3539</v>
      </c>
      <c r="B3541" s="3" t="s">
        <v>3537</v>
      </c>
      <c r="C3541" s="3" t="s">
        <v>7648</v>
      </c>
      <c r="D3541" s="15">
        <v>600</v>
      </c>
      <c r="E3541" s="8">
        <v>10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8">
        <f t="shared" si="280"/>
        <v>2</v>
      </c>
      <c r="P3541" s="6">
        <f t="shared" si="281"/>
        <v>0.77</v>
      </c>
      <c r="Q3541" s="10" t="s">
        <v>8314</v>
      </c>
      <c r="R3541" t="s">
        <v>8315</v>
      </c>
      <c r="S3541" s="12">
        <f t="shared" si="282"/>
        <v>42600.756041666667</v>
      </c>
      <c r="T3541" s="12">
        <f t="shared" si="283"/>
        <v>42621.756041666667</v>
      </c>
      <c r="U3541">
        <f t="shared" si="284"/>
        <v>2016</v>
      </c>
    </row>
    <row r="3542" spans="1:21" ht="48" x14ac:dyDescent="0.2">
      <c r="A3542">
        <v>3540</v>
      </c>
      <c r="B3542" s="3" t="s">
        <v>3538</v>
      </c>
      <c r="C3542" s="3" t="s">
        <v>7649</v>
      </c>
      <c r="D3542" s="15">
        <v>300</v>
      </c>
      <c r="E3542" s="8">
        <v>10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8">
        <f t="shared" si="280"/>
        <v>3</v>
      </c>
      <c r="P3542" s="6">
        <f t="shared" si="281"/>
        <v>1.25</v>
      </c>
      <c r="Q3542" s="10" t="s">
        <v>8314</v>
      </c>
      <c r="R3542" t="s">
        <v>8315</v>
      </c>
      <c r="S3542" s="12">
        <f t="shared" si="282"/>
        <v>42517.003368055557</v>
      </c>
      <c r="T3542" s="12">
        <f t="shared" si="283"/>
        <v>42547.003368055557</v>
      </c>
      <c r="U3542">
        <f t="shared" si="284"/>
        <v>2016</v>
      </c>
    </row>
    <row r="3543" spans="1:21" ht="48" x14ac:dyDescent="0.2">
      <c r="A3543">
        <v>3541</v>
      </c>
      <c r="B3543" s="3" t="s">
        <v>3539</v>
      </c>
      <c r="C3543" s="3" t="s">
        <v>7650</v>
      </c>
      <c r="D3543" s="15">
        <v>1200</v>
      </c>
      <c r="E3543" s="8">
        <v>10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8">
        <f t="shared" si="280"/>
        <v>1</v>
      </c>
      <c r="P3543" s="6">
        <f t="shared" si="281"/>
        <v>0.31</v>
      </c>
      <c r="Q3543" s="10" t="s">
        <v>8314</v>
      </c>
      <c r="R3543" t="s">
        <v>8315</v>
      </c>
      <c r="S3543" s="12">
        <f t="shared" si="282"/>
        <v>42222.730034722219</v>
      </c>
      <c r="T3543" s="12">
        <f t="shared" si="283"/>
        <v>42247.730034722219</v>
      </c>
      <c r="U3543">
        <f t="shared" si="284"/>
        <v>2015</v>
      </c>
    </row>
    <row r="3544" spans="1:21" ht="48" x14ac:dyDescent="0.2">
      <c r="A3544">
        <v>3542</v>
      </c>
      <c r="B3544" s="3" t="s">
        <v>3540</v>
      </c>
      <c r="C3544" s="3" t="s">
        <v>7651</v>
      </c>
      <c r="D3544" s="15">
        <v>5500</v>
      </c>
      <c r="E3544" s="8">
        <v>10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8">
        <f t="shared" si="280"/>
        <v>0</v>
      </c>
      <c r="P3544" s="6">
        <f t="shared" si="281"/>
        <v>0.12</v>
      </c>
      <c r="Q3544" s="10" t="s">
        <v>8314</v>
      </c>
      <c r="R3544" t="s">
        <v>8315</v>
      </c>
      <c r="S3544" s="12">
        <f t="shared" si="282"/>
        <v>41829.599791666667</v>
      </c>
      <c r="T3544" s="12">
        <f t="shared" si="283"/>
        <v>41889.599791666667</v>
      </c>
      <c r="U3544">
        <f t="shared" si="284"/>
        <v>2014</v>
      </c>
    </row>
    <row r="3545" spans="1:21" ht="48" x14ac:dyDescent="0.2">
      <c r="A3545">
        <v>3543</v>
      </c>
      <c r="B3545" s="3" t="s">
        <v>3541</v>
      </c>
      <c r="C3545" s="3" t="s">
        <v>7652</v>
      </c>
      <c r="D3545" s="15">
        <v>1500</v>
      </c>
      <c r="E3545" s="8">
        <v>10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8">
        <f t="shared" si="280"/>
        <v>1</v>
      </c>
      <c r="P3545" s="6">
        <f t="shared" si="281"/>
        <v>0.34</v>
      </c>
      <c r="Q3545" s="10" t="s">
        <v>8314</v>
      </c>
      <c r="R3545" t="s">
        <v>8315</v>
      </c>
      <c r="S3545" s="12">
        <f t="shared" si="282"/>
        <v>42150.755312499998</v>
      </c>
      <c r="T3545" s="12">
        <f t="shared" si="283"/>
        <v>42180.755312499998</v>
      </c>
      <c r="U3545">
        <f t="shared" si="284"/>
        <v>2015</v>
      </c>
    </row>
    <row r="3546" spans="1:21" ht="32" x14ac:dyDescent="0.2">
      <c r="A3546">
        <v>3544</v>
      </c>
      <c r="B3546" s="3" t="s">
        <v>3542</v>
      </c>
      <c r="C3546" s="3" t="s">
        <v>7653</v>
      </c>
      <c r="D3546" s="15">
        <v>2500</v>
      </c>
      <c r="E3546" s="8">
        <v>10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8">
        <f t="shared" si="280"/>
        <v>0</v>
      </c>
      <c r="P3546" s="6">
        <f t="shared" si="281"/>
        <v>0.42</v>
      </c>
      <c r="Q3546" s="10" t="s">
        <v>8314</v>
      </c>
      <c r="R3546" t="s">
        <v>8315</v>
      </c>
      <c r="S3546" s="12">
        <f t="shared" si="282"/>
        <v>42040.831678240742</v>
      </c>
      <c r="T3546" s="12">
        <f t="shared" si="283"/>
        <v>42070.831678240742</v>
      </c>
      <c r="U3546">
        <f t="shared" si="284"/>
        <v>2015</v>
      </c>
    </row>
    <row r="3547" spans="1:21" ht="48" x14ac:dyDescent="0.2">
      <c r="A3547">
        <v>3545</v>
      </c>
      <c r="B3547" s="3" t="s">
        <v>3543</v>
      </c>
      <c r="C3547" s="3" t="s">
        <v>7654</v>
      </c>
      <c r="D3547" s="15">
        <v>250</v>
      </c>
      <c r="E3547" s="8">
        <v>10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8">
        <f t="shared" si="280"/>
        <v>4</v>
      </c>
      <c r="P3547" s="6">
        <f t="shared" si="281"/>
        <v>1.25</v>
      </c>
      <c r="Q3547" s="10" t="s">
        <v>8314</v>
      </c>
      <c r="R3547" t="s">
        <v>8315</v>
      </c>
      <c r="S3547" s="12">
        <f t="shared" si="282"/>
        <v>42075.807395833333</v>
      </c>
      <c r="T3547" s="12">
        <f t="shared" si="283"/>
        <v>42105.807395833333</v>
      </c>
      <c r="U3547">
        <f t="shared" si="284"/>
        <v>2015</v>
      </c>
    </row>
    <row r="3548" spans="1:21" ht="48" x14ac:dyDescent="0.2">
      <c r="A3548">
        <v>3546</v>
      </c>
      <c r="B3548" s="3" t="s">
        <v>3544</v>
      </c>
      <c r="C3548" s="3" t="s">
        <v>7655</v>
      </c>
      <c r="D3548" s="15">
        <v>1100</v>
      </c>
      <c r="E3548" s="8">
        <v>10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8">
        <f t="shared" si="280"/>
        <v>1</v>
      </c>
      <c r="P3548" s="6">
        <f t="shared" si="281"/>
        <v>0.53</v>
      </c>
      <c r="Q3548" s="10" t="s">
        <v>8314</v>
      </c>
      <c r="R3548" t="s">
        <v>8315</v>
      </c>
      <c r="S3548" s="12">
        <f t="shared" si="282"/>
        <v>42073.660694444443</v>
      </c>
      <c r="T3548" s="12">
        <f t="shared" si="283"/>
        <v>42095.165972222225</v>
      </c>
      <c r="U3548">
        <f t="shared" si="284"/>
        <v>2015</v>
      </c>
    </row>
    <row r="3549" spans="1:21" ht="48" x14ac:dyDescent="0.2">
      <c r="A3549">
        <v>3547</v>
      </c>
      <c r="B3549" s="3" t="s">
        <v>3545</v>
      </c>
      <c r="C3549" s="3" t="s">
        <v>7656</v>
      </c>
      <c r="D3549" s="15">
        <v>35000</v>
      </c>
      <c r="E3549" s="8">
        <v>10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8">
        <f t="shared" si="280"/>
        <v>0</v>
      </c>
      <c r="P3549" s="6">
        <f t="shared" si="281"/>
        <v>0.03</v>
      </c>
      <c r="Q3549" s="10" t="s">
        <v>8314</v>
      </c>
      <c r="R3549" t="s">
        <v>8315</v>
      </c>
      <c r="S3549" s="12">
        <f t="shared" si="282"/>
        <v>42480.078715277778</v>
      </c>
      <c r="T3549" s="12">
        <f t="shared" si="283"/>
        <v>42504.165972222225</v>
      </c>
      <c r="U3549">
        <f t="shared" si="284"/>
        <v>2016</v>
      </c>
    </row>
    <row r="3550" spans="1:21" ht="48" x14ac:dyDescent="0.2">
      <c r="A3550">
        <v>3548</v>
      </c>
      <c r="B3550" s="3" t="s">
        <v>3546</v>
      </c>
      <c r="C3550" s="3" t="s">
        <v>7657</v>
      </c>
      <c r="D3550" s="15">
        <v>2100</v>
      </c>
      <c r="E3550" s="8">
        <v>10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8">
        <f t="shared" si="280"/>
        <v>0</v>
      </c>
      <c r="P3550" s="6">
        <f t="shared" si="281"/>
        <v>0.77</v>
      </c>
      <c r="Q3550" s="10" t="s">
        <v>8314</v>
      </c>
      <c r="R3550" t="s">
        <v>8315</v>
      </c>
      <c r="S3550" s="12">
        <f t="shared" si="282"/>
        <v>42411.942291666666</v>
      </c>
      <c r="T3550" s="12">
        <f t="shared" si="283"/>
        <v>42434.041666666672</v>
      </c>
      <c r="U3550">
        <f t="shared" si="284"/>
        <v>2016</v>
      </c>
    </row>
    <row r="3551" spans="1:21" ht="48" x14ac:dyDescent="0.2">
      <c r="A3551">
        <v>3549</v>
      </c>
      <c r="B3551" s="3" t="s">
        <v>3547</v>
      </c>
      <c r="C3551" s="3" t="s">
        <v>7658</v>
      </c>
      <c r="D3551" s="15">
        <v>1000</v>
      </c>
      <c r="E3551" s="8">
        <v>10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8">
        <f t="shared" si="280"/>
        <v>1</v>
      </c>
      <c r="P3551" s="6">
        <f t="shared" si="281"/>
        <v>0.24</v>
      </c>
      <c r="Q3551" s="10" t="s">
        <v>8314</v>
      </c>
      <c r="R3551" t="s">
        <v>8315</v>
      </c>
      <c r="S3551" s="12">
        <f t="shared" si="282"/>
        <v>42223.394363425927</v>
      </c>
      <c r="T3551" s="12">
        <f t="shared" si="283"/>
        <v>42251.394363425927</v>
      </c>
      <c r="U3551">
        <f t="shared" si="284"/>
        <v>2015</v>
      </c>
    </row>
    <row r="3552" spans="1:21" ht="48" x14ac:dyDescent="0.2">
      <c r="A3552">
        <v>3550</v>
      </c>
      <c r="B3552" s="3" t="s">
        <v>3548</v>
      </c>
      <c r="C3552" s="3" t="s">
        <v>7659</v>
      </c>
      <c r="D3552" s="15">
        <v>2500</v>
      </c>
      <c r="E3552" s="8">
        <v>10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8">
        <f t="shared" si="280"/>
        <v>0</v>
      </c>
      <c r="P3552" s="6">
        <f t="shared" si="281"/>
        <v>0.16</v>
      </c>
      <c r="Q3552" s="10" t="s">
        <v>8314</v>
      </c>
      <c r="R3552" t="s">
        <v>8315</v>
      </c>
      <c r="S3552" s="12">
        <f t="shared" si="282"/>
        <v>42462.893495370372</v>
      </c>
      <c r="T3552" s="12">
        <f t="shared" si="283"/>
        <v>42492.893495370372</v>
      </c>
      <c r="U3552">
        <f t="shared" si="284"/>
        <v>2016</v>
      </c>
    </row>
    <row r="3553" spans="1:21" ht="48" x14ac:dyDescent="0.2">
      <c r="A3553">
        <v>3551</v>
      </c>
      <c r="B3553" s="3" t="s">
        <v>3549</v>
      </c>
      <c r="C3553" s="3" t="s">
        <v>7660</v>
      </c>
      <c r="D3553" s="15">
        <v>1500</v>
      </c>
      <c r="E3553" s="8">
        <v>10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8">
        <f t="shared" si="280"/>
        <v>1</v>
      </c>
      <c r="P3553" s="6">
        <f t="shared" si="281"/>
        <v>0.4</v>
      </c>
      <c r="Q3553" s="10" t="s">
        <v>8314</v>
      </c>
      <c r="R3553" t="s">
        <v>8315</v>
      </c>
      <c r="S3553" s="12">
        <f t="shared" si="282"/>
        <v>41753.515856481477</v>
      </c>
      <c r="T3553" s="12">
        <f t="shared" si="283"/>
        <v>41781.921527777777</v>
      </c>
      <c r="U3553">
        <f t="shared" si="284"/>
        <v>2014</v>
      </c>
    </row>
    <row r="3554" spans="1:21" ht="48" x14ac:dyDescent="0.2">
      <c r="A3554">
        <v>3552</v>
      </c>
      <c r="B3554" s="3" t="s">
        <v>3550</v>
      </c>
      <c r="C3554" s="3" t="s">
        <v>7661</v>
      </c>
      <c r="D3554" s="15">
        <v>773</v>
      </c>
      <c r="E3554" s="8">
        <v>9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8">
        <f t="shared" si="280"/>
        <v>1</v>
      </c>
      <c r="P3554" s="6">
        <f t="shared" si="281"/>
        <v>0.45</v>
      </c>
      <c r="Q3554" s="10" t="s">
        <v>8314</v>
      </c>
      <c r="R3554" t="s">
        <v>8315</v>
      </c>
      <c r="S3554" s="12">
        <f t="shared" si="282"/>
        <v>41788.587083333332</v>
      </c>
      <c r="T3554" s="12">
        <f t="shared" si="283"/>
        <v>41818.587083333332</v>
      </c>
      <c r="U3554">
        <f t="shared" si="284"/>
        <v>2014</v>
      </c>
    </row>
    <row r="3555" spans="1:21" ht="48" x14ac:dyDescent="0.2">
      <c r="A3555">
        <v>3553</v>
      </c>
      <c r="B3555" s="3" t="s">
        <v>3551</v>
      </c>
      <c r="C3555" s="3" t="s">
        <v>7662</v>
      </c>
      <c r="D3555" s="15">
        <v>5500</v>
      </c>
      <c r="E3555" s="8">
        <v>8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8">
        <f t="shared" si="280"/>
        <v>0</v>
      </c>
      <c r="P3555" s="6">
        <f t="shared" si="281"/>
        <v>0.08</v>
      </c>
      <c r="Q3555" s="10" t="s">
        <v>8314</v>
      </c>
      <c r="R3555" t="s">
        <v>8315</v>
      </c>
      <c r="S3555" s="12">
        <f t="shared" si="282"/>
        <v>42196.028703703705</v>
      </c>
      <c r="T3555" s="12">
        <f t="shared" si="283"/>
        <v>42228</v>
      </c>
      <c r="U3555">
        <f t="shared" si="284"/>
        <v>2015</v>
      </c>
    </row>
    <row r="3556" spans="1:21" ht="48" x14ac:dyDescent="0.2">
      <c r="A3556">
        <v>3554</v>
      </c>
      <c r="B3556" s="3" t="s">
        <v>3552</v>
      </c>
      <c r="C3556" s="3" t="s">
        <v>7663</v>
      </c>
      <c r="D3556" s="15">
        <v>5000</v>
      </c>
      <c r="E3556" s="8">
        <v>8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8">
        <f t="shared" si="280"/>
        <v>0</v>
      </c>
      <c r="P3556" s="6">
        <f t="shared" si="281"/>
        <v>0.15</v>
      </c>
      <c r="Q3556" s="10" t="s">
        <v>8314</v>
      </c>
      <c r="R3556" t="s">
        <v>8315</v>
      </c>
      <c r="S3556" s="12">
        <f t="shared" si="282"/>
        <v>42016.050451388888</v>
      </c>
      <c r="T3556" s="12">
        <f t="shared" si="283"/>
        <v>42046.708333333328</v>
      </c>
      <c r="U3556">
        <f t="shared" si="284"/>
        <v>2015</v>
      </c>
    </row>
    <row r="3557" spans="1:21" ht="48" x14ac:dyDescent="0.2">
      <c r="A3557">
        <v>3555</v>
      </c>
      <c r="B3557" s="3" t="s">
        <v>3553</v>
      </c>
      <c r="C3557" s="3" t="s">
        <v>7664</v>
      </c>
      <c r="D3557" s="15">
        <v>2400</v>
      </c>
      <c r="E3557" s="8">
        <v>8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8">
        <f t="shared" si="280"/>
        <v>0</v>
      </c>
      <c r="P3557" s="6">
        <f t="shared" si="281"/>
        <v>0.56999999999999995</v>
      </c>
      <c r="Q3557" s="10" t="s">
        <v>8314</v>
      </c>
      <c r="R3557" t="s">
        <v>8315</v>
      </c>
      <c r="S3557" s="12">
        <f t="shared" si="282"/>
        <v>42661.442060185189</v>
      </c>
      <c r="T3557" s="12">
        <f t="shared" si="283"/>
        <v>42691.483726851846</v>
      </c>
      <c r="U3557">
        <f t="shared" si="284"/>
        <v>2016</v>
      </c>
    </row>
    <row r="3558" spans="1:21" ht="48" x14ac:dyDescent="0.2">
      <c r="A3558">
        <v>3556</v>
      </c>
      <c r="B3558" s="3" t="s">
        <v>3554</v>
      </c>
      <c r="C3558" s="3" t="s">
        <v>7665</v>
      </c>
      <c r="D3558" s="15">
        <v>2200</v>
      </c>
      <c r="E3558" s="8">
        <v>8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8">
        <f t="shared" si="280"/>
        <v>0</v>
      </c>
      <c r="P3558" s="6">
        <f t="shared" si="281"/>
        <v>0.4</v>
      </c>
      <c r="Q3558" s="10" t="s">
        <v>8314</v>
      </c>
      <c r="R3558" t="s">
        <v>8315</v>
      </c>
      <c r="S3558" s="12">
        <f t="shared" si="282"/>
        <v>41808.649583333332</v>
      </c>
      <c r="T3558" s="12">
        <f t="shared" si="283"/>
        <v>41868.649583333332</v>
      </c>
      <c r="U3558">
        <f t="shared" si="284"/>
        <v>2014</v>
      </c>
    </row>
    <row r="3559" spans="1:21" ht="48" x14ac:dyDescent="0.2">
      <c r="A3559">
        <v>3557</v>
      </c>
      <c r="B3559" s="3" t="s">
        <v>3555</v>
      </c>
      <c r="C3559" s="3" t="s">
        <v>7666</v>
      </c>
      <c r="D3559" s="15">
        <v>100000</v>
      </c>
      <c r="E3559" s="8">
        <v>8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8">
        <f t="shared" si="280"/>
        <v>0</v>
      </c>
      <c r="P3559" s="6">
        <f t="shared" si="281"/>
        <v>0.01</v>
      </c>
      <c r="Q3559" s="10" t="s">
        <v>8314</v>
      </c>
      <c r="R3559" t="s">
        <v>8315</v>
      </c>
      <c r="S3559" s="12">
        <f t="shared" si="282"/>
        <v>41730.276747685188</v>
      </c>
      <c r="T3559" s="12">
        <f t="shared" si="283"/>
        <v>41764.276747685188</v>
      </c>
      <c r="U3559">
        <f t="shared" si="284"/>
        <v>2014</v>
      </c>
    </row>
    <row r="3560" spans="1:21" ht="48" x14ac:dyDescent="0.2">
      <c r="A3560">
        <v>3558</v>
      </c>
      <c r="B3560" s="3" t="s">
        <v>3556</v>
      </c>
      <c r="C3560" s="3" t="s">
        <v>7667</v>
      </c>
      <c r="D3560" s="15">
        <v>350</v>
      </c>
      <c r="E3560" s="8">
        <v>7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8">
        <f t="shared" si="280"/>
        <v>2</v>
      </c>
      <c r="P3560" s="6">
        <f t="shared" si="281"/>
        <v>0.32</v>
      </c>
      <c r="Q3560" s="10" t="s">
        <v>8314</v>
      </c>
      <c r="R3560" t="s">
        <v>8315</v>
      </c>
      <c r="S3560" s="12">
        <f t="shared" si="282"/>
        <v>42139.816840277781</v>
      </c>
      <c r="T3560" s="12">
        <f t="shared" si="283"/>
        <v>42181.875</v>
      </c>
      <c r="U3560">
        <f t="shared" si="284"/>
        <v>2015</v>
      </c>
    </row>
    <row r="3561" spans="1:21" ht="48" x14ac:dyDescent="0.2">
      <c r="A3561">
        <v>3559</v>
      </c>
      <c r="B3561" s="3" t="s">
        <v>3557</v>
      </c>
      <c r="C3561" s="3" t="s">
        <v>7668</v>
      </c>
      <c r="D3561" s="15">
        <v>1000</v>
      </c>
      <c r="E3561" s="8">
        <v>7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8">
        <f t="shared" si="280"/>
        <v>1</v>
      </c>
      <c r="P3561" s="6">
        <f t="shared" si="281"/>
        <v>0.28999999999999998</v>
      </c>
      <c r="Q3561" s="10" t="s">
        <v>8314</v>
      </c>
      <c r="R3561" t="s">
        <v>8315</v>
      </c>
      <c r="S3561" s="12">
        <f t="shared" si="282"/>
        <v>42194.096157407403</v>
      </c>
      <c r="T3561" s="12">
        <f t="shared" si="283"/>
        <v>42216.373611111107</v>
      </c>
      <c r="U3561">
        <f t="shared" si="284"/>
        <v>2015</v>
      </c>
    </row>
    <row r="3562" spans="1:21" ht="48" x14ac:dyDescent="0.2">
      <c r="A3562">
        <v>3560</v>
      </c>
      <c r="B3562" s="3" t="s">
        <v>3558</v>
      </c>
      <c r="C3562" s="3" t="s">
        <v>7669</v>
      </c>
      <c r="D3562" s="15">
        <v>3200</v>
      </c>
      <c r="E3562" s="8">
        <v>7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8">
        <f t="shared" si="280"/>
        <v>0</v>
      </c>
      <c r="P3562" s="6">
        <f t="shared" si="281"/>
        <v>0.09</v>
      </c>
      <c r="Q3562" s="10" t="s">
        <v>8314</v>
      </c>
      <c r="R3562" t="s">
        <v>8315</v>
      </c>
      <c r="S3562" s="12">
        <f t="shared" si="282"/>
        <v>42115.889652777783</v>
      </c>
      <c r="T3562" s="12">
        <f t="shared" si="283"/>
        <v>42151.114583333328</v>
      </c>
      <c r="U3562">
        <f t="shared" si="284"/>
        <v>2015</v>
      </c>
    </row>
    <row r="3563" spans="1:21" ht="112" x14ac:dyDescent="0.2">
      <c r="A3563">
        <v>3561</v>
      </c>
      <c r="B3563" s="3" t="s">
        <v>3559</v>
      </c>
      <c r="C3563" s="3" t="s">
        <v>7670</v>
      </c>
      <c r="D3563" s="15">
        <v>2500</v>
      </c>
      <c r="E3563" s="8">
        <v>6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8">
        <f t="shared" si="280"/>
        <v>0</v>
      </c>
      <c r="P3563" s="6">
        <f t="shared" si="281"/>
        <v>0.11</v>
      </c>
      <c r="Q3563" s="10" t="s">
        <v>8314</v>
      </c>
      <c r="R3563" t="s">
        <v>8315</v>
      </c>
      <c r="S3563" s="12">
        <f t="shared" si="282"/>
        <v>42203.680300925931</v>
      </c>
      <c r="T3563" s="12">
        <f t="shared" si="283"/>
        <v>42221.774999999994</v>
      </c>
      <c r="U3563">
        <f t="shared" si="284"/>
        <v>2015</v>
      </c>
    </row>
    <row r="3564" spans="1:21" ht="48" x14ac:dyDescent="0.2">
      <c r="A3564">
        <v>3562</v>
      </c>
      <c r="B3564" s="3" t="s">
        <v>3560</v>
      </c>
      <c r="C3564" s="3" t="s">
        <v>7671</v>
      </c>
      <c r="D3564" s="15">
        <v>315</v>
      </c>
      <c r="E3564" s="8">
        <v>6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8">
        <f t="shared" si="280"/>
        <v>2</v>
      </c>
      <c r="P3564" s="6">
        <f t="shared" si="281"/>
        <v>0.19</v>
      </c>
      <c r="Q3564" s="10" t="s">
        <v>8314</v>
      </c>
      <c r="R3564" t="s">
        <v>8315</v>
      </c>
      <c r="S3564" s="12">
        <f t="shared" si="282"/>
        <v>42433.761886574073</v>
      </c>
      <c r="T3564" s="12">
        <f t="shared" si="283"/>
        <v>42442.916666666672</v>
      </c>
      <c r="U3564">
        <f t="shared" si="284"/>
        <v>2016</v>
      </c>
    </row>
    <row r="3565" spans="1:21" ht="48" x14ac:dyDescent="0.2">
      <c r="A3565">
        <v>3563</v>
      </c>
      <c r="B3565" s="3" t="s">
        <v>3561</v>
      </c>
      <c r="C3565" s="3" t="s">
        <v>7672</v>
      </c>
      <c r="D3565" s="15">
        <v>500</v>
      </c>
      <c r="E3565" s="8">
        <v>6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8">
        <f t="shared" si="280"/>
        <v>1</v>
      </c>
      <c r="P3565" s="6">
        <f t="shared" si="281"/>
        <v>0.24</v>
      </c>
      <c r="Q3565" s="10" t="s">
        <v>8314</v>
      </c>
      <c r="R3565" t="s">
        <v>8315</v>
      </c>
      <c r="S3565" s="12">
        <f t="shared" si="282"/>
        <v>42555.671944444446</v>
      </c>
      <c r="T3565" s="12">
        <f t="shared" si="283"/>
        <v>42583.791666666672</v>
      </c>
      <c r="U3565">
        <f t="shared" si="284"/>
        <v>2016</v>
      </c>
    </row>
    <row r="3566" spans="1:21" ht="32" x14ac:dyDescent="0.2">
      <c r="A3566">
        <v>3564</v>
      </c>
      <c r="B3566" s="3" t="s">
        <v>3562</v>
      </c>
      <c r="C3566" s="3" t="s">
        <v>7673</v>
      </c>
      <c r="D3566" s="15">
        <v>1000</v>
      </c>
      <c r="E3566" s="8">
        <v>6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8">
        <f t="shared" si="280"/>
        <v>1</v>
      </c>
      <c r="P3566" s="6">
        <f t="shared" si="281"/>
        <v>0.35</v>
      </c>
      <c r="Q3566" s="10" t="s">
        <v>8314</v>
      </c>
      <c r="R3566" t="s">
        <v>8315</v>
      </c>
      <c r="S3566" s="12">
        <f t="shared" si="282"/>
        <v>42236.623252314821</v>
      </c>
      <c r="T3566" s="12">
        <f t="shared" si="283"/>
        <v>42282.666666666672</v>
      </c>
      <c r="U3566">
        <f t="shared" si="284"/>
        <v>2015</v>
      </c>
    </row>
    <row r="3567" spans="1:21" ht="48" x14ac:dyDescent="0.2">
      <c r="A3567">
        <v>3565</v>
      </c>
      <c r="B3567" s="3" t="s">
        <v>3563</v>
      </c>
      <c r="C3567" s="3" t="s">
        <v>7674</v>
      </c>
      <c r="D3567" s="15">
        <v>900</v>
      </c>
      <c r="E3567" s="8">
        <v>6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8">
        <f t="shared" si="280"/>
        <v>1</v>
      </c>
      <c r="P3567" s="6">
        <f t="shared" si="281"/>
        <v>0.5</v>
      </c>
      <c r="Q3567" s="10" t="s">
        <v>8314</v>
      </c>
      <c r="R3567" t="s">
        <v>8315</v>
      </c>
      <c r="S3567" s="12">
        <f t="shared" si="282"/>
        <v>41974.743148148147</v>
      </c>
      <c r="T3567" s="12">
        <f t="shared" si="283"/>
        <v>42004.743148148147</v>
      </c>
      <c r="U3567">
        <f t="shared" si="284"/>
        <v>2014</v>
      </c>
    </row>
    <row r="3568" spans="1:21" ht="48" x14ac:dyDescent="0.2">
      <c r="A3568">
        <v>3566</v>
      </c>
      <c r="B3568" s="3" t="s">
        <v>3564</v>
      </c>
      <c r="C3568" s="3" t="s">
        <v>7675</v>
      </c>
      <c r="D3568" s="15">
        <v>2000</v>
      </c>
      <c r="E3568" s="8">
        <v>6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8">
        <f t="shared" si="280"/>
        <v>0</v>
      </c>
      <c r="P3568" s="6">
        <f t="shared" si="281"/>
        <v>0.16</v>
      </c>
      <c r="Q3568" s="10" t="s">
        <v>8314</v>
      </c>
      <c r="R3568" t="s">
        <v>8315</v>
      </c>
      <c r="S3568" s="12">
        <f t="shared" si="282"/>
        <v>41997.507905092592</v>
      </c>
      <c r="T3568" s="12">
        <f t="shared" si="283"/>
        <v>42027.507905092592</v>
      </c>
      <c r="U3568">
        <f t="shared" si="284"/>
        <v>2014</v>
      </c>
    </row>
    <row r="3569" spans="1:21" ht="48" x14ac:dyDescent="0.2">
      <c r="A3569">
        <v>3567</v>
      </c>
      <c r="B3569" s="3" t="s">
        <v>3565</v>
      </c>
      <c r="C3569" s="3" t="s">
        <v>7676</v>
      </c>
      <c r="D3569" s="15">
        <v>1000</v>
      </c>
      <c r="E3569" s="8">
        <v>6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8">
        <f t="shared" si="280"/>
        <v>1</v>
      </c>
      <c r="P3569" s="6">
        <f t="shared" si="281"/>
        <v>0.15</v>
      </c>
      <c r="Q3569" s="10" t="s">
        <v>8314</v>
      </c>
      <c r="R3569" t="s">
        <v>8315</v>
      </c>
      <c r="S3569" s="12">
        <f t="shared" si="282"/>
        <v>42135.810694444444</v>
      </c>
      <c r="T3569" s="12">
        <f t="shared" si="283"/>
        <v>42165.810694444444</v>
      </c>
      <c r="U3569">
        <f t="shared" si="284"/>
        <v>2015</v>
      </c>
    </row>
    <row r="3570" spans="1:21" ht="48" x14ac:dyDescent="0.2">
      <c r="A3570">
        <v>3568</v>
      </c>
      <c r="B3570" s="3" t="s">
        <v>3566</v>
      </c>
      <c r="C3570" s="3" t="s">
        <v>7677</v>
      </c>
      <c r="D3570" s="15">
        <v>1000</v>
      </c>
      <c r="E3570" s="8">
        <v>6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8">
        <f t="shared" si="280"/>
        <v>1</v>
      </c>
      <c r="P3570" s="6">
        <f t="shared" si="281"/>
        <v>0.32</v>
      </c>
      <c r="Q3570" s="10" t="s">
        <v>8314</v>
      </c>
      <c r="R3570" t="s">
        <v>8315</v>
      </c>
      <c r="S3570" s="12">
        <f t="shared" si="282"/>
        <v>41869.740671296298</v>
      </c>
      <c r="T3570" s="12">
        <f t="shared" si="283"/>
        <v>41899.740671296298</v>
      </c>
      <c r="U3570">
        <f t="shared" si="284"/>
        <v>2014</v>
      </c>
    </row>
    <row r="3571" spans="1:21" ht="48" x14ac:dyDescent="0.2">
      <c r="A3571">
        <v>3569</v>
      </c>
      <c r="B3571" s="3" t="s">
        <v>3567</v>
      </c>
      <c r="C3571" s="3" t="s">
        <v>7678</v>
      </c>
      <c r="D3571" s="15">
        <v>5000</v>
      </c>
      <c r="E3571" s="8">
        <v>5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8">
        <f t="shared" si="280"/>
        <v>0</v>
      </c>
      <c r="P3571" s="6">
        <f t="shared" si="281"/>
        <v>0.12</v>
      </c>
      <c r="Q3571" s="10" t="s">
        <v>8314</v>
      </c>
      <c r="R3571" t="s">
        <v>8315</v>
      </c>
      <c r="S3571" s="12">
        <f t="shared" si="282"/>
        <v>41982.688611111109</v>
      </c>
      <c r="T3571" s="12">
        <f t="shared" si="283"/>
        <v>42012.688611111109</v>
      </c>
      <c r="U3571">
        <f t="shared" si="284"/>
        <v>2014</v>
      </c>
    </row>
    <row r="3572" spans="1:21" ht="48" x14ac:dyDescent="0.2">
      <c r="A3572">
        <v>3570</v>
      </c>
      <c r="B3572" s="3" t="s">
        <v>3568</v>
      </c>
      <c r="C3572" s="3" t="s">
        <v>7679</v>
      </c>
      <c r="D3572" s="15">
        <v>2000</v>
      </c>
      <c r="E3572" s="8">
        <v>5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8">
        <f t="shared" si="280"/>
        <v>0</v>
      </c>
      <c r="P3572" s="6">
        <f t="shared" si="281"/>
        <v>0.19</v>
      </c>
      <c r="Q3572" s="10" t="s">
        <v>8314</v>
      </c>
      <c r="R3572" t="s">
        <v>8315</v>
      </c>
      <c r="S3572" s="12">
        <f t="shared" si="282"/>
        <v>41976.331979166673</v>
      </c>
      <c r="T3572" s="12">
        <f t="shared" si="283"/>
        <v>42004.291666666672</v>
      </c>
      <c r="U3572">
        <f t="shared" si="284"/>
        <v>2014</v>
      </c>
    </row>
    <row r="3573" spans="1:21" ht="48" x14ac:dyDescent="0.2">
      <c r="A3573">
        <v>3571</v>
      </c>
      <c r="B3573" s="3" t="s">
        <v>3569</v>
      </c>
      <c r="C3573" s="3" t="s">
        <v>7680</v>
      </c>
      <c r="D3573" s="15">
        <v>1500</v>
      </c>
      <c r="E3573" s="8">
        <v>5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8">
        <f t="shared" si="280"/>
        <v>0</v>
      </c>
      <c r="P3573" s="6">
        <f t="shared" si="281"/>
        <v>0.2</v>
      </c>
      <c r="Q3573" s="10" t="s">
        <v>8314</v>
      </c>
      <c r="R3573" t="s">
        <v>8315</v>
      </c>
      <c r="S3573" s="12">
        <f t="shared" si="282"/>
        <v>41912.858946759261</v>
      </c>
      <c r="T3573" s="12">
        <f t="shared" si="283"/>
        <v>41942.858946759261</v>
      </c>
      <c r="U3573">
        <f t="shared" si="284"/>
        <v>2014</v>
      </c>
    </row>
    <row r="3574" spans="1:21" ht="32" x14ac:dyDescent="0.2">
      <c r="A3574">
        <v>3572</v>
      </c>
      <c r="B3574" s="3" t="s">
        <v>3570</v>
      </c>
      <c r="C3574" s="3" t="s">
        <v>7681</v>
      </c>
      <c r="D3574" s="15">
        <v>500</v>
      </c>
      <c r="E3574" s="8">
        <v>5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8">
        <f t="shared" si="280"/>
        <v>1</v>
      </c>
      <c r="P3574" s="6">
        <f t="shared" si="281"/>
        <v>0.56000000000000005</v>
      </c>
      <c r="Q3574" s="10" t="s">
        <v>8314</v>
      </c>
      <c r="R3574" t="s">
        <v>8315</v>
      </c>
      <c r="S3574" s="12">
        <f t="shared" si="282"/>
        <v>42146.570393518516</v>
      </c>
      <c r="T3574" s="12">
        <f t="shared" si="283"/>
        <v>42176.570393518516</v>
      </c>
      <c r="U3574">
        <f t="shared" si="284"/>
        <v>2015</v>
      </c>
    </row>
    <row r="3575" spans="1:21" ht="32" x14ac:dyDescent="0.2">
      <c r="A3575">
        <v>3573</v>
      </c>
      <c r="B3575" s="3" t="s">
        <v>3571</v>
      </c>
      <c r="C3575" s="3" t="s">
        <v>7682</v>
      </c>
      <c r="D3575" s="15">
        <v>3000</v>
      </c>
      <c r="E3575" s="8">
        <v>5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8">
        <f t="shared" si="280"/>
        <v>0</v>
      </c>
      <c r="P3575" s="6">
        <f t="shared" si="281"/>
        <v>0.06</v>
      </c>
      <c r="Q3575" s="10" t="s">
        <v>8314</v>
      </c>
      <c r="R3575" t="s">
        <v>8315</v>
      </c>
      <c r="S3575" s="12">
        <f t="shared" si="282"/>
        <v>41921.375532407408</v>
      </c>
      <c r="T3575" s="12">
        <f t="shared" si="283"/>
        <v>41951.417199074072</v>
      </c>
      <c r="U3575">
        <f t="shared" si="284"/>
        <v>2014</v>
      </c>
    </row>
    <row r="3576" spans="1:21" ht="48" x14ac:dyDescent="0.2">
      <c r="A3576">
        <v>3574</v>
      </c>
      <c r="B3576" s="3" t="s">
        <v>3572</v>
      </c>
      <c r="C3576" s="3" t="s">
        <v>7683</v>
      </c>
      <c r="D3576" s="15">
        <v>5800</v>
      </c>
      <c r="E3576" s="8">
        <v>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8">
        <f t="shared" si="280"/>
        <v>0</v>
      </c>
      <c r="P3576" s="6">
        <f t="shared" si="281"/>
        <v>0.11</v>
      </c>
      <c r="Q3576" s="10" t="s">
        <v>8314</v>
      </c>
      <c r="R3576" t="s">
        <v>8315</v>
      </c>
      <c r="S3576" s="12">
        <f t="shared" si="282"/>
        <v>41926.942685185182</v>
      </c>
      <c r="T3576" s="12">
        <f t="shared" si="283"/>
        <v>41956.984351851846</v>
      </c>
      <c r="U3576">
        <f t="shared" si="284"/>
        <v>2014</v>
      </c>
    </row>
    <row r="3577" spans="1:21" ht="48" x14ac:dyDescent="0.2">
      <c r="A3577">
        <v>3575</v>
      </c>
      <c r="B3577" s="3" t="s">
        <v>3573</v>
      </c>
      <c r="C3577" s="3" t="s">
        <v>7684</v>
      </c>
      <c r="D3577" s="15">
        <v>10000</v>
      </c>
      <c r="E3577" s="8">
        <v>5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8">
        <f t="shared" si="280"/>
        <v>0</v>
      </c>
      <c r="P3577" s="6">
        <f t="shared" si="281"/>
        <v>0.05</v>
      </c>
      <c r="Q3577" s="10" t="s">
        <v>8314</v>
      </c>
      <c r="R3577" t="s">
        <v>8315</v>
      </c>
      <c r="S3577" s="12">
        <f t="shared" si="282"/>
        <v>42561.783877314811</v>
      </c>
      <c r="T3577" s="12">
        <f t="shared" si="283"/>
        <v>42593.165972222225</v>
      </c>
      <c r="U3577">
        <f t="shared" si="284"/>
        <v>2016</v>
      </c>
    </row>
    <row r="3578" spans="1:21" ht="48" x14ac:dyDescent="0.2">
      <c r="A3578">
        <v>3576</v>
      </c>
      <c r="B3578" s="3" t="s">
        <v>3574</v>
      </c>
      <c r="C3578" s="3" t="s">
        <v>7685</v>
      </c>
      <c r="D3578" s="15">
        <v>100</v>
      </c>
      <c r="E3578" s="8">
        <v>5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8">
        <f t="shared" si="280"/>
        <v>5</v>
      </c>
      <c r="P3578" s="6">
        <f t="shared" si="281"/>
        <v>1</v>
      </c>
      <c r="Q3578" s="10" t="s">
        <v>8314</v>
      </c>
      <c r="R3578" t="s">
        <v>8315</v>
      </c>
      <c r="S3578" s="12">
        <f t="shared" si="282"/>
        <v>42649.54923611111</v>
      </c>
      <c r="T3578" s="12">
        <f t="shared" si="283"/>
        <v>42709.590902777782</v>
      </c>
      <c r="U3578">
        <f t="shared" si="284"/>
        <v>2016</v>
      </c>
    </row>
    <row r="3579" spans="1:21" ht="48" x14ac:dyDescent="0.2">
      <c r="A3579">
        <v>3577</v>
      </c>
      <c r="B3579" s="3" t="s">
        <v>3575</v>
      </c>
      <c r="C3579" s="3" t="s">
        <v>7686</v>
      </c>
      <c r="D3579" s="15">
        <v>600</v>
      </c>
      <c r="E3579" s="8">
        <v>5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8">
        <f t="shared" si="280"/>
        <v>1</v>
      </c>
      <c r="P3579" s="6">
        <f t="shared" si="281"/>
        <v>0.19</v>
      </c>
      <c r="Q3579" s="10" t="s">
        <v>8314</v>
      </c>
      <c r="R3579" t="s">
        <v>8315</v>
      </c>
      <c r="S3579" s="12">
        <f t="shared" si="282"/>
        <v>42093.786840277782</v>
      </c>
      <c r="T3579" s="12">
        <f t="shared" si="283"/>
        <v>42120.26944444445</v>
      </c>
      <c r="U3579">
        <f t="shared" si="284"/>
        <v>2015</v>
      </c>
    </row>
    <row r="3580" spans="1:21" ht="48" x14ac:dyDescent="0.2">
      <c r="A3580">
        <v>3578</v>
      </c>
      <c r="B3580" s="3" t="s">
        <v>3576</v>
      </c>
      <c r="C3580" s="3" t="s">
        <v>7687</v>
      </c>
      <c r="D3580" s="15">
        <v>1500</v>
      </c>
      <c r="E3580" s="8">
        <v>5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8">
        <f t="shared" si="280"/>
        <v>0</v>
      </c>
      <c r="P3580" s="6">
        <f t="shared" si="281"/>
        <v>0.14000000000000001</v>
      </c>
      <c r="Q3580" s="10" t="s">
        <v>8314</v>
      </c>
      <c r="R3580" t="s">
        <v>8315</v>
      </c>
      <c r="S3580" s="12">
        <f t="shared" si="282"/>
        <v>42460.733530092592</v>
      </c>
      <c r="T3580" s="12">
        <f t="shared" si="283"/>
        <v>42490.733530092592</v>
      </c>
      <c r="U3580">
        <f t="shared" si="284"/>
        <v>2016</v>
      </c>
    </row>
    <row r="3581" spans="1:21" ht="48" x14ac:dyDescent="0.2">
      <c r="A3581">
        <v>3579</v>
      </c>
      <c r="B3581" s="3" t="s">
        <v>3577</v>
      </c>
      <c r="C3581" s="3" t="s">
        <v>7688</v>
      </c>
      <c r="D3581" s="15">
        <v>500</v>
      </c>
      <c r="E3581" s="8">
        <v>5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8">
        <f t="shared" si="280"/>
        <v>1</v>
      </c>
      <c r="P3581" s="6">
        <f t="shared" si="281"/>
        <v>0.36</v>
      </c>
      <c r="Q3581" s="10" t="s">
        <v>8314</v>
      </c>
      <c r="R3581" t="s">
        <v>8315</v>
      </c>
      <c r="S3581" s="12">
        <f t="shared" si="282"/>
        <v>42430.762222222227</v>
      </c>
      <c r="T3581" s="12">
        <f t="shared" si="283"/>
        <v>42460.720555555556</v>
      </c>
      <c r="U3581">
        <f t="shared" si="284"/>
        <v>2016</v>
      </c>
    </row>
    <row r="3582" spans="1:21" ht="48" x14ac:dyDescent="0.2">
      <c r="A3582">
        <v>3580</v>
      </c>
      <c r="B3582" s="3" t="s">
        <v>3578</v>
      </c>
      <c r="C3582" s="3" t="s">
        <v>7689</v>
      </c>
      <c r="D3582" s="15">
        <v>900</v>
      </c>
      <c r="E3582" s="8">
        <v>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8">
        <f t="shared" si="280"/>
        <v>1</v>
      </c>
      <c r="P3582" s="6">
        <f t="shared" si="281"/>
        <v>0.19</v>
      </c>
      <c r="Q3582" s="10" t="s">
        <v>8314</v>
      </c>
      <c r="R3582" t="s">
        <v>8315</v>
      </c>
      <c r="S3582" s="12">
        <f t="shared" si="282"/>
        <v>42026.176180555558</v>
      </c>
      <c r="T3582" s="12">
        <f t="shared" si="283"/>
        <v>42064.207638888889</v>
      </c>
      <c r="U3582">
        <f t="shared" si="284"/>
        <v>2015</v>
      </c>
    </row>
    <row r="3583" spans="1:21" ht="48" x14ac:dyDescent="0.2">
      <c r="A3583">
        <v>3581</v>
      </c>
      <c r="B3583" s="3" t="s">
        <v>3579</v>
      </c>
      <c r="C3583" s="3" t="s">
        <v>7690</v>
      </c>
      <c r="D3583" s="15">
        <v>1500</v>
      </c>
      <c r="E3583" s="8">
        <v>5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8">
        <f t="shared" si="280"/>
        <v>0</v>
      </c>
      <c r="P3583" s="6">
        <f t="shared" si="281"/>
        <v>0.11</v>
      </c>
      <c r="Q3583" s="10" t="s">
        <v>8314</v>
      </c>
      <c r="R3583" t="s">
        <v>8315</v>
      </c>
      <c r="S3583" s="12">
        <f t="shared" si="282"/>
        <v>41836.471180555556</v>
      </c>
      <c r="T3583" s="12">
        <f t="shared" si="283"/>
        <v>41850.471180555556</v>
      </c>
      <c r="U3583">
        <f t="shared" si="284"/>
        <v>2014</v>
      </c>
    </row>
    <row r="3584" spans="1:21" ht="48" x14ac:dyDescent="0.2">
      <c r="A3584">
        <v>3582</v>
      </c>
      <c r="B3584" s="3" t="s">
        <v>3580</v>
      </c>
      <c r="C3584" s="3" t="s">
        <v>7691</v>
      </c>
      <c r="D3584" s="15">
        <v>1000</v>
      </c>
      <c r="E3584" s="8">
        <v>5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8">
        <f t="shared" si="280"/>
        <v>1</v>
      </c>
      <c r="P3584" s="6">
        <f t="shared" si="281"/>
        <v>0.1</v>
      </c>
      <c r="Q3584" s="10" t="s">
        <v>8314</v>
      </c>
      <c r="R3584" t="s">
        <v>8315</v>
      </c>
      <c r="S3584" s="12">
        <f t="shared" si="282"/>
        <v>42451.095856481479</v>
      </c>
      <c r="T3584" s="12">
        <f t="shared" si="283"/>
        <v>42465.095856481479</v>
      </c>
      <c r="U3584">
        <f t="shared" si="284"/>
        <v>2016</v>
      </c>
    </row>
    <row r="3585" spans="1:21" ht="48" x14ac:dyDescent="0.2">
      <c r="A3585">
        <v>3583</v>
      </c>
      <c r="B3585" s="3" t="s">
        <v>3581</v>
      </c>
      <c r="C3585" s="3" t="s">
        <v>7692</v>
      </c>
      <c r="D3585" s="15">
        <v>3000</v>
      </c>
      <c r="E3585" s="8">
        <v>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8">
        <f t="shared" si="280"/>
        <v>0</v>
      </c>
      <c r="P3585" s="6">
        <f t="shared" si="281"/>
        <v>0.21</v>
      </c>
      <c r="Q3585" s="10" t="s">
        <v>8314</v>
      </c>
      <c r="R3585" t="s">
        <v>8315</v>
      </c>
      <c r="S3585" s="12">
        <f t="shared" si="282"/>
        <v>42418.425983796296</v>
      </c>
      <c r="T3585" s="12">
        <f t="shared" si="283"/>
        <v>42478.384317129632</v>
      </c>
      <c r="U3585">
        <f t="shared" si="284"/>
        <v>2016</v>
      </c>
    </row>
    <row r="3586" spans="1:21" ht="96" x14ac:dyDescent="0.2">
      <c r="A3586">
        <v>3584</v>
      </c>
      <c r="B3586" s="3" t="s">
        <v>3582</v>
      </c>
      <c r="C3586" s="3" t="s">
        <v>7693</v>
      </c>
      <c r="D3586" s="15">
        <v>3000</v>
      </c>
      <c r="E3586" s="8">
        <v>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8">
        <f t="shared" si="280"/>
        <v>0</v>
      </c>
      <c r="P3586" s="6">
        <f t="shared" si="281"/>
        <v>0.04</v>
      </c>
      <c r="Q3586" s="10" t="s">
        <v>8314</v>
      </c>
      <c r="R3586" t="s">
        <v>8315</v>
      </c>
      <c r="S3586" s="12">
        <f t="shared" si="282"/>
        <v>42168.316481481481</v>
      </c>
      <c r="T3586" s="12">
        <f t="shared" si="283"/>
        <v>42198.316481481481</v>
      </c>
      <c r="U3586">
        <f t="shared" si="284"/>
        <v>2015</v>
      </c>
    </row>
    <row r="3587" spans="1:21" ht="48" x14ac:dyDescent="0.2">
      <c r="A3587">
        <v>3585</v>
      </c>
      <c r="B3587" s="3" t="s">
        <v>3583</v>
      </c>
      <c r="C3587" s="3" t="s">
        <v>7694</v>
      </c>
      <c r="D3587" s="15">
        <v>3400</v>
      </c>
      <c r="E3587" s="8">
        <v>5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8">
        <f t="shared" ref="O3587:O3650" si="285">ROUND(E3587/D3587*100,0)</f>
        <v>0</v>
      </c>
      <c r="P3587" s="6">
        <f t="shared" ref="P3587:P3650" si="286">IFERROR(ROUND(E3587/L3587,2), "N/A")</f>
        <v>0.22</v>
      </c>
      <c r="Q3587" s="10" t="s">
        <v>8314</v>
      </c>
      <c r="R3587" t="s">
        <v>8315</v>
      </c>
      <c r="S3587" s="12">
        <f t="shared" ref="S3587:S3650" si="287">(((J3587/60)/60)/24)+DATE(1970,1,1)</f>
        <v>41964.716319444444</v>
      </c>
      <c r="T3587" s="12">
        <f t="shared" ref="T3587:T3650" si="288">(((I3587/60)/60)/24)+DATE(1970,1,1)</f>
        <v>41994.716319444444</v>
      </c>
      <c r="U3587">
        <f t="shared" si="284"/>
        <v>2014</v>
      </c>
    </row>
    <row r="3588" spans="1:21" ht="16" x14ac:dyDescent="0.2">
      <c r="A3588">
        <v>3586</v>
      </c>
      <c r="B3588" s="3" t="s">
        <v>3584</v>
      </c>
      <c r="C3588" s="3" t="s">
        <v>7695</v>
      </c>
      <c r="D3588" s="15">
        <v>7500</v>
      </c>
      <c r="E3588" s="8">
        <v>5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8">
        <f t="shared" si="285"/>
        <v>0</v>
      </c>
      <c r="P3588" s="6">
        <f t="shared" si="286"/>
        <v>0.09</v>
      </c>
      <c r="Q3588" s="10" t="s">
        <v>8314</v>
      </c>
      <c r="R3588" t="s">
        <v>8315</v>
      </c>
      <c r="S3588" s="12">
        <f t="shared" si="287"/>
        <v>42576.697569444441</v>
      </c>
      <c r="T3588" s="12">
        <f t="shared" si="288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3585</v>
      </c>
      <c r="C3589" s="3" t="s">
        <v>7696</v>
      </c>
      <c r="D3589" s="15">
        <v>500</v>
      </c>
      <c r="E3589" s="8">
        <v>5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8">
        <f t="shared" si="285"/>
        <v>1</v>
      </c>
      <c r="P3589" s="6">
        <f t="shared" si="286"/>
        <v>0.18</v>
      </c>
      <c r="Q3589" s="10" t="s">
        <v>8314</v>
      </c>
      <c r="R3589" t="s">
        <v>8315</v>
      </c>
      <c r="S3589" s="12">
        <f t="shared" si="287"/>
        <v>42503.539976851855</v>
      </c>
      <c r="T3589" s="12">
        <f t="shared" si="288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3586</v>
      </c>
      <c r="C3590" s="3" t="s">
        <v>7697</v>
      </c>
      <c r="D3590" s="15">
        <v>200</v>
      </c>
      <c r="E3590" s="8">
        <v>5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8">
        <f t="shared" si="285"/>
        <v>3</v>
      </c>
      <c r="P3590" s="6">
        <f t="shared" si="286"/>
        <v>0.45</v>
      </c>
      <c r="Q3590" s="10" t="s">
        <v>8314</v>
      </c>
      <c r="R3590" t="s">
        <v>8315</v>
      </c>
      <c r="S3590" s="12">
        <f t="shared" si="287"/>
        <v>42101.828819444447</v>
      </c>
      <c r="T3590" s="12">
        <f t="shared" si="288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3587</v>
      </c>
      <c r="C3591" s="3" t="s">
        <v>7698</v>
      </c>
      <c r="D3591" s="15">
        <v>4000</v>
      </c>
      <c r="E3591" s="8">
        <v>5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8">
        <f t="shared" si="285"/>
        <v>0</v>
      </c>
      <c r="P3591" s="6">
        <f t="shared" si="286"/>
        <v>0.08</v>
      </c>
      <c r="Q3591" s="10" t="s">
        <v>8314</v>
      </c>
      <c r="R3591" t="s">
        <v>8315</v>
      </c>
      <c r="S3591" s="12">
        <f t="shared" si="287"/>
        <v>42125.647534722222</v>
      </c>
      <c r="T3591" s="12">
        <f t="shared" si="288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3588</v>
      </c>
      <c r="C3592" s="3" t="s">
        <v>7699</v>
      </c>
      <c r="D3592" s="15">
        <v>5000</v>
      </c>
      <c r="E3592" s="8">
        <v>5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8">
        <f t="shared" si="285"/>
        <v>0</v>
      </c>
      <c r="P3592" s="6">
        <f t="shared" si="286"/>
        <v>7.0000000000000007E-2</v>
      </c>
      <c r="Q3592" s="10" t="s">
        <v>8314</v>
      </c>
      <c r="R3592" t="s">
        <v>8315</v>
      </c>
      <c r="S3592" s="12">
        <f t="shared" si="287"/>
        <v>41902.333726851852</v>
      </c>
      <c r="T3592" s="12">
        <f t="shared" si="288"/>
        <v>41932.333726851852</v>
      </c>
      <c r="U3592">
        <f t="shared" ref="U3592:U3631" si="289">YEAR(S3592)</f>
        <v>2014</v>
      </c>
    </row>
    <row r="3593" spans="1:21" ht="48" x14ac:dyDescent="0.2">
      <c r="A3593">
        <v>3591</v>
      </c>
      <c r="B3593" s="3" t="s">
        <v>3589</v>
      </c>
      <c r="C3593" s="3" t="s">
        <v>7700</v>
      </c>
      <c r="D3593" s="15">
        <v>700</v>
      </c>
      <c r="E3593" s="8">
        <v>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8">
        <f t="shared" si="285"/>
        <v>1</v>
      </c>
      <c r="P3593" s="6">
        <f t="shared" si="286"/>
        <v>0.28000000000000003</v>
      </c>
      <c r="Q3593" s="10" t="s">
        <v>8314</v>
      </c>
      <c r="R3593" t="s">
        <v>8315</v>
      </c>
      <c r="S3593" s="12">
        <f t="shared" si="287"/>
        <v>42003.948425925926</v>
      </c>
      <c r="T3593" s="12">
        <f t="shared" si="288"/>
        <v>42028.207638888889</v>
      </c>
      <c r="U3593">
        <f t="shared" si="289"/>
        <v>2014</v>
      </c>
    </row>
    <row r="3594" spans="1:21" ht="48" x14ac:dyDescent="0.2">
      <c r="A3594">
        <v>3592</v>
      </c>
      <c r="B3594" s="3" t="s">
        <v>3590</v>
      </c>
      <c r="C3594" s="3" t="s">
        <v>7701</v>
      </c>
      <c r="D3594" s="15">
        <v>2000</v>
      </c>
      <c r="E3594" s="8">
        <v>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8">
        <f t="shared" si="285"/>
        <v>0</v>
      </c>
      <c r="P3594" s="6">
        <f t="shared" si="286"/>
        <v>0.14000000000000001</v>
      </c>
      <c r="Q3594" s="10" t="s">
        <v>8314</v>
      </c>
      <c r="R3594" t="s">
        <v>8315</v>
      </c>
      <c r="S3594" s="12">
        <f t="shared" si="287"/>
        <v>41988.829942129625</v>
      </c>
      <c r="T3594" s="12">
        <f t="shared" si="288"/>
        <v>42046.207638888889</v>
      </c>
      <c r="U3594">
        <f t="shared" si="289"/>
        <v>2014</v>
      </c>
    </row>
    <row r="3595" spans="1:21" ht="48" x14ac:dyDescent="0.2">
      <c r="A3595">
        <v>3593</v>
      </c>
      <c r="B3595" s="3" t="s">
        <v>3591</v>
      </c>
      <c r="C3595" s="3" t="s">
        <v>7702</v>
      </c>
      <c r="D3595" s="15">
        <v>3000</v>
      </c>
      <c r="E3595" s="8">
        <v>5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8">
        <f t="shared" si="285"/>
        <v>0</v>
      </c>
      <c r="P3595" s="6">
        <f t="shared" si="286"/>
        <v>0.12</v>
      </c>
      <c r="Q3595" s="10" t="s">
        <v>8314</v>
      </c>
      <c r="R3595" t="s">
        <v>8315</v>
      </c>
      <c r="S3595" s="12">
        <f t="shared" si="287"/>
        <v>41974.898599537039</v>
      </c>
      <c r="T3595" s="12">
        <f t="shared" si="288"/>
        <v>42009.851388888885</v>
      </c>
      <c r="U3595">
        <f t="shared" si="289"/>
        <v>2014</v>
      </c>
    </row>
    <row r="3596" spans="1:21" ht="48" x14ac:dyDescent="0.2">
      <c r="A3596">
        <v>3594</v>
      </c>
      <c r="B3596" s="3" t="s">
        <v>3592</v>
      </c>
      <c r="C3596" s="3" t="s">
        <v>7703</v>
      </c>
      <c r="D3596" s="15">
        <v>1600</v>
      </c>
      <c r="E3596" s="8">
        <v>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8">
        <f t="shared" si="285"/>
        <v>0</v>
      </c>
      <c r="P3596" s="6">
        <f t="shared" si="286"/>
        <v>0.14000000000000001</v>
      </c>
      <c r="Q3596" s="10" t="s">
        <v>8314</v>
      </c>
      <c r="R3596" t="s">
        <v>8315</v>
      </c>
      <c r="S3596" s="12">
        <f t="shared" si="287"/>
        <v>42592.066921296297</v>
      </c>
      <c r="T3596" s="12">
        <f t="shared" si="288"/>
        <v>42617.066921296297</v>
      </c>
      <c r="U3596">
        <f t="shared" si="289"/>
        <v>2016</v>
      </c>
    </row>
    <row r="3597" spans="1:21" ht="32" x14ac:dyDescent="0.2">
      <c r="A3597">
        <v>3595</v>
      </c>
      <c r="B3597" s="3" t="s">
        <v>3593</v>
      </c>
      <c r="C3597" s="3" t="s">
        <v>7704</v>
      </c>
      <c r="D3597" s="15">
        <v>2600</v>
      </c>
      <c r="E3597" s="8">
        <v>5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8">
        <f t="shared" si="285"/>
        <v>0</v>
      </c>
      <c r="P3597" s="6">
        <f t="shared" si="286"/>
        <v>0.08</v>
      </c>
      <c r="Q3597" s="10" t="s">
        <v>8314</v>
      </c>
      <c r="R3597" t="s">
        <v>8315</v>
      </c>
      <c r="S3597" s="12">
        <f t="shared" si="287"/>
        <v>42050.008368055554</v>
      </c>
      <c r="T3597" s="12">
        <f t="shared" si="288"/>
        <v>42076.290972222225</v>
      </c>
      <c r="U3597">
        <f t="shared" si="289"/>
        <v>2015</v>
      </c>
    </row>
    <row r="3598" spans="1:21" ht="48" x14ac:dyDescent="0.2">
      <c r="A3598">
        <v>3596</v>
      </c>
      <c r="B3598" s="3" t="s">
        <v>3594</v>
      </c>
      <c r="C3598" s="3" t="s">
        <v>7705</v>
      </c>
      <c r="D3598" s="15">
        <v>1100</v>
      </c>
      <c r="E3598" s="8">
        <v>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8">
        <f t="shared" si="285"/>
        <v>0</v>
      </c>
      <c r="P3598" s="6">
        <f t="shared" si="286"/>
        <v>0.33</v>
      </c>
      <c r="Q3598" s="10" t="s">
        <v>8314</v>
      </c>
      <c r="R3598" t="s">
        <v>8315</v>
      </c>
      <c r="S3598" s="12">
        <f t="shared" si="287"/>
        <v>41856.715069444443</v>
      </c>
      <c r="T3598" s="12">
        <f t="shared" si="288"/>
        <v>41877.715069444443</v>
      </c>
      <c r="U3598">
        <f t="shared" si="289"/>
        <v>2014</v>
      </c>
    </row>
    <row r="3599" spans="1:21" ht="32" x14ac:dyDescent="0.2">
      <c r="A3599">
        <v>3597</v>
      </c>
      <c r="B3599" s="3" t="s">
        <v>3595</v>
      </c>
      <c r="C3599" s="3" t="s">
        <v>7706</v>
      </c>
      <c r="D3599" s="15">
        <v>2500</v>
      </c>
      <c r="E3599" s="8">
        <v>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8">
        <f t="shared" si="285"/>
        <v>0</v>
      </c>
      <c r="P3599" s="6">
        <f t="shared" si="286"/>
        <v>0.15</v>
      </c>
      <c r="Q3599" s="10" t="s">
        <v>8314</v>
      </c>
      <c r="R3599" t="s">
        <v>8315</v>
      </c>
      <c r="S3599" s="12">
        <f t="shared" si="287"/>
        <v>42417.585532407407</v>
      </c>
      <c r="T3599" s="12">
        <f t="shared" si="288"/>
        <v>42432.249305555553</v>
      </c>
      <c r="U3599">
        <f t="shared" si="289"/>
        <v>2016</v>
      </c>
    </row>
    <row r="3600" spans="1:21" ht="48" x14ac:dyDescent="0.2">
      <c r="A3600">
        <v>3598</v>
      </c>
      <c r="B3600" s="3" t="s">
        <v>3596</v>
      </c>
      <c r="C3600" s="3" t="s">
        <v>7707</v>
      </c>
      <c r="D3600" s="15">
        <v>1000</v>
      </c>
      <c r="E3600" s="8">
        <v>5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8">
        <f t="shared" si="285"/>
        <v>1</v>
      </c>
      <c r="P3600" s="6">
        <f t="shared" si="286"/>
        <v>0.19</v>
      </c>
      <c r="Q3600" s="10" t="s">
        <v>8314</v>
      </c>
      <c r="R3600" t="s">
        <v>8315</v>
      </c>
      <c r="S3600" s="12">
        <f t="shared" si="287"/>
        <v>41866.79886574074</v>
      </c>
      <c r="T3600" s="12">
        <f t="shared" si="288"/>
        <v>41885.207638888889</v>
      </c>
      <c r="U3600">
        <f t="shared" si="289"/>
        <v>2014</v>
      </c>
    </row>
    <row r="3601" spans="1:21" ht="48" x14ac:dyDescent="0.2">
      <c r="A3601">
        <v>3599</v>
      </c>
      <c r="B3601" s="3" t="s">
        <v>3597</v>
      </c>
      <c r="C3601" s="3" t="s">
        <v>7708</v>
      </c>
      <c r="D3601" s="15">
        <v>500</v>
      </c>
      <c r="E3601" s="8">
        <v>4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8">
        <f t="shared" si="285"/>
        <v>1</v>
      </c>
      <c r="P3601" s="6">
        <f t="shared" si="286"/>
        <v>0.24</v>
      </c>
      <c r="Q3601" s="10" t="s">
        <v>8314</v>
      </c>
      <c r="R3601" t="s">
        <v>8315</v>
      </c>
      <c r="S3601" s="12">
        <f t="shared" si="287"/>
        <v>42220.79487268519</v>
      </c>
      <c r="T3601" s="12">
        <f t="shared" si="288"/>
        <v>42246</v>
      </c>
      <c r="U3601">
        <f t="shared" si="289"/>
        <v>2015</v>
      </c>
    </row>
    <row r="3602" spans="1:21" ht="32" x14ac:dyDescent="0.2">
      <c r="A3602">
        <v>3600</v>
      </c>
      <c r="B3602" s="3" t="s">
        <v>3598</v>
      </c>
      <c r="C3602" s="3" t="s">
        <v>7709</v>
      </c>
      <c r="D3602" s="15">
        <v>10</v>
      </c>
      <c r="E3602" s="8">
        <v>4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8">
        <f t="shared" si="285"/>
        <v>40</v>
      </c>
      <c r="P3602" s="6">
        <f t="shared" si="286"/>
        <v>1</v>
      </c>
      <c r="Q3602" s="10" t="s">
        <v>8314</v>
      </c>
      <c r="R3602" t="s">
        <v>8315</v>
      </c>
      <c r="S3602" s="12">
        <f t="shared" si="287"/>
        <v>42628.849120370374</v>
      </c>
      <c r="T3602" s="12">
        <f t="shared" si="288"/>
        <v>42656.849120370374</v>
      </c>
      <c r="U3602">
        <f t="shared" si="289"/>
        <v>2016</v>
      </c>
    </row>
    <row r="3603" spans="1:21" ht="48" x14ac:dyDescent="0.2">
      <c r="A3603">
        <v>3601</v>
      </c>
      <c r="B3603" s="3" t="s">
        <v>3599</v>
      </c>
      <c r="C3603" s="3" t="s">
        <v>7710</v>
      </c>
      <c r="D3603" s="15">
        <v>2000</v>
      </c>
      <c r="E3603" s="8">
        <v>4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8">
        <f t="shared" si="285"/>
        <v>0</v>
      </c>
      <c r="P3603" s="6">
        <f t="shared" si="286"/>
        <v>0.08</v>
      </c>
      <c r="Q3603" s="10" t="s">
        <v>8314</v>
      </c>
      <c r="R3603" t="s">
        <v>8315</v>
      </c>
      <c r="S3603" s="12">
        <f t="shared" si="287"/>
        <v>41990.99863425926</v>
      </c>
      <c r="T3603" s="12">
        <f t="shared" si="288"/>
        <v>42020.99863425926</v>
      </c>
      <c r="U3603">
        <f t="shared" si="289"/>
        <v>2014</v>
      </c>
    </row>
    <row r="3604" spans="1:21" ht="48" x14ac:dyDescent="0.2">
      <c r="A3604">
        <v>3602</v>
      </c>
      <c r="B3604" s="3" t="s">
        <v>3600</v>
      </c>
      <c r="C3604" s="3" t="s">
        <v>7711</v>
      </c>
      <c r="D3604" s="15">
        <v>4000</v>
      </c>
      <c r="E3604" s="8">
        <v>4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8">
        <f t="shared" si="285"/>
        <v>0</v>
      </c>
      <c r="P3604" s="6">
        <f t="shared" si="286"/>
        <v>0.08</v>
      </c>
      <c r="Q3604" s="10" t="s">
        <v>8314</v>
      </c>
      <c r="R3604" t="s">
        <v>8315</v>
      </c>
      <c r="S3604" s="12">
        <f t="shared" si="287"/>
        <v>42447.894432870366</v>
      </c>
      <c r="T3604" s="12">
        <f t="shared" si="288"/>
        <v>42507.894432870366</v>
      </c>
      <c r="U3604">
        <f t="shared" si="289"/>
        <v>2016</v>
      </c>
    </row>
    <row r="3605" spans="1:21" ht="48" x14ac:dyDescent="0.2">
      <c r="A3605">
        <v>3603</v>
      </c>
      <c r="B3605" s="3" t="s">
        <v>3601</v>
      </c>
      <c r="C3605" s="3" t="s">
        <v>7712</v>
      </c>
      <c r="D3605" s="15">
        <v>1500</v>
      </c>
      <c r="E3605" s="8">
        <v>3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8">
        <f t="shared" si="285"/>
        <v>0</v>
      </c>
      <c r="P3605" s="6">
        <f t="shared" si="286"/>
        <v>0.05</v>
      </c>
      <c r="Q3605" s="10" t="s">
        <v>8314</v>
      </c>
      <c r="R3605" t="s">
        <v>8315</v>
      </c>
      <c r="S3605" s="12">
        <f t="shared" si="287"/>
        <v>42283.864351851851</v>
      </c>
      <c r="T3605" s="12">
        <f t="shared" si="288"/>
        <v>42313.906018518523</v>
      </c>
      <c r="U3605">
        <f t="shared" si="289"/>
        <v>2015</v>
      </c>
    </row>
    <row r="3606" spans="1:21" ht="48" x14ac:dyDescent="0.2">
      <c r="A3606">
        <v>3604</v>
      </c>
      <c r="B3606" s="3" t="s">
        <v>3602</v>
      </c>
      <c r="C3606" s="3" t="s">
        <v>7713</v>
      </c>
      <c r="D3606" s="15">
        <v>3000</v>
      </c>
      <c r="E3606" s="8">
        <v>3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8">
        <f t="shared" si="285"/>
        <v>0</v>
      </c>
      <c r="P3606" s="6">
        <f t="shared" si="286"/>
        <v>0.04</v>
      </c>
      <c r="Q3606" s="10" t="s">
        <v>8314</v>
      </c>
      <c r="R3606" t="s">
        <v>8315</v>
      </c>
      <c r="S3606" s="12">
        <f t="shared" si="287"/>
        <v>42483.015694444446</v>
      </c>
      <c r="T3606" s="12">
        <f t="shared" si="288"/>
        <v>42489.290972222225</v>
      </c>
      <c r="U3606">
        <f t="shared" si="289"/>
        <v>2016</v>
      </c>
    </row>
    <row r="3607" spans="1:21" ht="48" x14ac:dyDescent="0.2">
      <c r="A3607">
        <v>3605</v>
      </c>
      <c r="B3607" s="3" t="s">
        <v>3603</v>
      </c>
      <c r="C3607" s="3" t="s">
        <v>7714</v>
      </c>
      <c r="D3607" s="15">
        <v>250</v>
      </c>
      <c r="E3607" s="8">
        <v>3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8">
        <f t="shared" si="285"/>
        <v>1</v>
      </c>
      <c r="P3607" s="6">
        <f t="shared" si="286"/>
        <v>0.2</v>
      </c>
      <c r="Q3607" s="10" t="s">
        <v>8314</v>
      </c>
      <c r="R3607" t="s">
        <v>8315</v>
      </c>
      <c r="S3607" s="12">
        <f t="shared" si="287"/>
        <v>42383.793124999997</v>
      </c>
      <c r="T3607" s="12">
        <f t="shared" si="288"/>
        <v>42413.793124999997</v>
      </c>
      <c r="U3607">
        <f t="shared" si="289"/>
        <v>2016</v>
      </c>
    </row>
    <row r="3608" spans="1:21" ht="48" x14ac:dyDescent="0.2">
      <c r="A3608">
        <v>3606</v>
      </c>
      <c r="B3608" s="3" t="s">
        <v>3604</v>
      </c>
      <c r="C3608" s="3" t="s">
        <v>7715</v>
      </c>
      <c r="D3608" s="15">
        <v>3000</v>
      </c>
      <c r="E3608" s="8">
        <v>3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8">
        <f t="shared" si="285"/>
        <v>0</v>
      </c>
      <c r="P3608" s="6">
        <f t="shared" si="286"/>
        <v>0.05</v>
      </c>
      <c r="Q3608" s="10" t="s">
        <v>8314</v>
      </c>
      <c r="R3608" t="s">
        <v>8315</v>
      </c>
      <c r="S3608" s="12">
        <f t="shared" si="287"/>
        <v>42566.604826388888</v>
      </c>
      <c r="T3608" s="12">
        <f t="shared" si="288"/>
        <v>42596.604826388888</v>
      </c>
      <c r="U3608">
        <f t="shared" si="289"/>
        <v>2016</v>
      </c>
    </row>
    <row r="3609" spans="1:21" ht="32" x14ac:dyDescent="0.2">
      <c r="A3609">
        <v>3607</v>
      </c>
      <c r="B3609" s="3" t="s">
        <v>3605</v>
      </c>
      <c r="C3609" s="3" t="s">
        <v>7716</v>
      </c>
      <c r="D3609" s="15">
        <v>550</v>
      </c>
      <c r="E3609" s="8">
        <v>3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8">
        <f t="shared" si="285"/>
        <v>1</v>
      </c>
      <c r="P3609" s="6">
        <f t="shared" si="286"/>
        <v>0.15</v>
      </c>
      <c r="Q3609" s="10" t="s">
        <v>8314</v>
      </c>
      <c r="R3609" t="s">
        <v>8315</v>
      </c>
      <c r="S3609" s="12">
        <f t="shared" si="287"/>
        <v>42338.963912037041</v>
      </c>
      <c r="T3609" s="12">
        <f t="shared" si="288"/>
        <v>42353</v>
      </c>
      <c r="U3609">
        <f t="shared" si="289"/>
        <v>2015</v>
      </c>
    </row>
    <row r="3610" spans="1:21" ht="48" x14ac:dyDescent="0.2">
      <c r="A3610">
        <v>3608</v>
      </c>
      <c r="B3610" s="3" t="s">
        <v>3606</v>
      </c>
      <c r="C3610" s="3" t="s">
        <v>7717</v>
      </c>
      <c r="D3610" s="15">
        <v>800</v>
      </c>
      <c r="E3610" s="8">
        <v>3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8">
        <f t="shared" si="285"/>
        <v>0</v>
      </c>
      <c r="P3610" s="6">
        <f t="shared" si="286"/>
        <v>0.11</v>
      </c>
      <c r="Q3610" s="10" t="s">
        <v>8314</v>
      </c>
      <c r="R3610" t="s">
        <v>8315</v>
      </c>
      <c r="S3610" s="12">
        <f t="shared" si="287"/>
        <v>42506.709375000006</v>
      </c>
      <c r="T3610" s="12">
        <f t="shared" si="288"/>
        <v>42538.583333333328</v>
      </c>
      <c r="U3610">
        <f t="shared" si="289"/>
        <v>2016</v>
      </c>
    </row>
    <row r="3611" spans="1:21" ht="48" x14ac:dyDescent="0.2">
      <c r="A3611">
        <v>3609</v>
      </c>
      <c r="B3611" s="3" t="s">
        <v>3607</v>
      </c>
      <c r="C3611" s="3" t="s">
        <v>7718</v>
      </c>
      <c r="D3611" s="15">
        <v>1960</v>
      </c>
      <c r="E3611" s="8">
        <v>3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8">
        <f t="shared" si="285"/>
        <v>0</v>
      </c>
      <c r="P3611" s="6">
        <f t="shared" si="286"/>
        <v>0.14000000000000001</v>
      </c>
      <c r="Q3611" s="10" t="s">
        <v>8314</v>
      </c>
      <c r="R3611" t="s">
        <v>8315</v>
      </c>
      <c r="S3611" s="12">
        <f t="shared" si="287"/>
        <v>42429.991724537031</v>
      </c>
      <c r="T3611" s="12">
        <f t="shared" si="288"/>
        <v>42459.950057870374</v>
      </c>
      <c r="U3611">
        <f t="shared" si="289"/>
        <v>2016</v>
      </c>
    </row>
    <row r="3612" spans="1:21" ht="48" x14ac:dyDescent="0.2">
      <c r="A3612">
        <v>3610</v>
      </c>
      <c r="B3612" s="3" t="s">
        <v>3608</v>
      </c>
      <c r="C3612" s="3" t="s">
        <v>7719</v>
      </c>
      <c r="D3612" s="15">
        <v>1000</v>
      </c>
      <c r="E3612" s="8">
        <v>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8">
        <f t="shared" si="285"/>
        <v>0</v>
      </c>
      <c r="P3612" s="6">
        <f t="shared" si="286"/>
        <v>0.1</v>
      </c>
      <c r="Q3612" s="10" t="s">
        <v>8314</v>
      </c>
      <c r="R3612" t="s">
        <v>8315</v>
      </c>
      <c r="S3612" s="12">
        <f t="shared" si="287"/>
        <v>42203.432129629626</v>
      </c>
      <c r="T3612" s="12">
        <f t="shared" si="288"/>
        <v>42233.432129629626</v>
      </c>
      <c r="U3612">
        <f t="shared" si="289"/>
        <v>2015</v>
      </c>
    </row>
    <row r="3613" spans="1:21" ht="48" x14ac:dyDescent="0.2">
      <c r="A3613">
        <v>3611</v>
      </c>
      <c r="B3613" s="3" t="s">
        <v>3609</v>
      </c>
      <c r="C3613" s="3" t="s">
        <v>7720</v>
      </c>
      <c r="D3613" s="15">
        <v>2500</v>
      </c>
      <c r="E3613" s="8">
        <v>3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8">
        <f t="shared" si="285"/>
        <v>0</v>
      </c>
      <c r="P3613" s="6">
        <f t="shared" si="286"/>
        <v>0.06</v>
      </c>
      <c r="Q3613" s="10" t="s">
        <v>8314</v>
      </c>
      <c r="R3613" t="s">
        <v>8315</v>
      </c>
      <c r="S3613" s="12">
        <f t="shared" si="287"/>
        <v>42072.370381944449</v>
      </c>
      <c r="T3613" s="12">
        <f t="shared" si="288"/>
        <v>42102.370381944449</v>
      </c>
      <c r="U3613">
        <f t="shared" si="289"/>
        <v>2015</v>
      </c>
    </row>
    <row r="3614" spans="1:21" ht="48" x14ac:dyDescent="0.2">
      <c r="A3614">
        <v>3612</v>
      </c>
      <c r="B3614" s="3" t="s">
        <v>3610</v>
      </c>
      <c r="C3614" s="3" t="s">
        <v>7721</v>
      </c>
      <c r="D3614" s="15">
        <v>5000</v>
      </c>
      <c r="E3614" s="8">
        <v>3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8">
        <f t="shared" si="285"/>
        <v>0</v>
      </c>
      <c r="P3614" s="6">
        <f t="shared" si="286"/>
        <v>0.05</v>
      </c>
      <c r="Q3614" s="10" t="s">
        <v>8314</v>
      </c>
      <c r="R3614" t="s">
        <v>8315</v>
      </c>
      <c r="S3614" s="12">
        <f t="shared" si="287"/>
        <v>41789.726979166669</v>
      </c>
      <c r="T3614" s="12">
        <f t="shared" si="288"/>
        <v>41799.726979166669</v>
      </c>
      <c r="U3614">
        <f t="shared" si="289"/>
        <v>2014</v>
      </c>
    </row>
    <row r="3615" spans="1:21" ht="32" x14ac:dyDescent="0.2">
      <c r="A3615">
        <v>3613</v>
      </c>
      <c r="B3615" s="3" t="s">
        <v>3611</v>
      </c>
      <c r="C3615" s="3" t="s">
        <v>7722</v>
      </c>
      <c r="D3615" s="15">
        <v>1250</v>
      </c>
      <c r="E3615" s="8">
        <v>3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8">
        <f t="shared" si="285"/>
        <v>0</v>
      </c>
      <c r="P3615" s="6">
        <f t="shared" si="286"/>
        <v>0.15</v>
      </c>
      <c r="Q3615" s="10" t="s">
        <v>8314</v>
      </c>
      <c r="R3615" t="s">
        <v>8315</v>
      </c>
      <c r="S3615" s="12">
        <f t="shared" si="287"/>
        <v>41788.58997685185</v>
      </c>
      <c r="T3615" s="12">
        <f t="shared" si="288"/>
        <v>41818.58997685185</v>
      </c>
      <c r="U3615">
        <f t="shared" si="289"/>
        <v>2014</v>
      </c>
    </row>
    <row r="3616" spans="1:21" ht="48" x14ac:dyDescent="0.2">
      <c r="A3616">
        <v>3614</v>
      </c>
      <c r="B3616" s="3" t="s">
        <v>3438</v>
      </c>
      <c r="C3616" s="3" t="s">
        <v>7723</v>
      </c>
      <c r="D3616" s="15">
        <v>2500</v>
      </c>
      <c r="E3616" s="8">
        <v>3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8">
        <f t="shared" si="285"/>
        <v>0</v>
      </c>
      <c r="P3616" s="6">
        <f t="shared" si="286"/>
        <v>0.04</v>
      </c>
      <c r="Q3616" s="10" t="s">
        <v>8314</v>
      </c>
      <c r="R3616" t="s">
        <v>8315</v>
      </c>
      <c r="S3616" s="12">
        <f t="shared" si="287"/>
        <v>42144.041851851856</v>
      </c>
      <c r="T3616" s="12">
        <f t="shared" si="288"/>
        <v>42174.041851851856</v>
      </c>
      <c r="U3616">
        <f t="shared" si="289"/>
        <v>2015</v>
      </c>
    </row>
    <row r="3617" spans="1:21" ht="48" x14ac:dyDescent="0.2">
      <c r="A3617">
        <v>3615</v>
      </c>
      <c r="B3617" s="3" t="s">
        <v>3612</v>
      </c>
      <c r="C3617" s="3" t="s">
        <v>7724</v>
      </c>
      <c r="D3617" s="15">
        <v>2500</v>
      </c>
      <c r="E3617" s="8">
        <v>2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8">
        <f t="shared" si="285"/>
        <v>0</v>
      </c>
      <c r="P3617" s="6">
        <f t="shared" si="286"/>
        <v>0.03</v>
      </c>
      <c r="Q3617" s="10" t="s">
        <v>8314</v>
      </c>
      <c r="R3617" t="s">
        <v>8315</v>
      </c>
      <c r="S3617" s="12">
        <f t="shared" si="287"/>
        <v>42318.593703703707</v>
      </c>
      <c r="T3617" s="12">
        <f t="shared" si="288"/>
        <v>42348.593703703707</v>
      </c>
      <c r="U3617">
        <f t="shared" si="289"/>
        <v>2015</v>
      </c>
    </row>
    <row r="3618" spans="1:21" ht="48" x14ac:dyDescent="0.2">
      <c r="A3618">
        <v>3616</v>
      </c>
      <c r="B3618" s="3" t="s">
        <v>3613</v>
      </c>
      <c r="C3618" s="3" t="s">
        <v>7725</v>
      </c>
      <c r="D3618" s="15">
        <v>2500</v>
      </c>
      <c r="E3618" s="8">
        <v>2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8">
        <f t="shared" si="285"/>
        <v>0</v>
      </c>
      <c r="P3618" s="6">
        <f t="shared" si="286"/>
        <v>0.04</v>
      </c>
      <c r="Q3618" s="10" t="s">
        <v>8314</v>
      </c>
      <c r="R3618" t="s">
        <v>8315</v>
      </c>
      <c r="S3618" s="12">
        <f t="shared" si="287"/>
        <v>42052.949814814812</v>
      </c>
      <c r="T3618" s="12">
        <f t="shared" si="288"/>
        <v>42082.908148148148</v>
      </c>
      <c r="U3618">
        <f t="shared" si="289"/>
        <v>2015</v>
      </c>
    </row>
    <row r="3619" spans="1:21" ht="48" x14ac:dyDescent="0.2">
      <c r="A3619">
        <v>3617</v>
      </c>
      <c r="B3619" s="3" t="s">
        <v>3614</v>
      </c>
      <c r="C3619" s="3" t="s">
        <v>7726</v>
      </c>
      <c r="D3619" s="15">
        <v>740</v>
      </c>
      <c r="E3619" s="8">
        <v>2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8">
        <f t="shared" si="285"/>
        <v>0</v>
      </c>
      <c r="P3619" s="6">
        <f t="shared" si="286"/>
        <v>0.04</v>
      </c>
      <c r="Q3619" s="10" t="s">
        <v>8314</v>
      </c>
      <c r="R3619" t="s">
        <v>8315</v>
      </c>
      <c r="S3619" s="12">
        <f t="shared" si="287"/>
        <v>42779.610289351855</v>
      </c>
      <c r="T3619" s="12">
        <f t="shared" si="288"/>
        <v>42794</v>
      </c>
      <c r="U3619">
        <f t="shared" si="289"/>
        <v>2017</v>
      </c>
    </row>
    <row r="3620" spans="1:21" ht="48" x14ac:dyDescent="0.2">
      <c r="A3620">
        <v>3618</v>
      </c>
      <c r="B3620" s="3" t="s">
        <v>3615</v>
      </c>
      <c r="C3620" s="3" t="s">
        <v>7727</v>
      </c>
      <c r="D3620" s="15">
        <v>2000</v>
      </c>
      <c r="E3620" s="8">
        <v>2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8">
        <f t="shared" si="285"/>
        <v>0</v>
      </c>
      <c r="P3620" s="6">
        <f t="shared" si="286"/>
        <v>0.04</v>
      </c>
      <c r="Q3620" s="10" t="s">
        <v>8314</v>
      </c>
      <c r="R3620" t="s">
        <v>8315</v>
      </c>
      <c r="S3620" s="12">
        <f t="shared" si="287"/>
        <v>42128.627893518518</v>
      </c>
      <c r="T3620" s="12">
        <f t="shared" si="288"/>
        <v>42158.627893518518</v>
      </c>
      <c r="U3620">
        <f t="shared" si="289"/>
        <v>2015</v>
      </c>
    </row>
    <row r="3621" spans="1:21" ht="48" x14ac:dyDescent="0.2">
      <c r="A3621">
        <v>3619</v>
      </c>
      <c r="B3621" s="3" t="s">
        <v>3616</v>
      </c>
      <c r="C3621" s="3" t="s">
        <v>7728</v>
      </c>
      <c r="D3621" s="15">
        <v>1000</v>
      </c>
      <c r="E3621" s="8">
        <v>2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8">
        <f t="shared" si="285"/>
        <v>0</v>
      </c>
      <c r="P3621" s="6">
        <f t="shared" si="286"/>
        <v>0.12</v>
      </c>
      <c r="Q3621" s="10" t="s">
        <v>8314</v>
      </c>
      <c r="R3621" t="s">
        <v>8315</v>
      </c>
      <c r="S3621" s="12">
        <f t="shared" si="287"/>
        <v>42661.132245370376</v>
      </c>
      <c r="T3621" s="12">
        <f t="shared" si="288"/>
        <v>42693.916666666672</v>
      </c>
      <c r="U3621">
        <f t="shared" si="289"/>
        <v>2016</v>
      </c>
    </row>
    <row r="3622" spans="1:21" ht="48" x14ac:dyDescent="0.2">
      <c r="A3622">
        <v>3620</v>
      </c>
      <c r="B3622" s="3" t="s">
        <v>3617</v>
      </c>
      <c r="C3622" s="3" t="s">
        <v>7729</v>
      </c>
      <c r="D3622" s="15">
        <v>10500</v>
      </c>
      <c r="E3622" s="8">
        <v>2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8">
        <f t="shared" si="285"/>
        <v>0</v>
      </c>
      <c r="P3622" s="6">
        <f t="shared" si="286"/>
        <v>0.01</v>
      </c>
      <c r="Q3622" s="10" t="s">
        <v>8314</v>
      </c>
      <c r="R3622" t="s">
        <v>8315</v>
      </c>
      <c r="S3622" s="12">
        <f t="shared" si="287"/>
        <v>42037.938206018516</v>
      </c>
      <c r="T3622" s="12">
        <f t="shared" si="288"/>
        <v>42068.166666666672</v>
      </c>
      <c r="U3622">
        <f t="shared" si="289"/>
        <v>2015</v>
      </c>
    </row>
    <row r="3623" spans="1:21" ht="48" x14ac:dyDescent="0.2">
      <c r="A3623">
        <v>3621</v>
      </c>
      <c r="B3623" s="3" t="s">
        <v>3618</v>
      </c>
      <c r="C3623" s="3" t="s">
        <v>7730</v>
      </c>
      <c r="D3623" s="15">
        <v>3000</v>
      </c>
      <c r="E3623" s="8">
        <v>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8">
        <f t="shared" si="285"/>
        <v>0</v>
      </c>
      <c r="P3623" s="6">
        <f t="shared" si="286"/>
        <v>0.03</v>
      </c>
      <c r="Q3623" s="10" t="s">
        <v>8314</v>
      </c>
      <c r="R3623" t="s">
        <v>8315</v>
      </c>
      <c r="S3623" s="12">
        <f t="shared" si="287"/>
        <v>42619.935694444444</v>
      </c>
      <c r="T3623" s="12">
        <f t="shared" si="288"/>
        <v>42643.875</v>
      </c>
      <c r="U3623">
        <f t="shared" si="289"/>
        <v>2016</v>
      </c>
    </row>
    <row r="3624" spans="1:21" ht="32" x14ac:dyDescent="0.2">
      <c r="A3624">
        <v>3622</v>
      </c>
      <c r="B3624" s="3" t="s">
        <v>3619</v>
      </c>
      <c r="C3624" s="3" t="s">
        <v>7731</v>
      </c>
      <c r="D3624" s="15">
        <v>1000</v>
      </c>
      <c r="E3624" s="8">
        <v>2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8">
        <f t="shared" si="285"/>
        <v>0</v>
      </c>
      <c r="P3624" s="6">
        <f t="shared" si="286"/>
        <v>0.1</v>
      </c>
      <c r="Q3624" s="10" t="s">
        <v>8314</v>
      </c>
      <c r="R3624" t="s">
        <v>8315</v>
      </c>
      <c r="S3624" s="12">
        <f t="shared" si="287"/>
        <v>41877.221886574072</v>
      </c>
      <c r="T3624" s="12">
        <f t="shared" si="288"/>
        <v>41910.140972222223</v>
      </c>
      <c r="U3624">
        <f t="shared" si="289"/>
        <v>2014</v>
      </c>
    </row>
    <row r="3625" spans="1:21" ht="32" x14ac:dyDescent="0.2">
      <c r="A3625">
        <v>3623</v>
      </c>
      <c r="B3625" s="3" t="s">
        <v>3620</v>
      </c>
      <c r="C3625" s="3" t="s">
        <v>7732</v>
      </c>
      <c r="D3625" s="15">
        <v>2500</v>
      </c>
      <c r="E3625" s="8">
        <v>2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8">
        <f t="shared" si="285"/>
        <v>0</v>
      </c>
      <c r="P3625" s="6">
        <f t="shared" si="286"/>
        <v>0.06</v>
      </c>
      <c r="Q3625" s="10" t="s">
        <v>8314</v>
      </c>
      <c r="R3625" t="s">
        <v>8315</v>
      </c>
      <c r="S3625" s="12">
        <f t="shared" si="287"/>
        <v>41828.736921296295</v>
      </c>
      <c r="T3625" s="12">
        <f t="shared" si="288"/>
        <v>41846.291666666664</v>
      </c>
      <c r="U3625">
        <f t="shared" si="289"/>
        <v>2014</v>
      </c>
    </row>
    <row r="3626" spans="1:21" ht="80" x14ac:dyDescent="0.2">
      <c r="A3626">
        <v>3624</v>
      </c>
      <c r="B3626" s="3" t="s">
        <v>3621</v>
      </c>
      <c r="C3626" s="3" t="s">
        <v>7733</v>
      </c>
      <c r="D3626" s="15">
        <v>3000</v>
      </c>
      <c r="E3626" s="8">
        <v>2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8">
        <f t="shared" si="285"/>
        <v>0</v>
      </c>
      <c r="P3626" s="6">
        <f t="shared" si="286"/>
        <v>0.05</v>
      </c>
      <c r="Q3626" s="10" t="s">
        <v>8314</v>
      </c>
      <c r="R3626" t="s">
        <v>8315</v>
      </c>
      <c r="S3626" s="12">
        <f t="shared" si="287"/>
        <v>42545.774189814809</v>
      </c>
      <c r="T3626" s="12">
        <f t="shared" si="288"/>
        <v>42605.774189814809</v>
      </c>
      <c r="U3626">
        <f t="shared" si="289"/>
        <v>2016</v>
      </c>
    </row>
    <row r="3627" spans="1:21" ht="48" x14ac:dyDescent="0.2">
      <c r="A3627">
        <v>3625</v>
      </c>
      <c r="B3627" s="3" t="s">
        <v>3622</v>
      </c>
      <c r="C3627" s="3" t="s">
        <v>7734</v>
      </c>
      <c r="D3627" s="15">
        <v>3000</v>
      </c>
      <c r="E3627" s="8">
        <v>2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8">
        <f t="shared" si="285"/>
        <v>0</v>
      </c>
      <c r="P3627" s="6">
        <f t="shared" si="286"/>
        <v>0.03</v>
      </c>
      <c r="Q3627" s="10" t="s">
        <v>8314</v>
      </c>
      <c r="R3627" t="s">
        <v>8315</v>
      </c>
      <c r="S3627" s="12">
        <f t="shared" si="287"/>
        <v>42157.652511574073</v>
      </c>
      <c r="T3627" s="12">
        <f t="shared" si="288"/>
        <v>42187.652511574073</v>
      </c>
      <c r="U3627">
        <f t="shared" si="289"/>
        <v>2015</v>
      </c>
    </row>
    <row r="3628" spans="1:21" ht="48" x14ac:dyDescent="0.2">
      <c r="A3628">
        <v>3626</v>
      </c>
      <c r="B3628" s="3" t="s">
        <v>3623</v>
      </c>
      <c r="C3628" s="3" t="s">
        <v>7735</v>
      </c>
      <c r="D3628" s="15">
        <v>4000</v>
      </c>
      <c r="E3628" s="8">
        <v>2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8">
        <f t="shared" si="285"/>
        <v>0</v>
      </c>
      <c r="P3628" s="6">
        <f t="shared" si="286"/>
        <v>0.04</v>
      </c>
      <c r="Q3628" s="10" t="s">
        <v>8314</v>
      </c>
      <c r="R3628" t="s">
        <v>8315</v>
      </c>
      <c r="S3628" s="12">
        <f t="shared" si="287"/>
        <v>41846.667326388888</v>
      </c>
      <c r="T3628" s="12">
        <f t="shared" si="288"/>
        <v>41867.667326388888</v>
      </c>
      <c r="U3628">
        <f t="shared" si="289"/>
        <v>2014</v>
      </c>
    </row>
    <row r="3629" spans="1:21" ht="48" x14ac:dyDescent="0.2">
      <c r="A3629">
        <v>3627</v>
      </c>
      <c r="B3629" s="3" t="s">
        <v>3624</v>
      </c>
      <c r="C3629" s="3" t="s">
        <v>7736</v>
      </c>
      <c r="D3629" s="15">
        <v>2000</v>
      </c>
      <c r="E3629" s="8">
        <v>2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8">
        <f t="shared" si="285"/>
        <v>0</v>
      </c>
      <c r="P3629" s="6">
        <f t="shared" si="286"/>
        <v>7.0000000000000007E-2</v>
      </c>
      <c r="Q3629" s="10" t="s">
        <v>8314</v>
      </c>
      <c r="R3629" t="s">
        <v>8315</v>
      </c>
      <c r="S3629" s="12">
        <f t="shared" si="287"/>
        <v>42460.741747685184</v>
      </c>
      <c r="T3629" s="12">
        <f t="shared" si="288"/>
        <v>42511.165972222225</v>
      </c>
      <c r="U3629">
        <f t="shared" si="289"/>
        <v>2016</v>
      </c>
    </row>
    <row r="3630" spans="1:21" ht="48" x14ac:dyDescent="0.2">
      <c r="A3630">
        <v>3628</v>
      </c>
      <c r="B3630" s="3" t="s">
        <v>3625</v>
      </c>
      <c r="C3630" s="3" t="s">
        <v>7737</v>
      </c>
      <c r="D3630" s="15">
        <v>100000</v>
      </c>
      <c r="E3630" s="6">
        <v>2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8">
        <f t="shared" si="285"/>
        <v>0</v>
      </c>
      <c r="P3630" s="8" t="str">
        <f t="shared" si="286"/>
        <v>N/A</v>
      </c>
      <c r="Q3630" s="10" t="s">
        <v>8314</v>
      </c>
      <c r="R3630" t="s">
        <v>8356</v>
      </c>
      <c r="S3630" s="12">
        <f t="shared" si="287"/>
        <v>42291.833287037036</v>
      </c>
      <c r="T3630" s="12">
        <f t="shared" si="288"/>
        <v>42351.874953703707</v>
      </c>
      <c r="U3630">
        <f t="shared" si="289"/>
        <v>2015</v>
      </c>
    </row>
    <row r="3631" spans="1:21" ht="48" x14ac:dyDescent="0.2">
      <c r="A3631">
        <v>3629</v>
      </c>
      <c r="B3631" s="3" t="s">
        <v>3626</v>
      </c>
      <c r="C3631" s="3" t="s">
        <v>7738</v>
      </c>
      <c r="D3631" s="15">
        <v>1000000</v>
      </c>
      <c r="E3631" s="6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8">
        <f t="shared" si="285"/>
        <v>0</v>
      </c>
      <c r="P3631" s="8">
        <f t="shared" si="286"/>
        <v>1</v>
      </c>
      <c r="Q3631" s="10" t="s">
        <v>8314</v>
      </c>
      <c r="R3631" t="s">
        <v>8356</v>
      </c>
      <c r="S3631" s="12">
        <f t="shared" si="287"/>
        <v>42437.094490740739</v>
      </c>
      <c r="T3631" s="12">
        <f t="shared" si="288"/>
        <v>42495.708333333328</v>
      </c>
      <c r="U3631">
        <f t="shared" si="289"/>
        <v>2016</v>
      </c>
    </row>
    <row r="3632" spans="1:21" ht="48" x14ac:dyDescent="0.2">
      <c r="A3632">
        <v>3630</v>
      </c>
      <c r="B3632" s="3" t="s">
        <v>3627</v>
      </c>
      <c r="C3632" s="3" t="s">
        <v>7739</v>
      </c>
      <c r="D3632" s="15">
        <v>3000</v>
      </c>
      <c r="E3632" s="6">
        <v>2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8">
        <f t="shared" si="285"/>
        <v>0</v>
      </c>
      <c r="P3632" s="8">
        <f t="shared" si="286"/>
        <v>2</v>
      </c>
      <c r="Q3632" s="10" t="s">
        <v>8314</v>
      </c>
      <c r="R3632" t="s">
        <v>8356</v>
      </c>
      <c r="S3632" s="12">
        <f t="shared" si="287"/>
        <v>41942.84710648148</v>
      </c>
      <c r="T3632" s="12">
        <f t="shared" si="288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3628</v>
      </c>
      <c r="C3633" s="3" t="s">
        <v>7740</v>
      </c>
      <c r="D3633" s="15">
        <v>17100</v>
      </c>
      <c r="E3633" s="6">
        <v>2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8">
        <f t="shared" si="285"/>
        <v>0</v>
      </c>
      <c r="P3633" s="8">
        <f t="shared" si="286"/>
        <v>0.03</v>
      </c>
      <c r="Q3633" s="10" t="s">
        <v>8314</v>
      </c>
      <c r="R3633" t="s">
        <v>8356</v>
      </c>
      <c r="S3633" s="12">
        <f t="shared" si="287"/>
        <v>41880.753437499996</v>
      </c>
      <c r="T3633" s="12">
        <f t="shared" si="288"/>
        <v>41905.165972222225</v>
      </c>
      <c r="U3633">
        <f>YEAR(S3633)</f>
        <v>2014</v>
      </c>
    </row>
    <row r="3634" spans="1:21" ht="48" x14ac:dyDescent="0.2">
      <c r="A3634">
        <v>3632</v>
      </c>
      <c r="B3634" s="3" t="s">
        <v>3629</v>
      </c>
      <c r="C3634" s="3" t="s">
        <v>7741</v>
      </c>
      <c r="D3634" s="15">
        <v>500</v>
      </c>
      <c r="E3634" s="6">
        <v>1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8">
        <f t="shared" si="285"/>
        <v>0</v>
      </c>
      <c r="P3634" s="8">
        <f t="shared" si="286"/>
        <v>1</v>
      </c>
      <c r="Q3634" s="10" t="s">
        <v>8314</v>
      </c>
      <c r="R3634" t="s">
        <v>8356</v>
      </c>
      <c r="S3634" s="12">
        <f t="shared" si="287"/>
        <v>41946.936909722222</v>
      </c>
      <c r="T3634" s="12">
        <f t="shared" si="288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3630</v>
      </c>
      <c r="C3635" s="3" t="s">
        <v>7742</v>
      </c>
      <c r="D3635" s="15">
        <v>5000</v>
      </c>
      <c r="E3635" s="6">
        <v>1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8">
        <f t="shared" si="285"/>
        <v>0</v>
      </c>
      <c r="P3635" s="8">
        <f t="shared" si="286"/>
        <v>0.03</v>
      </c>
      <c r="Q3635" s="10" t="s">
        <v>8314</v>
      </c>
      <c r="R3635" t="s">
        <v>8356</v>
      </c>
      <c r="S3635" s="12">
        <f t="shared" si="287"/>
        <v>42649.623460648145</v>
      </c>
      <c r="T3635" s="12">
        <f t="shared" si="288"/>
        <v>42693.041666666672</v>
      </c>
      <c r="U3635">
        <f t="shared" ref="U3635:U3648" si="290">YEAR(S3635)</f>
        <v>2016</v>
      </c>
    </row>
    <row r="3636" spans="1:21" ht="48" x14ac:dyDescent="0.2">
      <c r="A3636">
        <v>3634</v>
      </c>
      <c r="B3636" s="3" t="s">
        <v>3631</v>
      </c>
      <c r="C3636" s="3" t="s">
        <v>7743</v>
      </c>
      <c r="D3636" s="15">
        <v>75000</v>
      </c>
      <c r="E3636" s="6">
        <v>1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8">
        <f t="shared" si="285"/>
        <v>0</v>
      </c>
      <c r="P3636" s="8">
        <f t="shared" si="286"/>
        <v>0.06</v>
      </c>
      <c r="Q3636" s="10" t="s">
        <v>8314</v>
      </c>
      <c r="R3636" t="s">
        <v>8356</v>
      </c>
      <c r="S3636" s="12">
        <f t="shared" si="287"/>
        <v>42701.166365740741</v>
      </c>
      <c r="T3636" s="12">
        <f t="shared" si="288"/>
        <v>42749.165972222225</v>
      </c>
      <c r="U3636">
        <f t="shared" si="290"/>
        <v>2016</v>
      </c>
    </row>
    <row r="3637" spans="1:21" ht="32" x14ac:dyDescent="0.2">
      <c r="A3637">
        <v>3635</v>
      </c>
      <c r="B3637" s="3" t="s">
        <v>3632</v>
      </c>
      <c r="C3637" s="3" t="s">
        <v>7744</v>
      </c>
      <c r="D3637" s="15">
        <v>3500</v>
      </c>
      <c r="E3637" s="6">
        <v>1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8">
        <f t="shared" si="285"/>
        <v>0</v>
      </c>
      <c r="P3637" s="8">
        <f t="shared" si="286"/>
        <v>0.1</v>
      </c>
      <c r="Q3637" s="10" t="s">
        <v>8314</v>
      </c>
      <c r="R3637" t="s">
        <v>8356</v>
      </c>
      <c r="S3637" s="12">
        <f t="shared" si="287"/>
        <v>42450.88282407407</v>
      </c>
      <c r="T3637" s="12">
        <f t="shared" si="288"/>
        <v>42480.88282407407</v>
      </c>
      <c r="U3637">
        <f t="shared" si="290"/>
        <v>2016</v>
      </c>
    </row>
    <row r="3638" spans="1:21" ht="48" x14ac:dyDescent="0.2">
      <c r="A3638">
        <v>3636</v>
      </c>
      <c r="B3638" s="3" t="s">
        <v>3633</v>
      </c>
      <c r="C3638" s="3" t="s">
        <v>7745</v>
      </c>
      <c r="D3638" s="15">
        <v>150000</v>
      </c>
      <c r="E3638" s="6">
        <v>1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8">
        <f t="shared" si="285"/>
        <v>0</v>
      </c>
      <c r="P3638" s="8" t="str">
        <f t="shared" si="286"/>
        <v>N/A</v>
      </c>
      <c r="Q3638" s="10" t="s">
        <v>8314</v>
      </c>
      <c r="R3638" t="s">
        <v>8356</v>
      </c>
      <c r="S3638" s="12">
        <f t="shared" si="287"/>
        <v>42226.694780092599</v>
      </c>
      <c r="T3638" s="12">
        <f t="shared" si="288"/>
        <v>42261.694780092599</v>
      </c>
      <c r="U3638">
        <f t="shared" si="290"/>
        <v>2015</v>
      </c>
    </row>
    <row r="3639" spans="1:21" ht="64" x14ac:dyDescent="0.2">
      <c r="A3639">
        <v>3637</v>
      </c>
      <c r="B3639" s="3" t="s">
        <v>3634</v>
      </c>
      <c r="C3639" s="3" t="s">
        <v>7746</v>
      </c>
      <c r="D3639" s="15">
        <v>3000</v>
      </c>
      <c r="E3639" s="6">
        <v>1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8">
        <f t="shared" si="285"/>
        <v>0</v>
      </c>
      <c r="P3639" s="8">
        <f t="shared" si="286"/>
        <v>7.0000000000000007E-2</v>
      </c>
      <c r="Q3639" s="10" t="s">
        <v>8314</v>
      </c>
      <c r="R3639" t="s">
        <v>8356</v>
      </c>
      <c r="S3639" s="12">
        <f t="shared" si="287"/>
        <v>41975.700636574074</v>
      </c>
      <c r="T3639" s="12">
        <f t="shared" si="288"/>
        <v>42005.700636574074</v>
      </c>
      <c r="U3639">
        <f t="shared" si="290"/>
        <v>2014</v>
      </c>
    </row>
    <row r="3640" spans="1:21" ht="32" x14ac:dyDescent="0.2">
      <c r="A3640">
        <v>3638</v>
      </c>
      <c r="B3640" s="3" t="s">
        <v>3635</v>
      </c>
      <c r="C3640" s="3" t="s">
        <v>7747</v>
      </c>
      <c r="D3640" s="15">
        <v>3300</v>
      </c>
      <c r="E3640" s="6">
        <v>1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8">
        <f t="shared" si="285"/>
        <v>0</v>
      </c>
      <c r="P3640" s="8">
        <f t="shared" si="286"/>
        <v>0.5</v>
      </c>
      <c r="Q3640" s="10" t="s">
        <v>8314</v>
      </c>
      <c r="R3640" t="s">
        <v>8356</v>
      </c>
      <c r="S3640" s="12">
        <f t="shared" si="287"/>
        <v>42053.672824074078</v>
      </c>
      <c r="T3640" s="12">
        <f t="shared" si="288"/>
        <v>42113.631157407406</v>
      </c>
      <c r="U3640">
        <f t="shared" si="290"/>
        <v>2015</v>
      </c>
    </row>
    <row r="3641" spans="1:21" ht="48" x14ac:dyDescent="0.2">
      <c r="A3641">
        <v>3639</v>
      </c>
      <c r="B3641" s="3" t="s">
        <v>3636</v>
      </c>
      <c r="C3641" s="3" t="s">
        <v>7748</v>
      </c>
      <c r="D3641" s="15">
        <v>25000</v>
      </c>
      <c r="E3641" s="6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8">
        <f t="shared" si="285"/>
        <v>0</v>
      </c>
      <c r="P3641" s="8">
        <f t="shared" si="286"/>
        <v>1</v>
      </c>
      <c r="Q3641" s="10" t="s">
        <v>8314</v>
      </c>
      <c r="R3641" t="s">
        <v>8356</v>
      </c>
      <c r="S3641" s="12">
        <f t="shared" si="287"/>
        <v>42590.677152777775</v>
      </c>
      <c r="T3641" s="12">
        <f t="shared" si="288"/>
        <v>42650.632638888885</v>
      </c>
      <c r="U3641">
        <f t="shared" si="290"/>
        <v>2016</v>
      </c>
    </row>
    <row r="3642" spans="1:21" ht="80" x14ac:dyDescent="0.2">
      <c r="A3642">
        <v>3640</v>
      </c>
      <c r="B3642" s="3" t="s">
        <v>3637</v>
      </c>
      <c r="C3642" s="3" t="s">
        <v>7749</v>
      </c>
      <c r="D3642" s="15">
        <v>1000</v>
      </c>
      <c r="E3642" s="6">
        <v>1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8">
        <f t="shared" si="285"/>
        <v>0</v>
      </c>
      <c r="P3642" s="8">
        <f t="shared" si="286"/>
        <v>0.33</v>
      </c>
      <c r="Q3642" s="10" t="s">
        <v>8314</v>
      </c>
      <c r="R3642" t="s">
        <v>8356</v>
      </c>
      <c r="S3642" s="12">
        <f t="shared" si="287"/>
        <v>42104.781597222223</v>
      </c>
      <c r="T3642" s="12">
        <f t="shared" si="288"/>
        <v>42134.781597222223</v>
      </c>
      <c r="U3642">
        <f t="shared" si="290"/>
        <v>2015</v>
      </c>
    </row>
    <row r="3643" spans="1:21" ht="48" x14ac:dyDescent="0.2">
      <c r="A3643">
        <v>3641</v>
      </c>
      <c r="B3643" s="3" t="s">
        <v>3638</v>
      </c>
      <c r="C3643" s="3" t="s">
        <v>7750</v>
      </c>
      <c r="D3643" s="15">
        <v>3000</v>
      </c>
      <c r="E3643" s="6">
        <v>1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8">
        <f t="shared" si="285"/>
        <v>0</v>
      </c>
      <c r="P3643" s="8" t="str">
        <f t="shared" si="286"/>
        <v>N/A</v>
      </c>
      <c r="Q3643" s="10" t="s">
        <v>8314</v>
      </c>
      <c r="R3643" t="s">
        <v>8356</v>
      </c>
      <c r="S3643" s="12">
        <f t="shared" si="287"/>
        <v>41899.627071759263</v>
      </c>
      <c r="T3643" s="12">
        <f t="shared" si="288"/>
        <v>41917.208333333336</v>
      </c>
      <c r="U3643">
        <f t="shared" si="290"/>
        <v>2014</v>
      </c>
    </row>
    <row r="3644" spans="1:21" ht="64" x14ac:dyDescent="0.2">
      <c r="A3644">
        <v>3642</v>
      </c>
      <c r="B3644" s="3" t="s">
        <v>3639</v>
      </c>
      <c r="C3644" s="3" t="s">
        <v>7751</v>
      </c>
      <c r="D3644" s="15">
        <v>700</v>
      </c>
      <c r="E3644" s="6">
        <v>1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8">
        <f t="shared" si="285"/>
        <v>0</v>
      </c>
      <c r="P3644" s="8">
        <f t="shared" si="286"/>
        <v>0.5</v>
      </c>
      <c r="Q3644" s="10" t="s">
        <v>8314</v>
      </c>
      <c r="R3644" t="s">
        <v>8356</v>
      </c>
      <c r="S3644" s="12">
        <f t="shared" si="287"/>
        <v>42297.816284722227</v>
      </c>
      <c r="T3644" s="12">
        <f t="shared" si="288"/>
        <v>42338.708333333328</v>
      </c>
      <c r="U3644">
        <f t="shared" si="290"/>
        <v>2015</v>
      </c>
    </row>
    <row r="3645" spans="1:21" ht="48" x14ac:dyDescent="0.2">
      <c r="A3645">
        <v>3643</v>
      </c>
      <c r="B3645" s="3" t="s">
        <v>3640</v>
      </c>
      <c r="C3645" s="3" t="s">
        <v>7752</v>
      </c>
      <c r="D3645" s="15">
        <v>25000</v>
      </c>
      <c r="E3645" s="6">
        <v>1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8">
        <f t="shared" si="285"/>
        <v>0</v>
      </c>
      <c r="P3645" s="8" t="str">
        <f t="shared" si="286"/>
        <v>N/A</v>
      </c>
      <c r="Q3645" s="10" t="s">
        <v>8314</v>
      </c>
      <c r="R3645" t="s">
        <v>8356</v>
      </c>
      <c r="S3645" s="12">
        <f t="shared" si="287"/>
        <v>42285.143969907411</v>
      </c>
      <c r="T3645" s="12">
        <f t="shared" si="288"/>
        <v>42325.185636574075</v>
      </c>
      <c r="U3645">
        <f t="shared" si="290"/>
        <v>2015</v>
      </c>
    </row>
    <row r="3646" spans="1:21" ht="48" x14ac:dyDescent="0.2">
      <c r="A3646">
        <v>3644</v>
      </c>
      <c r="B3646" s="3" t="s">
        <v>3641</v>
      </c>
      <c r="C3646" s="3" t="s">
        <v>7753</v>
      </c>
      <c r="D3646" s="15">
        <v>5000</v>
      </c>
      <c r="E3646" s="6">
        <v>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8">
        <f t="shared" si="285"/>
        <v>0</v>
      </c>
      <c r="P3646" s="8">
        <f t="shared" si="286"/>
        <v>0.08</v>
      </c>
      <c r="Q3646" s="10" t="s">
        <v>8314</v>
      </c>
      <c r="R3646" t="s">
        <v>8356</v>
      </c>
      <c r="S3646" s="12">
        <f t="shared" si="287"/>
        <v>42409.241747685184</v>
      </c>
      <c r="T3646" s="12">
        <f t="shared" si="288"/>
        <v>42437.207638888889</v>
      </c>
      <c r="U3646">
        <f t="shared" si="290"/>
        <v>2016</v>
      </c>
    </row>
    <row r="3647" spans="1:21" ht="48" x14ac:dyDescent="0.2">
      <c r="A3647">
        <v>3645</v>
      </c>
      <c r="B3647" s="3" t="s">
        <v>3642</v>
      </c>
      <c r="C3647" s="3" t="s">
        <v>7754</v>
      </c>
      <c r="D3647" s="15">
        <v>1000</v>
      </c>
      <c r="E3647" s="6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8">
        <f t="shared" si="285"/>
        <v>0</v>
      </c>
      <c r="P3647" s="8">
        <f t="shared" si="286"/>
        <v>1</v>
      </c>
      <c r="Q3647" s="10" t="s">
        <v>8314</v>
      </c>
      <c r="R3647" t="s">
        <v>8356</v>
      </c>
      <c r="S3647" s="12">
        <f t="shared" si="287"/>
        <v>42665.970347222217</v>
      </c>
      <c r="T3647" s="12">
        <f t="shared" si="288"/>
        <v>42696.012013888889</v>
      </c>
      <c r="U3647">
        <f t="shared" si="290"/>
        <v>2016</v>
      </c>
    </row>
    <row r="3648" spans="1:21" ht="48" x14ac:dyDescent="0.2">
      <c r="A3648">
        <v>3646</v>
      </c>
      <c r="B3648" s="3" t="s">
        <v>3643</v>
      </c>
      <c r="C3648" s="3" t="s">
        <v>7755</v>
      </c>
      <c r="D3648" s="15">
        <v>10000</v>
      </c>
      <c r="E3648" s="6">
        <v>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8">
        <f t="shared" si="285"/>
        <v>0</v>
      </c>
      <c r="P3648" s="8">
        <f t="shared" si="286"/>
        <v>0.13</v>
      </c>
      <c r="Q3648" s="10" t="s">
        <v>8314</v>
      </c>
      <c r="R3648" t="s">
        <v>8356</v>
      </c>
      <c r="S3648" s="12">
        <f t="shared" si="287"/>
        <v>42140.421319444446</v>
      </c>
      <c r="T3648" s="12">
        <f t="shared" si="288"/>
        <v>42171.979166666672</v>
      </c>
      <c r="U3648">
        <f t="shared" si="290"/>
        <v>2015</v>
      </c>
    </row>
    <row r="3649" spans="1:21" ht="48" x14ac:dyDescent="0.2">
      <c r="A3649">
        <v>3647</v>
      </c>
      <c r="B3649" s="3" t="s">
        <v>3644</v>
      </c>
      <c r="C3649" s="3" t="s">
        <v>7756</v>
      </c>
      <c r="D3649" s="15">
        <v>500</v>
      </c>
      <c r="E3649" s="6">
        <v>1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8">
        <f t="shared" si="285"/>
        <v>0</v>
      </c>
      <c r="P3649" s="8">
        <f t="shared" si="286"/>
        <v>0.5</v>
      </c>
      <c r="Q3649" s="10" t="s">
        <v>8314</v>
      </c>
      <c r="R3649" t="s">
        <v>8356</v>
      </c>
      <c r="S3649" s="12">
        <f t="shared" si="287"/>
        <v>42598.749155092592</v>
      </c>
      <c r="T3649" s="12">
        <f t="shared" si="288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3645</v>
      </c>
      <c r="C3650" s="3" t="s">
        <v>7757</v>
      </c>
      <c r="D3650" s="15">
        <v>40000</v>
      </c>
      <c r="E3650" s="8">
        <v>1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8">
        <f t="shared" si="285"/>
        <v>0</v>
      </c>
      <c r="P3650" s="6">
        <f t="shared" si="286"/>
        <v>0.01</v>
      </c>
      <c r="Q3650" s="10" t="s">
        <v>8314</v>
      </c>
      <c r="R3650" t="s">
        <v>8315</v>
      </c>
      <c r="S3650" s="12">
        <f t="shared" si="287"/>
        <v>41887.292187500003</v>
      </c>
      <c r="T3650" s="12">
        <f t="shared" si="288"/>
        <v>41917.292187500003</v>
      </c>
      <c r="U3650">
        <f t="shared" ref="U3650:U3713" si="291">YEAR(S3650)</f>
        <v>2014</v>
      </c>
    </row>
    <row r="3651" spans="1:21" ht="48" x14ac:dyDescent="0.2">
      <c r="A3651">
        <v>3649</v>
      </c>
      <c r="B3651" s="3" t="s">
        <v>3646</v>
      </c>
      <c r="C3651" s="3" t="s">
        <v>7758</v>
      </c>
      <c r="D3651" s="15">
        <v>750</v>
      </c>
      <c r="E3651" s="8">
        <v>1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8">
        <f t="shared" ref="O3651:O3714" si="292">ROUND(E3651/D3651*100,0)</f>
        <v>0</v>
      </c>
      <c r="P3651" s="6">
        <f t="shared" ref="P3651:P3714" si="293">IFERROR(ROUND(E3651/L3651,2), "N/A")</f>
        <v>0.13</v>
      </c>
      <c r="Q3651" s="10" t="s">
        <v>8314</v>
      </c>
      <c r="R3651" t="s">
        <v>8315</v>
      </c>
      <c r="S3651" s="12">
        <f t="shared" ref="S3651:S3714" si="294">(((J3651/60)/60)/24)+DATE(1970,1,1)</f>
        <v>41780.712893518517</v>
      </c>
      <c r="T3651" s="12">
        <f t="shared" ref="T3651:T3714" si="295">(((I3651/60)/60)/24)+DATE(1970,1,1)</f>
        <v>41806.712893518517</v>
      </c>
      <c r="U3651">
        <f t="shared" si="291"/>
        <v>2014</v>
      </c>
    </row>
    <row r="3652" spans="1:21" ht="48" x14ac:dyDescent="0.2">
      <c r="A3652">
        <v>3650</v>
      </c>
      <c r="B3652" s="3" t="s">
        <v>3647</v>
      </c>
      <c r="C3652" s="3" t="s">
        <v>7759</v>
      </c>
      <c r="D3652" s="15">
        <v>500</v>
      </c>
      <c r="E3652" s="8">
        <v>1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8">
        <f t="shared" si="292"/>
        <v>0</v>
      </c>
      <c r="P3652" s="6">
        <f t="shared" si="293"/>
        <v>0.06</v>
      </c>
      <c r="Q3652" s="10" t="s">
        <v>8314</v>
      </c>
      <c r="R3652" t="s">
        <v>8315</v>
      </c>
      <c r="S3652" s="12">
        <f t="shared" si="294"/>
        <v>42381.478981481487</v>
      </c>
      <c r="T3652" s="12">
        <f t="shared" si="295"/>
        <v>42402.478981481487</v>
      </c>
      <c r="U3652">
        <f t="shared" si="291"/>
        <v>2016</v>
      </c>
    </row>
    <row r="3653" spans="1:21" ht="32" x14ac:dyDescent="0.2">
      <c r="A3653">
        <v>3651</v>
      </c>
      <c r="B3653" s="3" t="s">
        <v>3648</v>
      </c>
      <c r="C3653" s="3" t="s">
        <v>7760</v>
      </c>
      <c r="D3653" s="15">
        <v>500</v>
      </c>
      <c r="E3653" s="8">
        <v>1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8">
        <f t="shared" si="292"/>
        <v>0</v>
      </c>
      <c r="P3653" s="6">
        <f t="shared" si="293"/>
        <v>0.11</v>
      </c>
      <c r="Q3653" s="10" t="s">
        <v>8314</v>
      </c>
      <c r="R3653" t="s">
        <v>8315</v>
      </c>
      <c r="S3653" s="12">
        <f t="shared" si="294"/>
        <v>41828.646319444444</v>
      </c>
      <c r="T3653" s="12">
        <f t="shared" si="295"/>
        <v>41861.665972222225</v>
      </c>
      <c r="U3653">
        <f t="shared" si="291"/>
        <v>2014</v>
      </c>
    </row>
    <row r="3654" spans="1:21" ht="48" x14ac:dyDescent="0.2">
      <c r="A3654">
        <v>3652</v>
      </c>
      <c r="B3654" s="3" t="s">
        <v>2867</v>
      </c>
      <c r="C3654" s="3" t="s">
        <v>7761</v>
      </c>
      <c r="D3654" s="15">
        <v>300</v>
      </c>
      <c r="E3654" s="8">
        <v>1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8">
        <f t="shared" si="292"/>
        <v>0</v>
      </c>
      <c r="P3654" s="6">
        <f t="shared" si="293"/>
        <v>0.06</v>
      </c>
      <c r="Q3654" s="10" t="s">
        <v>8314</v>
      </c>
      <c r="R3654" t="s">
        <v>8315</v>
      </c>
      <c r="S3654" s="12">
        <f t="shared" si="294"/>
        <v>42596.644699074073</v>
      </c>
      <c r="T3654" s="12">
        <f t="shared" si="295"/>
        <v>42607.165972222225</v>
      </c>
      <c r="U3654">
        <f t="shared" si="291"/>
        <v>2016</v>
      </c>
    </row>
    <row r="3655" spans="1:21" ht="48" x14ac:dyDescent="0.2">
      <c r="A3655">
        <v>3653</v>
      </c>
      <c r="B3655" s="3" t="s">
        <v>3649</v>
      </c>
      <c r="C3655" s="3" t="s">
        <v>7762</v>
      </c>
      <c r="D3655" s="15">
        <v>2000</v>
      </c>
      <c r="E3655" s="8">
        <v>1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8">
        <f t="shared" si="292"/>
        <v>0</v>
      </c>
      <c r="P3655" s="6">
        <f t="shared" si="293"/>
        <v>0.03</v>
      </c>
      <c r="Q3655" s="10" t="s">
        <v>8314</v>
      </c>
      <c r="R3655" t="s">
        <v>8315</v>
      </c>
      <c r="S3655" s="12">
        <f t="shared" si="294"/>
        <v>42191.363506944443</v>
      </c>
      <c r="T3655" s="12">
        <f t="shared" si="295"/>
        <v>42221.363506944443</v>
      </c>
      <c r="U3655">
        <f t="shared" si="291"/>
        <v>2015</v>
      </c>
    </row>
    <row r="3656" spans="1:21" ht="48" x14ac:dyDescent="0.2">
      <c r="A3656">
        <v>3654</v>
      </c>
      <c r="B3656" s="3" t="s">
        <v>3650</v>
      </c>
      <c r="C3656" s="3" t="s">
        <v>7763</v>
      </c>
      <c r="D3656" s="15">
        <v>1500</v>
      </c>
      <c r="E3656" s="8">
        <v>1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8">
        <f t="shared" si="292"/>
        <v>0</v>
      </c>
      <c r="P3656" s="6">
        <f t="shared" si="293"/>
        <v>0.03</v>
      </c>
      <c r="Q3656" s="10" t="s">
        <v>8314</v>
      </c>
      <c r="R3656" t="s">
        <v>8315</v>
      </c>
      <c r="S3656" s="12">
        <f t="shared" si="294"/>
        <v>42440.416504629626</v>
      </c>
      <c r="T3656" s="12">
        <f t="shared" si="295"/>
        <v>42463.708333333328</v>
      </c>
      <c r="U3656">
        <f t="shared" si="291"/>
        <v>2016</v>
      </c>
    </row>
    <row r="3657" spans="1:21" ht="48" x14ac:dyDescent="0.2">
      <c r="A3657">
        <v>3655</v>
      </c>
      <c r="B3657" s="3" t="s">
        <v>3651</v>
      </c>
      <c r="C3657" s="3" t="s">
        <v>7764</v>
      </c>
      <c r="D3657" s="15">
        <v>5000</v>
      </c>
      <c r="E3657" s="8">
        <v>1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8">
        <f t="shared" si="292"/>
        <v>0</v>
      </c>
      <c r="P3657" s="6">
        <f t="shared" si="293"/>
        <v>0.01</v>
      </c>
      <c r="Q3657" s="10" t="s">
        <v>8314</v>
      </c>
      <c r="R3657" t="s">
        <v>8315</v>
      </c>
      <c r="S3657" s="12">
        <f t="shared" si="294"/>
        <v>42173.803217592591</v>
      </c>
      <c r="T3657" s="12">
        <f t="shared" si="295"/>
        <v>42203.290972222225</v>
      </c>
      <c r="U3657">
        <f t="shared" si="291"/>
        <v>2015</v>
      </c>
    </row>
    <row r="3658" spans="1:21" ht="48" x14ac:dyDescent="0.2">
      <c r="A3658">
        <v>3656</v>
      </c>
      <c r="B3658" s="3" t="s">
        <v>3652</v>
      </c>
      <c r="C3658" s="3" t="s">
        <v>7765</v>
      </c>
      <c r="D3658" s="15">
        <v>5000</v>
      </c>
      <c r="E3658" s="8">
        <v>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8">
        <f t="shared" si="292"/>
        <v>0</v>
      </c>
      <c r="P3658" s="6">
        <f t="shared" si="293"/>
        <v>0.02</v>
      </c>
      <c r="Q3658" s="10" t="s">
        <v>8314</v>
      </c>
      <c r="R3658" t="s">
        <v>8315</v>
      </c>
      <c r="S3658" s="12">
        <f t="shared" si="294"/>
        <v>42737.910138888896</v>
      </c>
      <c r="T3658" s="12">
        <f t="shared" si="295"/>
        <v>42767.957638888889</v>
      </c>
      <c r="U3658">
        <f t="shared" si="291"/>
        <v>2017</v>
      </c>
    </row>
    <row r="3659" spans="1:21" ht="48" x14ac:dyDescent="0.2">
      <c r="A3659">
        <v>3657</v>
      </c>
      <c r="B3659" s="3" t="s">
        <v>3653</v>
      </c>
      <c r="C3659" s="3" t="s">
        <v>7766</v>
      </c>
      <c r="D3659" s="15">
        <v>2000</v>
      </c>
      <c r="E3659" s="8">
        <v>1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8">
        <f t="shared" si="292"/>
        <v>0</v>
      </c>
      <c r="P3659" s="6">
        <f t="shared" si="293"/>
        <v>0.05</v>
      </c>
      <c r="Q3659" s="10" t="s">
        <v>8314</v>
      </c>
      <c r="R3659" t="s">
        <v>8315</v>
      </c>
      <c r="S3659" s="12">
        <f t="shared" si="294"/>
        <v>42499.629849537043</v>
      </c>
      <c r="T3659" s="12">
        <f t="shared" si="295"/>
        <v>42522.904166666667</v>
      </c>
      <c r="U3659">
        <f t="shared" si="291"/>
        <v>2016</v>
      </c>
    </row>
    <row r="3660" spans="1:21" ht="32" x14ac:dyDescent="0.2">
      <c r="A3660">
        <v>3658</v>
      </c>
      <c r="B3660" s="3" t="s">
        <v>3654</v>
      </c>
      <c r="C3660" s="3" t="s">
        <v>7767</v>
      </c>
      <c r="D3660" s="15">
        <v>1500</v>
      </c>
      <c r="E3660" s="8">
        <v>1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8">
        <f t="shared" si="292"/>
        <v>0</v>
      </c>
      <c r="P3660" s="6">
        <f t="shared" si="293"/>
        <v>0.05</v>
      </c>
      <c r="Q3660" s="10" t="s">
        <v>8314</v>
      </c>
      <c r="R3660" t="s">
        <v>8315</v>
      </c>
      <c r="S3660" s="12">
        <f t="shared" si="294"/>
        <v>41775.858564814815</v>
      </c>
      <c r="T3660" s="12">
        <f t="shared" si="295"/>
        <v>41822.165972222225</v>
      </c>
      <c r="U3660">
        <f t="shared" si="291"/>
        <v>2014</v>
      </c>
    </row>
    <row r="3661" spans="1:21" ht="48" x14ac:dyDescent="0.2">
      <c r="A3661">
        <v>3659</v>
      </c>
      <c r="B3661" s="3" t="s">
        <v>3655</v>
      </c>
      <c r="C3661" s="3" t="s">
        <v>7768</v>
      </c>
      <c r="D3661" s="15">
        <v>3000</v>
      </c>
      <c r="E3661" s="8">
        <v>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8">
        <f t="shared" si="292"/>
        <v>0</v>
      </c>
      <c r="P3661" s="6">
        <f t="shared" si="293"/>
        <v>0.08</v>
      </c>
      <c r="Q3661" s="10" t="s">
        <v>8314</v>
      </c>
      <c r="R3661" t="s">
        <v>8315</v>
      </c>
      <c r="S3661" s="12">
        <f t="shared" si="294"/>
        <v>42055.277199074073</v>
      </c>
      <c r="T3661" s="12">
        <f t="shared" si="295"/>
        <v>42082.610416666663</v>
      </c>
      <c r="U3661">
        <f t="shared" si="291"/>
        <v>2015</v>
      </c>
    </row>
    <row r="3662" spans="1:21" ht="48" x14ac:dyDescent="0.2">
      <c r="A3662">
        <v>3660</v>
      </c>
      <c r="B3662" s="3" t="s">
        <v>3656</v>
      </c>
      <c r="C3662" s="3" t="s">
        <v>7769</v>
      </c>
      <c r="D3662" s="15">
        <v>250</v>
      </c>
      <c r="E3662" s="8">
        <v>1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8">
        <f t="shared" si="292"/>
        <v>0</v>
      </c>
      <c r="P3662" s="6">
        <f t="shared" si="293"/>
        <v>0.05</v>
      </c>
      <c r="Q3662" s="10" t="s">
        <v>8314</v>
      </c>
      <c r="R3662" t="s">
        <v>8315</v>
      </c>
      <c r="S3662" s="12">
        <f t="shared" si="294"/>
        <v>41971.881076388891</v>
      </c>
      <c r="T3662" s="12">
        <f t="shared" si="295"/>
        <v>41996.881076388891</v>
      </c>
      <c r="U3662">
        <f t="shared" si="291"/>
        <v>2014</v>
      </c>
    </row>
    <row r="3663" spans="1:21" ht="48" x14ac:dyDescent="0.2">
      <c r="A3663">
        <v>3661</v>
      </c>
      <c r="B3663" s="3" t="s">
        <v>3657</v>
      </c>
      <c r="C3663" s="3" t="s">
        <v>7770</v>
      </c>
      <c r="D3663" s="15">
        <v>3000</v>
      </c>
      <c r="E3663" s="8">
        <v>1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8">
        <f t="shared" si="292"/>
        <v>0</v>
      </c>
      <c r="P3663" s="6">
        <f t="shared" si="293"/>
        <v>0.03</v>
      </c>
      <c r="Q3663" s="10" t="s">
        <v>8314</v>
      </c>
      <c r="R3663" t="s">
        <v>8315</v>
      </c>
      <c r="S3663" s="12">
        <f t="shared" si="294"/>
        <v>42447.896666666667</v>
      </c>
      <c r="T3663" s="12">
        <f t="shared" si="295"/>
        <v>42470.166666666672</v>
      </c>
      <c r="U3663">
        <f t="shared" si="291"/>
        <v>2016</v>
      </c>
    </row>
    <row r="3664" spans="1:21" ht="48" x14ac:dyDescent="0.2">
      <c r="A3664">
        <v>3662</v>
      </c>
      <c r="B3664" s="3" t="s">
        <v>3658</v>
      </c>
      <c r="C3664" s="3" t="s">
        <v>7771</v>
      </c>
      <c r="D3664" s="15">
        <v>8000</v>
      </c>
      <c r="E3664" s="8">
        <v>1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8">
        <f t="shared" si="292"/>
        <v>0</v>
      </c>
      <c r="P3664" s="6">
        <f t="shared" si="293"/>
        <v>0.03</v>
      </c>
      <c r="Q3664" s="10" t="s">
        <v>8314</v>
      </c>
      <c r="R3664" t="s">
        <v>8315</v>
      </c>
      <c r="S3664" s="12">
        <f t="shared" si="294"/>
        <v>42064.220069444447</v>
      </c>
      <c r="T3664" s="12">
        <f t="shared" si="295"/>
        <v>42094.178402777776</v>
      </c>
      <c r="U3664">
        <f t="shared" si="291"/>
        <v>2015</v>
      </c>
    </row>
    <row r="3665" spans="1:21" ht="48" x14ac:dyDescent="0.2">
      <c r="A3665">
        <v>3663</v>
      </c>
      <c r="B3665" s="3" t="s">
        <v>3659</v>
      </c>
      <c r="C3665" s="3" t="s">
        <v>7772</v>
      </c>
      <c r="D3665" s="15">
        <v>225</v>
      </c>
      <c r="E3665" s="8">
        <v>1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8">
        <f t="shared" si="292"/>
        <v>0</v>
      </c>
      <c r="P3665" s="6">
        <f t="shared" si="293"/>
        <v>0.11</v>
      </c>
      <c r="Q3665" s="10" t="s">
        <v>8314</v>
      </c>
      <c r="R3665" t="s">
        <v>8315</v>
      </c>
      <c r="S3665" s="12">
        <f t="shared" si="294"/>
        <v>42665.451736111107</v>
      </c>
      <c r="T3665" s="12">
        <f t="shared" si="295"/>
        <v>42725.493402777778</v>
      </c>
      <c r="U3665">
        <f t="shared" si="291"/>
        <v>2016</v>
      </c>
    </row>
    <row r="3666" spans="1:21" ht="48" x14ac:dyDescent="0.2">
      <c r="A3666">
        <v>3664</v>
      </c>
      <c r="B3666" s="3" t="s">
        <v>3660</v>
      </c>
      <c r="C3666" s="3" t="s">
        <v>7773</v>
      </c>
      <c r="D3666" s="15">
        <v>800</v>
      </c>
      <c r="E3666" s="8">
        <v>1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8">
        <f t="shared" si="292"/>
        <v>0</v>
      </c>
      <c r="P3666" s="6">
        <f t="shared" si="293"/>
        <v>0.05</v>
      </c>
      <c r="Q3666" s="10" t="s">
        <v>8314</v>
      </c>
      <c r="R3666" t="s">
        <v>8315</v>
      </c>
      <c r="S3666" s="12">
        <f t="shared" si="294"/>
        <v>42523.248715277776</v>
      </c>
      <c r="T3666" s="12">
        <f t="shared" si="295"/>
        <v>42537.248715277776</v>
      </c>
      <c r="U3666">
        <f t="shared" si="291"/>
        <v>2016</v>
      </c>
    </row>
    <row r="3667" spans="1:21" ht="48" x14ac:dyDescent="0.2">
      <c r="A3667">
        <v>3665</v>
      </c>
      <c r="B3667" s="3" t="s">
        <v>3661</v>
      </c>
      <c r="C3667" s="3" t="s">
        <v>7774</v>
      </c>
      <c r="D3667" s="15">
        <v>620</v>
      </c>
      <c r="E3667" s="8">
        <v>1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8">
        <f t="shared" si="292"/>
        <v>0</v>
      </c>
      <c r="P3667" s="6">
        <f t="shared" si="293"/>
        <v>7.0000000000000007E-2</v>
      </c>
      <c r="Q3667" s="10" t="s">
        <v>8314</v>
      </c>
      <c r="R3667" t="s">
        <v>8315</v>
      </c>
      <c r="S3667" s="12">
        <f t="shared" si="294"/>
        <v>42294.808124999996</v>
      </c>
      <c r="T3667" s="12">
        <f t="shared" si="295"/>
        <v>42305.829166666663</v>
      </c>
      <c r="U3667">
        <f t="shared" si="291"/>
        <v>2015</v>
      </c>
    </row>
    <row r="3668" spans="1:21" ht="16" x14ac:dyDescent="0.2">
      <c r="A3668">
        <v>3666</v>
      </c>
      <c r="B3668" s="3" t="s">
        <v>3662</v>
      </c>
      <c r="C3668" s="3" t="s">
        <v>7775</v>
      </c>
      <c r="D3668" s="15">
        <v>1200</v>
      </c>
      <c r="E3668" s="8">
        <v>1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8">
        <f t="shared" si="292"/>
        <v>0</v>
      </c>
      <c r="P3668" s="6">
        <f t="shared" si="293"/>
        <v>0.03</v>
      </c>
      <c r="Q3668" s="10" t="s">
        <v>8314</v>
      </c>
      <c r="R3668" t="s">
        <v>8315</v>
      </c>
      <c r="S3668" s="12">
        <f t="shared" si="294"/>
        <v>41822.90488425926</v>
      </c>
      <c r="T3668" s="12">
        <f t="shared" si="295"/>
        <v>41844.291666666664</v>
      </c>
      <c r="U3668">
        <f t="shared" si="291"/>
        <v>2014</v>
      </c>
    </row>
    <row r="3669" spans="1:21" ht="48" x14ac:dyDescent="0.2">
      <c r="A3669">
        <v>3667</v>
      </c>
      <c r="B3669" s="3" t="s">
        <v>3663</v>
      </c>
      <c r="C3669" s="3" t="s">
        <v>7776</v>
      </c>
      <c r="D3669" s="15">
        <v>3000</v>
      </c>
      <c r="E3669" s="8">
        <v>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8">
        <f t="shared" si="292"/>
        <v>0</v>
      </c>
      <c r="P3669" s="6">
        <f t="shared" si="293"/>
        <v>0.02</v>
      </c>
      <c r="Q3669" s="10" t="s">
        <v>8314</v>
      </c>
      <c r="R3669" t="s">
        <v>8315</v>
      </c>
      <c r="S3669" s="12">
        <f t="shared" si="294"/>
        <v>42173.970127314817</v>
      </c>
      <c r="T3669" s="12">
        <f t="shared" si="295"/>
        <v>42203.970127314817</v>
      </c>
      <c r="U3669">
        <f t="shared" si="291"/>
        <v>2015</v>
      </c>
    </row>
    <row r="3670" spans="1:21" ht="48" x14ac:dyDescent="0.2">
      <c r="A3670">
        <v>3668</v>
      </c>
      <c r="B3670" s="3" t="s">
        <v>3664</v>
      </c>
      <c r="C3670" s="3" t="s">
        <v>7777</v>
      </c>
      <c r="D3670" s="15">
        <v>1000</v>
      </c>
      <c r="E3670" s="8">
        <v>1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8">
        <f t="shared" si="292"/>
        <v>0</v>
      </c>
      <c r="P3670" s="6">
        <f t="shared" si="293"/>
        <v>0.04</v>
      </c>
      <c r="Q3670" s="10" t="s">
        <v>8314</v>
      </c>
      <c r="R3670" t="s">
        <v>8315</v>
      </c>
      <c r="S3670" s="12">
        <f t="shared" si="294"/>
        <v>42185.556157407409</v>
      </c>
      <c r="T3670" s="12">
        <f t="shared" si="295"/>
        <v>42208.772916666669</v>
      </c>
      <c r="U3670">
        <f t="shared" si="291"/>
        <v>2015</v>
      </c>
    </row>
    <row r="3671" spans="1:21" ht="48" x14ac:dyDescent="0.2">
      <c r="A3671">
        <v>3669</v>
      </c>
      <c r="B3671" s="3" t="s">
        <v>3665</v>
      </c>
      <c r="C3671" s="3" t="s">
        <v>7778</v>
      </c>
      <c r="D3671" s="15">
        <v>1000</v>
      </c>
      <c r="E3671" s="8">
        <v>1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8">
        <f t="shared" si="292"/>
        <v>0</v>
      </c>
      <c r="P3671" s="6">
        <f t="shared" si="293"/>
        <v>0.06</v>
      </c>
      <c r="Q3671" s="10" t="s">
        <v>8314</v>
      </c>
      <c r="R3671" t="s">
        <v>8315</v>
      </c>
      <c r="S3671" s="12">
        <f t="shared" si="294"/>
        <v>42136.675196759257</v>
      </c>
      <c r="T3671" s="12">
        <f t="shared" si="295"/>
        <v>42166.675196759257</v>
      </c>
      <c r="U3671">
        <f t="shared" si="291"/>
        <v>2015</v>
      </c>
    </row>
    <row r="3672" spans="1:21" ht="48" x14ac:dyDescent="0.2">
      <c r="A3672">
        <v>3670</v>
      </c>
      <c r="B3672" s="3" t="s">
        <v>3666</v>
      </c>
      <c r="C3672" s="3" t="s">
        <v>7779</v>
      </c>
      <c r="D3672" s="15">
        <v>220</v>
      </c>
      <c r="E3672" s="8">
        <v>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8">
        <f t="shared" si="292"/>
        <v>0</v>
      </c>
      <c r="P3672" s="6">
        <f t="shared" si="293"/>
        <v>0.08</v>
      </c>
      <c r="Q3672" s="10" t="s">
        <v>8314</v>
      </c>
      <c r="R3672" t="s">
        <v>8315</v>
      </c>
      <c r="S3672" s="12">
        <f t="shared" si="294"/>
        <v>42142.514016203699</v>
      </c>
      <c r="T3672" s="12">
        <f t="shared" si="295"/>
        <v>42155.958333333328</v>
      </c>
      <c r="U3672">
        <f t="shared" si="291"/>
        <v>2015</v>
      </c>
    </row>
    <row r="3673" spans="1:21" ht="48" x14ac:dyDescent="0.2">
      <c r="A3673">
        <v>3671</v>
      </c>
      <c r="B3673" s="3" t="s">
        <v>3667</v>
      </c>
      <c r="C3673" s="3" t="s">
        <v>7780</v>
      </c>
      <c r="D3673" s="15">
        <v>3500</v>
      </c>
      <c r="E3673" s="8">
        <v>1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8">
        <f t="shared" si="292"/>
        <v>0</v>
      </c>
      <c r="P3673" s="6">
        <f t="shared" si="293"/>
        <v>0.03</v>
      </c>
      <c r="Q3673" s="10" t="s">
        <v>8314</v>
      </c>
      <c r="R3673" t="s">
        <v>8315</v>
      </c>
      <c r="S3673" s="12">
        <f t="shared" si="294"/>
        <v>41820.62809027778</v>
      </c>
      <c r="T3673" s="12">
        <f t="shared" si="295"/>
        <v>41841.165972222225</v>
      </c>
      <c r="U3673">
        <f t="shared" si="291"/>
        <v>2014</v>
      </c>
    </row>
    <row r="3674" spans="1:21" ht="48" x14ac:dyDescent="0.2">
      <c r="A3674">
        <v>3672</v>
      </c>
      <c r="B3674" s="3" t="s">
        <v>3668</v>
      </c>
      <c r="C3674" s="3" t="s">
        <v>7781</v>
      </c>
      <c r="D3674" s="15">
        <v>3000</v>
      </c>
      <c r="E3674" s="8">
        <v>1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8">
        <f t="shared" si="292"/>
        <v>0</v>
      </c>
      <c r="P3674" s="6">
        <f t="shared" si="293"/>
        <v>0.02</v>
      </c>
      <c r="Q3674" s="10" t="s">
        <v>8314</v>
      </c>
      <c r="R3674" t="s">
        <v>8315</v>
      </c>
      <c r="S3674" s="12">
        <f t="shared" si="294"/>
        <v>41878.946574074071</v>
      </c>
      <c r="T3674" s="12">
        <f t="shared" si="295"/>
        <v>41908.946574074071</v>
      </c>
      <c r="U3674">
        <f t="shared" si="291"/>
        <v>2014</v>
      </c>
    </row>
    <row r="3675" spans="1:21" ht="48" x14ac:dyDescent="0.2">
      <c r="A3675">
        <v>3673</v>
      </c>
      <c r="B3675" s="3" t="s">
        <v>3669</v>
      </c>
      <c r="C3675" s="3" t="s">
        <v>7782</v>
      </c>
      <c r="D3675" s="15">
        <v>4000</v>
      </c>
      <c r="E3675" s="8">
        <v>1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8">
        <f t="shared" si="292"/>
        <v>0</v>
      </c>
      <c r="P3675" s="6">
        <f t="shared" si="293"/>
        <v>0.01</v>
      </c>
      <c r="Q3675" s="10" t="s">
        <v>8314</v>
      </c>
      <c r="R3675" t="s">
        <v>8315</v>
      </c>
      <c r="S3675" s="12">
        <f t="shared" si="294"/>
        <v>41914.295104166667</v>
      </c>
      <c r="T3675" s="12">
        <f t="shared" si="295"/>
        <v>41948.536111111112</v>
      </c>
      <c r="U3675">
        <f t="shared" si="291"/>
        <v>2014</v>
      </c>
    </row>
    <row r="3676" spans="1:21" ht="48" x14ac:dyDescent="0.2">
      <c r="A3676">
        <v>3674</v>
      </c>
      <c r="B3676" s="3" t="s">
        <v>3670</v>
      </c>
      <c r="C3676" s="3" t="s">
        <v>7783</v>
      </c>
      <c r="D3676" s="15">
        <v>4500</v>
      </c>
      <c r="E3676" s="8">
        <v>1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8">
        <f t="shared" si="292"/>
        <v>0</v>
      </c>
      <c r="P3676" s="6">
        <f t="shared" si="293"/>
        <v>0.03</v>
      </c>
      <c r="Q3676" s="10" t="s">
        <v>8314</v>
      </c>
      <c r="R3676" t="s">
        <v>8315</v>
      </c>
      <c r="S3676" s="12">
        <f t="shared" si="294"/>
        <v>42556.873020833329</v>
      </c>
      <c r="T3676" s="12">
        <f t="shared" si="295"/>
        <v>42616.873020833329</v>
      </c>
      <c r="U3676">
        <f t="shared" si="291"/>
        <v>2016</v>
      </c>
    </row>
    <row r="3677" spans="1:21" ht="48" x14ac:dyDescent="0.2">
      <c r="A3677">
        <v>3675</v>
      </c>
      <c r="B3677" s="3" t="s">
        <v>3671</v>
      </c>
      <c r="C3677" s="3" t="s">
        <v>7784</v>
      </c>
      <c r="D3677" s="15">
        <v>50</v>
      </c>
      <c r="E3677" s="8">
        <v>1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8">
        <f t="shared" si="292"/>
        <v>2</v>
      </c>
      <c r="P3677" s="6">
        <f t="shared" si="293"/>
        <v>0.33</v>
      </c>
      <c r="Q3677" s="10" t="s">
        <v>8314</v>
      </c>
      <c r="R3677" t="s">
        <v>8315</v>
      </c>
      <c r="S3677" s="12">
        <f t="shared" si="294"/>
        <v>42493.597013888888</v>
      </c>
      <c r="T3677" s="12">
        <f t="shared" si="295"/>
        <v>42505.958333333328</v>
      </c>
      <c r="U3677">
        <f t="shared" si="291"/>
        <v>2016</v>
      </c>
    </row>
    <row r="3678" spans="1:21" ht="48" x14ac:dyDescent="0.2">
      <c r="A3678">
        <v>3676</v>
      </c>
      <c r="B3678" s="3" t="s">
        <v>3672</v>
      </c>
      <c r="C3678" s="3" t="s">
        <v>7785</v>
      </c>
      <c r="D3678" s="15">
        <v>800</v>
      </c>
      <c r="E3678" s="8">
        <v>1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8">
        <f t="shared" si="292"/>
        <v>0</v>
      </c>
      <c r="P3678" s="6">
        <f t="shared" si="293"/>
        <v>0.06</v>
      </c>
      <c r="Q3678" s="10" t="s">
        <v>8314</v>
      </c>
      <c r="R3678" t="s">
        <v>8315</v>
      </c>
      <c r="S3678" s="12">
        <f t="shared" si="294"/>
        <v>41876.815787037034</v>
      </c>
      <c r="T3678" s="12">
        <f t="shared" si="295"/>
        <v>41894.815787037034</v>
      </c>
      <c r="U3678">
        <f t="shared" si="291"/>
        <v>2014</v>
      </c>
    </row>
    <row r="3679" spans="1:21" ht="32" x14ac:dyDescent="0.2">
      <c r="A3679">
        <v>3677</v>
      </c>
      <c r="B3679" s="3" t="s">
        <v>3673</v>
      </c>
      <c r="C3679" s="3" t="s">
        <v>7786</v>
      </c>
      <c r="D3679" s="15">
        <v>12000</v>
      </c>
      <c r="E3679" s="8">
        <v>1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8">
        <f t="shared" si="292"/>
        <v>0</v>
      </c>
      <c r="P3679" s="6">
        <f t="shared" si="293"/>
        <v>0.01</v>
      </c>
      <c r="Q3679" s="10" t="s">
        <v>8314</v>
      </c>
      <c r="R3679" t="s">
        <v>8315</v>
      </c>
      <c r="S3679" s="12">
        <f t="shared" si="294"/>
        <v>41802.574282407404</v>
      </c>
      <c r="T3679" s="12">
        <f t="shared" si="295"/>
        <v>41823.165972222225</v>
      </c>
      <c r="U3679">
        <f t="shared" si="291"/>
        <v>2014</v>
      </c>
    </row>
    <row r="3680" spans="1:21" ht="32" x14ac:dyDescent="0.2">
      <c r="A3680">
        <v>3678</v>
      </c>
      <c r="B3680" s="3" t="s">
        <v>3674</v>
      </c>
      <c r="C3680" s="3" t="s">
        <v>7787</v>
      </c>
      <c r="D3680" s="15">
        <v>2000</v>
      </c>
      <c r="E3680" s="8">
        <v>1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8">
        <f t="shared" si="292"/>
        <v>0</v>
      </c>
      <c r="P3680" s="6">
        <f t="shared" si="293"/>
        <v>0.03</v>
      </c>
      <c r="Q3680" s="10" t="s">
        <v>8314</v>
      </c>
      <c r="R3680" t="s">
        <v>8315</v>
      </c>
      <c r="S3680" s="12">
        <f t="shared" si="294"/>
        <v>42120.531226851846</v>
      </c>
      <c r="T3680" s="12">
        <f t="shared" si="295"/>
        <v>42155.531226851846</v>
      </c>
      <c r="U3680">
        <f t="shared" si="291"/>
        <v>2015</v>
      </c>
    </row>
    <row r="3681" spans="1:21" ht="48" x14ac:dyDescent="0.2">
      <c r="A3681">
        <v>3679</v>
      </c>
      <c r="B3681" s="3" t="s">
        <v>3675</v>
      </c>
      <c r="C3681" s="3" t="s">
        <v>7788</v>
      </c>
      <c r="D3681" s="15">
        <v>2000</v>
      </c>
      <c r="E3681" s="8">
        <v>1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8">
        <f t="shared" si="292"/>
        <v>0</v>
      </c>
      <c r="P3681" s="6">
        <f t="shared" si="293"/>
        <v>0.03</v>
      </c>
      <c r="Q3681" s="10" t="s">
        <v>8314</v>
      </c>
      <c r="R3681" t="s">
        <v>8315</v>
      </c>
      <c r="S3681" s="12">
        <f t="shared" si="294"/>
        <v>41786.761354166665</v>
      </c>
      <c r="T3681" s="12">
        <f t="shared" si="295"/>
        <v>41821.207638888889</v>
      </c>
      <c r="U3681">
        <f t="shared" si="291"/>
        <v>2014</v>
      </c>
    </row>
    <row r="3682" spans="1:21" ht="32" x14ac:dyDescent="0.2">
      <c r="A3682">
        <v>3680</v>
      </c>
      <c r="B3682" s="3" t="s">
        <v>3676</v>
      </c>
      <c r="C3682" s="3" t="s">
        <v>7789</v>
      </c>
      <c r="D3682" s="15">
        <v>3000</v>
      </c>
      <c r="E3682" s="8">
        <v>1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8">
        <f t="shared" si="292"/>
        <v>0</v>
      </c>
      <c r="P3682" s="6">
        <f t="shared" si="293"/>
        <v>0.03</v>
      </c>
      <c r="Q3682" s="10" t="s">
        <v>8314</v>
      </c>
      <c r="R3682" t="s">
        <v>8315</v>
      </c>
      <c r="S3682" s="12">
        <f t="shared" si="294"/>
        <v>42627.454097222217</v>
      </c>
      <c r="T3682" s="12">
        <f t="shared" si="295"/>
        <v>42648.454097222217</v>
      </c>
      <c r="U3682">
        <f t="shared" si="291"/>
        <v>2016</v>
      </c>
    </row>
    <row r="3683" spans="1:21" ht="64" x14ac:dyDescent="0.2">
      <c r="A3683">
        <v>3681</v>
      </c>
      <c r="B3683" s="3" t="s">
        <v>3677</v>
      </c>
      <c r="C3683" s="3" t="s">
        <v>7790</v>
      </c>
      <c r="D3683" s="15">
        <v>1000</v>
      </c>
      <c r="E3683" s="8">
        <v>1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8">
        <f t="shared" si="292"/>
        <v>0</v>
      </c>
      <c r="P3683" s="6">
        <f t="shared" si="293"/>
        <v>0.06</v>
      </c>
      <c r="Q3683" s="10" t="s">
        <v>8314</v>
      </c>
      <c r="R3683" t="s">
        <v>8315</v>
      </c>
      <c r="S3683" s="12">
        <f t="shared" si="294"/>
        <v>42374.651504629626</v>
      </c>
      <c r="T3683" s="12">
        <f t="shared" si="295"/>
        <v>42384.651504629626</v>
      </c>
      <c r="U3683">
        <f t="shared" si="291"/>
        <v>2016</v>
      </c>
    </row>
    <row r="3684" spans="1:21" ht="48" x14ac:dyDescent="0.2">
      <c r="A3684">
        <v>3682</v>
      </c>
      <c r="B3684" s="3" t="s">
        <v>3678</v>
      </c>
      <c r="C3684" s="3" t="s">
        <v>7791</v>
      </c>
      <c r="D3684" s="15">
        <v>3000</v>
      </c>
      <c r="E3684" s="8">
        <v>1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8">
        <f t="shared" si="292"/>
        <v>0</v>
      </c>
      <c r="P3684" s="6">
        <f t="shared" si="293"/>
        <v>0.01</v>
      </c>
      <c r="Q3684" s="10" t="s">
        <v>8314</v>
      </c>
      <c r="R3684" t="s">
        <v>8315</v>
      </c>
      <c r="S3684" s="12">
        <f t="shared" si="294"/>
        <v>41772.685393518521</v>
      </c>
      <c r="T3684" s="12">
        <f t="shared" si="295"/>
        <v>41806.290972222225</v>
      </c>
      <c r="U3684">
        <f t="shared" si="291"/>
        <v>2014</v>
      </c>
    </row>
    <row r="3685" spans="1:21" ht="48" x14ac:dyDescent="0.2">
      <c r="A3685">
        <v>3683</v>
      </c>
      <c r="B3685" s="3" t="s">
        <v>3679</v>
      </c>
      <c r="C3685" s="3" t="s">
        <v>7792</v>
      </c>
      <c r="D3685" s="15">
        <v>3500</v>
      </c>
      <c r="E3685" s="8">
        <v>1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8">
        <f t="shared" si="292"/>
        <v>0</v>
      </c>
      <c r="P3685" s="6">
        <f t="shared" si="293"/>
        <v>0.02</v>
      </c>
      <c r="Q3685" s="10" t="s">
        <v>8314</v>
      </c>
      <c r="R3685" t="s">
        <v>8315</v>
      </c>
      <c r="S3685" s="12">
        <f t="shared" si="294"/>
        <v>42633.116851851853</v>
      </c>
      <c r="T3685" s="12">
        <f t="shared" si="295"/>
        <v>42663.116851851853</v>
      </c>
      <c r="U3685">
        <f t="shared" si="291"/>
        <v>2016</v>
      </c>
    </row>
    <row r="3686" spans="1:21" ht="48" x14ac:dyDescent="0.2">
      <c r="A3686">
        <v>3684</v>
      </c>
      <c r="B3686" s="3" t="s">
        <v>3680</v>
      </c>
      <c r="C3686" s="3" t="s">
        <v>7793</v>
      </c>
      <c r="D3686" s="15">
        <v>750</v>
      </c>
      <c r="E3686" s="8">
        <v>1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8">
        <f t="shared" si="292"/>
        <v>0</v>
      </c>
      <c r="P3686" s="6">
        <f t="shared" si="293"/>
        <v>0.04</v>
      </c>
      <c r="Q3686" s="10" t="s">
        <v>8314</v>
      </c>
      <c r="R3686" t="s">
        <v>8315</v>
      </c>
      <c r="S3686" s="12">
        <f t="shared" si="294"/>
        <v>42219.180393518516</v>
      </c>
      <c r="T3686" s="12">
        <f t="shared" si="295"/>
        <v>42249.180393518516</v>
      </c>
      <c r="U3686">
        <f t="shared" si="291"/>
        <v>2015</v>
      </c>
    </row>
    <row r="3687" spans="1:21" ht="48" x14ac:dyDescent="0.2">
      <c r="A3687">
        <v>3685</v>
      </c>
      <c r="B3687" s="3" t="s">
        <v>3681</v>
      </c>
      <c r="C3687" s="3" t="s">
        <v>7794</v>
      </c>
      <c r="D3687" s="15">
        <v>5000</v>
      </c>
      <c r="E3687" s="8">
        <v>1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8">
        <f t="shared" si="292"/>
        <v>0</v>
      </c>
      <c r="P3687" s="6">
        <f t="shared" si="293"/>
        <v>0.01</v>
      </c>
      <c r="Q3687" s="10" t="s">
        <v>8314</v>
      </c>
      <c r="R3687" t="s">
        <v>8315</v>
      </c>
      <c r="S3687" s="12">
        <f t="shared" si="294"/>
        <v>41753.593275462961</v>
      </c>
      <c r="T3687" s="12">
        <f t="shared" si="295"/>
        <v>41778.875</v>
      </c>
      <c r="U3687">
        <f t="shared" si="291"/>
        <v>2014</v>
      </c>
    </row>
    <row r="3688" spans="1:21" ht="48" x14ac:dyDescent="0.2">
      <c r="A3688">
        <v>3686</v>
      </c>
      <c r="B3688" s="3" t="s">
        <v>3682</v>
      </c>
      <c r="C3688" s="3" t="s">
        <v>7795</v>
      </c>
      <c r="D3688" s="15">
        <v>350</v>
      </c>
      <c r="E3688" s="8">
        <v>1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8">
        <f t="shared" si="292"/>
        <v>0</v>
      </c>
      <c r="P3688" s="6">
        <f t="shared" si="293"/>
        <v>0.17</v>
      </c>
      <c r="Q3688" s="10" t="s">
        <v>8314</v>
      </c>
      <c r="R3688" t="s">
        <v>8315</v>
      </c>
      <c r="S3688" s="12">
        <f t="shared" si="294"/>
        <v>42230.662731481483</v>
      </c>
      <c r="T3688" s="12">
        <f t="shared" si="295"/>
        <v>42245.165972222225</v>
      </c>
      <c r="U3688">
        <f t="shared" si="291"/>
        <v>2015</v>
      </c>
    </row>
    <row r="3689" spans="1:21" ht="48" x14ac:dyDescent="0.2">
      <c r="A3689">
        <v>3687</v>
      </c>
      <c r="B3689" s="3" t="s">
        <v>3683</v>
      </c>
      <c r="C3689" s="3" t="s">
        <v>7796</v>
      </c>
      <c r="D3689" s="15">
        <v>5000</v>
      </c>
      <c r="E3689" s="8">
        <v>1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8">
        <f t="shared" si="292"/>
        <v>0</v>
      </c>
      <c r="P3689" s="6">
        <f t="shared" si="293"/>
        <v>0.04</v>
      </c>
      <c r="Q3689" s="10" t="s">
        <v>8314</v>
      </c>
      <c r="R3689" t="s">
        <v>8315</v>
      </c>
      <c r="S3689" s="12">
        <f t="shared" si="294"/>
        <v>41787.218229166669</v>
      </c>
      <c r="T3689" s="12">
        <f t="shared" si="295"/>
        <v>41817.218229166669</v>
      </c>
      <c r="U3689">
        <f t="shared" si="291"/>
        <v>2014</v>
      </c>
    </row>
    <row r="3690" spans="1:21" ht="48" x14ac:dyDescent="0.2">
      <c r="A3690">
        <v>3688</v>
      </c>
      <c r="B3690" s="3" t="s">
        <v>3684</v>
      </c>
      <c r="C3690" s="3" t="s">
        <v>7797</v>
      </c>
      <c r="D3690" s="15">
        <v>3000</v>
      </c>
      <c r="E3690" s="8">
        <v>1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8">
        <f t="shared" si="292"/>
        <v>0</v>
      </c>
      <c r="P3690" s="6">
        <f t="shared" si="293"/>
        <v>0.03</v>
      </c>
      <c r="Q3690" s="10" t="s">
        <v>8314</v>
      </c>
      <c r="R3690" t="s">
        <v>8315</v>
      </c>
      <c r="S3690" s="12">
        <f t="shared" si="294"/>
        <v>41829.787083333329</v>
      </c>
      <c r="T3690" s="12">
        <f t="shared" si="295"/>
        <v>41859.787083333329</v>
      </c>
      <c r="U3690">
        <f t="shared" si="291"/>
        <v>2014</v>
      </c>
    </row>
    <row r="3691" spans="1:21" ht="48" x14ac:dyDescent="0.2">
      <c r="A3691">
        <v>3689</v>
      </c>
      <c r="B3691" s="3" t="s">
        <v>3685</v>
      </c>
      <c r="C3691" s="3" t="s">
        <v>7798</v>
      </c>
      <c r="D3691" s="15">
        <v>3000</v>
      </c>
      <c r="E3691" s="8">
        <v>1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8">
        <f t="shared" si="292"/>
        <v>0</v>
      </c>
      <c r="P3691" s="6">
        <f t="shared" si="293"/>
        <v>0.02</v>
      </c>
      <c r="Q3691" s="10" t="s">
        <v>8314</v>
      </c>
      <c r="R3691" t="s">
        <v>8315</v>
      </c>
      <c r="S3691" s="12">
        <f t="shared" si="294"/>
        <v>42147.826840277776</v>
      </c>
      <c r="T3691" s="12">
        <f t="shared" si="295"/>
        <v>42176.934027777781</v>
      </c>
      <c r="U3691">
        <f t="shared" si="291"/>
        <v>2015</v>
      </c>
    </row>
    <row r="3692" spans="1:21" ht="48" x14ac:dyDescent="0.2">
      <c r="A3692">
        <v>3690</v>
      </c>
      <c r="B3692" s="3" t="s">
        <v>3686</v>
      </c>
      <c r="C3692" s="3" t="s">
        <v>7799</v>
      </c>
      <c r="D3692" s="15">
        <v>1500</v>
      </c>
      <c r="E3692" s="8">
        <v>1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8">
        <f t="shared" si="292"/>
        <v>0</v>
      </c>
      <c r="P3692" s="6">
        <f t="shared" si="293"/>
        <v>0.03</v>
      </c>
      <c r="Q3692" s="10" t="s">
        <v>8314</v>
      </c>
      <c r="R3692" t="s">
        <v>8315</v>
      </c>
      <c r="S3692" s="12">
        <f t="shared" si="294"/>
        <v>41940.598182870373</v>
      </c>
      <c r="T3692" s="12">
        <f t="shared" si="295"/>
        <v>41970.639849537038</v>
      </c>
      <c r="U3692">
        <f t="shared" si="291"/>
        <v>2014</v>
      </c>
    </row>
    <row r="3693" spans="1:21" ht="32" x14ac:dyDescent="0.2">
      <c r="A3693">
        <v>3691</v>
      </c>
      <c r="B3693" s="3" t="s">
        <v>3687</v>
      </c>
      <c r="C3693" s="3" t="s">
        <v>7800</v>
      </c>
      <c r="D3693" s="15">
        <v>40000</v>
      </c>
      <c r="E3693" s="8">
        <v>1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8">
        <f t="shared" si="292"/>
        <v>0</v>
      </c>
      <c r="P3693" s="6">
        <f t="shared" si="293"/>
        <v>0</v>
      </c>
      <c r="Q3693" s="10" t="s">
        <v>8314</v>
      </c>
      <c r="R3693" t="s">
        <v>8315</v>
      </c>
      <c r="S3693" s="12">
        <f t="shared" si="294"/>
        <v>42020.700567129628</v>
      </c>
      <c r="T3693" s="12">
        <f t="shared" si="295"/>
        <v>42065.207638888889</v>
      </c>
      <c r="U3693">
        <f t="shared" si="291"/>
        <v>2015</v>
      </c>
    </row>
    <row r="3694" spans="1:21" ht="32" x14ac:dyDescent="0.2">
      <c r="A3694">
        <v>3692</v>
      </c>
      <c r="B3694" s="3" t="s">
        <v>3688</v>
      </c>
      <c r="C3694" s="3" t="s">
        <v>7801</v>
      </c>
      <c r="D3694" s="15">
        <v>1000</v>
      </c>
      <c r="E3694" s="8">
        <v>1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8">
        <f t="shared" si="292"/>
        <v>0</v>
      </c>
      <c r="P3694" s="6">
        <f t="shared" si="293"/>
        <v>0.06</v>
      </c>
      <c r="Q3694" s="10" t="s">
        <v>8314</v>
      </c>
      <c r="R3694" t="s">
        <v>8315</v>
      </c>
      <c r="S3694" s="12">
        <f t="shared" si="294"/>
        <v>41891.96503472222</v>
      </c>
      <c r="T3694" s="12">
        <f t="shared" si="295"/>
        <v>41901</v>
      </c>
      <c r="U3694">
        <f t="shared" si="291"/>
        <v>2014</v>
      </c>
    </row>
    <row r="3695" spans="1:21" ht="48" x14ac:dyDescent="0.2">
      <c r="A3695">
        <v>3693</v>
      </c>
      <c r="B3695" s="3" t="s">
        <v>3689</v>
      </c>
      <c r="C3695" s="3" t="s">
        <v>7802</v>
      </c>
      <c r="D3695" s="15">
        <v>333</v>
      </c>
      <c r="E3695" s="8">
        <v>1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8">
        <f t="shared" si="292"/>
        <v>0</v>
      </c>
      <c r="P3695" s="6">
        <f t="shared" si="293"/>
        <v>7.0000000000000007E-2</v>
      </c>
      <c r="Q3695" s="10" t="s">
        <v>8314</v>
      </c>
      <c r="R3695" t="s">
        <v>8315</v>
      </c>
      <c r="S3695" s="12">
        <f t="shared" si="294"/>
        <v>42309.191307870366</v>
      </c>
      <c r="T3695" s="12">
        <f t="shared" si="295"/>
        <v>42338.9375</v>
      </c>
      <c r="U3695">
        <f t="shared" si="291"/>
        <v>2015</v>
      </c>
    </row>
    <row r="3696" spans="1:21" ht="48" x14ac:dyDescent="0.2">
      <c r="A3696">
        <v>3694</v>
      </c>
      <c r="B3696" s="3" t="s">
        <v>3690</v>
      </c>
      <c r="C3696" s="3" t="s">
        <v>7803</v>
      </c>
      <c r="D3696" s="15">
        <v>3500</v>
      </c>
      <c r="E3696" s="8">
        <v>1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8">
        <f t="shared" si="292"/>
        <v>0</v>
      </c>
      <c r="P3696" s="6">
        <f t="shared" si="293"/>
        <v>0.02</v>
      </c>
      <c r="Q3696" s="10" t="s">
        <v>8314</v>
      </c>
      <c r="R3696" t="s">
        <v>8315</v>
      </c>
      <c r="S3696" s="12">
        <f t="shared" si="294"/>
        <v>42490.133877314816</v>
      </c>
      <c r="T3696" s="12">
        <f t="shared" si="295"/>
        <v>42527.083333333328</v>
      </c>
      <c r="U3696">
        <f t="shared" si="291"/>
        <v>2016</v>
      </c>
    </row>
    <row r="3697" spans="1:21" ht="64" x14ac:dyDescent="0.2">
      <c r="A3697">
        <v>3695</v>
      </c>
      <c r="B3697" s="3" t="s">
        <v>3691</v>
      </c>
      <c r="C3697" s="3" t="s">
        <v>7804</v>
      </c>
      <c r="D3697" s="15">
        <v>4000</v>
      </c>
      <c r="E3697" s="8">
        <v>1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8">
        <f t="shared" si="292"/>
        <v>0</v>
      </c>
      <c r="P3697" s="6">
        <f t="shared" si="293"/>
        <v>0.03</v>
      </c>
      <c r="Q3697" s="10" t="s">
        <v>8314</v>
      </c>
      <c r="R3697" t="s">
        <v>8315</v>
      </c>
      <c r="S3697" s="12">
        <f t="shared" si="294"/>
        <v>41995.870486111111</v>
      </c>
      <c r="T3697" s="12">
        <f t="shared" si="295"/>
        <v>42015.870486111111</v>
      </c>
      <c r="U3697">
        <f t="shared" si="291"/>
        <v>2014</v>
      </c>
    </row>
    <row r="3698" spans="1:21" ht="48" x14ac:dyDescent="0.2">
      <c r="A3698">
        <v>3696</v>
      </c>
      <c r="B3698" s="3" t="s">
        <v>3692</v>
      </c>
      <c r="C3698" s="3" t="s">
        <v>7805</v>
      </c>
      <c r="D3698" s="15">
        <v>2000</v>
      </c>
      <c r="E3698" s="8">
        <v>1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8">
        <f t="shared" si="292"/>
        <v>0</v>
      </c>
      <c r="P3698" s="6">
        <f t="shared" si="293"/>
        <v>0.01</v>
      </c>
      <c r="Q3698" s="10" t="s">
        <v>8314</v>
      </c>
      <c r="R3698" t="s">
        <v>8315</v>
      </c>
      <c r="S3698" s="12">
        <f t="shared" si="294"/>
        <v>41988.617083333331</v>
      </c>
      <c r="T3698" s="12">
        <f t="shared" si="295"/>
        <v>42048.617083333331</v>
      </c>
      <c r="U3698">
        <f t="shared" si="291"/>
        <v>2014</v>
      </c>
    </row>
    <row r="3699" spans="1:21" ht="48" x14ac:dyDescent="0.2">
      <c r="A3699">
        <v>3697</v>
      </c>
      <c r="B3699" s="3" t="s">
        <v>3693</v>
      </c>
      <c r="C3699" s="3" t="s">
        <v>7806</v>
      </c>
      <c r="D3699" s="15">
        <v>2000</v>
      </c>
      <c r="E3699" s="8">
        <v>1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8">
        <f t="shared" si="292"/>
        <v>0</v>
      </c>
      <c r="P3699" s="6">
        <f t="shared" si="293"/>
        <v>0.03</v>
      </c>
      <c r="Q3699" s="10" t="s">
        <v>8314</v>
      </c>
      <c r="R3699" t="s">
        <v>8315</v>
      </c>
      <c r="S3699" s="12">
        <f t="shared" si="294"/>
        <v>42479.465833333335</v>
      </c>
      <c r="T3699" s="12">
        <f t="shared" si="295"/>
        <v>42500.465833333335</v>
      </c>
      <c r="U3699">
        <f t="shared" si="291"/>
        <v>2016</v>
      </c>
    </row>
    <row r="3700" spans="1:21" ht="32" x14ac:dyDescent="0.2">
      <c r="A3700">
        <v>3698</v>
      </c>
      <c r="B3700" s="3" t="s">
        <v>3694</v>
      </c>
      <c r="C3700" s="3" t="s">
        <v>7807</v>
      </c>
      <c r="D3700" s="15">
        <v>5000</v>
      </c>
      <c r="E3700" s="8">
        <v>1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8">
        <f t="shared" si="292"/>
        <v>0</v>
      </c>
      <c r="P3700" s="6">
        <f t="shared" si="293"/>
        <v>0.01</v>
      </c>
      <c r="Q3700" s="10" t="s">
        <v>8314</v>
      </c>
      <c r="R3700" t="s">
        <v>8315</v>
      </c>
      <c r="S3700" s="12">
        <f t="shared" si="294"/>
        <v>42401.806562500002</v>
      </c>
      <c r="T3700" s="12">
        <f t="shared" si="295"/>
        <v>42431.806562500002</v>
      </c>
      <c r="U3700">
        <f t="shared" si="291"/>
        <v>2016</v>
      </c>
    </row>
    <row r="3701" spans="1:21" ht="48" x14ac:dyDescent="0.2">
      <c r="A3701">
        <v>3699</v>
      </c>
      <c r="B3701" s="3" t="s">
        <v>3695</v>
      </c>
      <c r="C3701" s="3" t="s">
        <v>7808</v>
      </c>
      <c r="D3701" s="15">
        <v>2500</v>
      </c>
      <c r="E3701" s="8">
        <v>1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8">
        <f t="shared" si="292"/>
        <v>0</v>
      </c>
      <c r="P3701" s="6">
        <f t="shared" si="293"/>
        <v>0.03</v>
      </c>
      <c r="Q3701" s="10" t="s">
        <v>8314</v>
      </c>
      <c r="R3701" t="s">
        <v>8315</v>
      </c>
      <c r="S3701" s="12">
        <f t="shared" si="294"/>
        <v>41897.602037037039</v>
      </c>
      <c r="T3701" s="12">
        <f t="shared" si="295"/>
        <v>41927.602037037039</v>
      </c>
      <c r="U3701">
        <f t="shared" si="291"/>
        <v>2014</v>
      </c>
    </row>
    <row r="3702" spans="1:21" ht="32" x14ac:dyDescent="0.2">
      <c r="A3702">
        <v>3700</v>
      </c>
      <c r="B3702" s="3" t="s">
        <v>3696</v>
      </c>
      <c r="C3702" s="3" t="s">
        <v>7809</v>
      </c>
      <c r="D3702" s="15">
        <v>500</v>
      </c>
      <c r="E3702" s="8">
        <v>1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8">
        <f t="shared" si="292"/>
        <v>0</v>
      </c>
      <c r="P3702" s="6">
        <f t="shared" si="293"/>
        <v>0.06</v>
      </c>
      <c r="Q3702" s="10" t="s">
        <v>8314</v>
      </c>
      <c r="R3702" t="s">
        <v>8315</v>
      </c>
      <c r="S3702" s="12">
        <f t="shared" si="294"/>
        <v>41882.585648148146</v>
      </c>
      <c r="T3702" s="12">
        <f t="shared" si="295"/>
        <v>41912.666666666664</v>
      </c>
      <c r="U3702">
        <f t="shared" si="291"/>
        <v>2014</v>
      </c>
    </row>
    <row r="3703" spans="1:21" ht="48" x14ac:dyDescent="0.2">
      <c r="A3703">
        <v>3701</v>
      </c>
      <c r="B3703" s="3" t="s">
        <v>3697</v>
      </c>
      <c r="C3703" s="3" t="s">
        <v>7810</v>
      </c>
      <c r="D3703" s="15">
        <v>1500</v>
      </c>
      <c r="E3703" s="8">
        <v>1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8">
        <f t="shared" si="292"/>
        <v>0</v>
      </c>
      <c r="P3703" s="6">
        <f t="shared" si="293"/>
        <v>0.03</v>
      </c>
      <c r="Q3703" s="10" t="s">
        <v>8314</v>
      </c>
      <c r="R3703" t="s">
        <v>8315</v>
      </c>
      <c r="S3703" s="12">
        <f t="shared" si="294"/>
        <v>42129.541585648149</v>
      </c>
      <c r="T3703" s="12">
        <f t="shared" si="295"/>
        <v>42159.541585648149</v>
      </c>
      <c r="U3703">
        <f t="shared" si="291"/>
        <v>2015</v>
      </c>
    </row>
    <row r="3704" spans="1:21" ht="48" x14ac:dyDescent="0.2">
      <c r="A3704">
        <v>3702</v>
      </c>
      <c r="B3704" s="3" t="s">
        <v>3698</v>
      </c>
      <c r="C3704" s="3" t="s">
        <v>7811</v>
      </c>
      <c r="D3704" s="15">
        <v>3000</v>
      </c>
      <c r="E3704" s="8">
        <v>1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8">
        <f t="shared" si="292"/>
        <v>0</v>
      </c>
      <c r="P3704" s="6">
        <f t="shared" si="293"/>
        <v>0.05</v>
      </c>
      <c r="Q3704" s="10" t="s">
        <v>8314</v>
      </c>
      <c r="R3704" t="s">
        <v>8315</v>
      </c>
      <c r="S3704" s="12">
        <f t="shared" si="294"/>
        <v>42524.53800925926</v>
      </c>
      <c r="T3704" s="12">
        <f t="shared" si="295"/>
        <v>42561.957638888889</v>
      </c>
      <c r="U3704">
        <f t="shared" si="291"/>
        <v>2016</v>
      </c>
    </row>
    <row r="3705" spans="1:21" ht="48" x14ac:dyDescent="0.2">
      <c r="A3705">
        <v>3703</v>
      </c>
      <c r="B3705" s="3" t="s">
        <v>3699</v>
      </c>
      <c r="C3705" s="3" t="s">
        <v>7812</v>
      </c>
      <c r="D3705" s="15">
        <v>1050</v>
      </c>
      <c r="E3705" s="8">
        <v>1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8">
        <f t="shared" si="292"/>
        <v>0</v>
      </c>
      <c r="P3705" s="6">
        <f t="shared" si="293"/>
        <v>0.03</v>
      </c>
      <c r="Q3705" s="10" t="s">
        <v>8314</v>
      </c>
      <c r="R3705" t="s">
        <v>8315</v>
      </c>
      <c r="S3705" s="12">
        <f t="shared" si="294"/>
        <v>42556.504490740743</v>
      </c>
      <c r="T3705" s="12">
        <f t="shared" si="295"/>
        <v>42595.290972222225</v>
      </c>
      <c r="U3705">
        <f t="shared" si="291"/>
        <v>2016</v>
      </c>
    </row>
    <row r="3706" spans="1:21" ht="48" x14ac:dyDescent="0.2">
      <c r="A3706">
        <v>3704</v>
      </c>
      <c r="B3706" s="3" t="s">
        <v>3700</v>
      </c>
      <c r="C3706" s="3" t="s">
        <v>7813</v>
      </c>
      <c r="D3706" s="15">
        <v>300</v>
      </c>
      <c r="E3706" s="8">
        <v>0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8">
        <f t="shared" si="292"/>
        <v>0</v>
      </c>
      <c r="P3706" s="6">
        <f t="shared" si="293"/>
        <v>0</v>
      </c>
      <c r="Q3706" s="10" t="s">
        <v>8314</v>
      </c>
      <c r="R3706" t="s">
        <v>8315</v>
      </c>
      <c r="S3706" s="12">
        <f t="shared" si="294"/>
        <v>42461.689745370371</v>
      </c>
      <c r="T3706" s="12">
        <f t="shared" si="295"/>
        <v>42521.689745370371</v>
      </c>
      <c r="U3706">
        <f t="shared" si="291"/>
        <v>2016</v>
      </c>
    </row>
    <row r="3707" spans="1:21" ht="48" x14ac:dyDescent="0.2">
      <c r="A3707">
        <v>3705</v>
      </c>
      <c r="B3707" s="3" t="s">
        <v>3701</v>
      </c>
      <c r="C3707" s="3" t="s">
        <v>7814</v>
      </c>
      <c r="D3707" s="15">
        <v>2827</v>
      </c>
      <c r="E3707" s="8">
        <v>0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8">
        <f t="shared" si="292"/>
        <v>0</v>
      </c>
      <c r="P3707" s="6">
        <f t="shared" si="293"/>
        <v>0</v>
      </c>
      <c r="Q3707" s="10" t="s">
        <v>8314</v>
      </c>
      <c r="R3707" t="s">
        <v>8315</v>
      </c>
      <c r="S3707" s="12">
        <f t="shared" si="294"/>
        <v>41792.542986111112</v>
      </c>
      <c r="T3707" s="12">
        <f t="shared" si="295"/>
        <v>41813.75</v>
      </c>
      <c r="U3707">
        <f t="shared" si="291"/>
        <v>2014</v>
      </c>
    </row>
    <row r="3708" spans="1:21" ht="48" x14ac:dyDescent="0.2">
      <c r="A3708">
        <v>3706</v>
      </c>
      <c r="B3708" s="3" t="s">
        <v>3702</v>
      </c>
      <c r="C3708" s="3" t="s">
        <v>7815</v>
      </c>
      <c r="D3708" s="15">
        <v>1500</v>
      </c>
      <c r="E3708" s="8">
        <v>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8">
        <f t="shared" si="292"/>
        <v>0</v>
      </c>
      <c r="P3708" s="6">
        <f t="shared" si="293"/>
        <v>0</v>
      </c>
      <c r="Q3708" s="10" t="s">
        <v>8314</v>
      </c>
      <c r="R3708" t="s">
        <v>8315</v>
      </c>
      <c r="S3708" s="12">
        <f t="shared" si="294"/>
        <v>41879.913761574076</v>
      </c>
      <c r="T3708" s="12">
        <f t="shared" si="295"/>
        <v>41894.913761574076</v>
      </c>
      <c r="U3708">
        <f t="shared" si="291"/>
        <v>2014</v>
      </c>
    </row>
    <row r="3709" spans="1:21" ht="32" x14ac:dyDescent="0.2">
      <c r="A3709">
        <v>3707</v>
      </c>
      <c r="B3709" s="3" t="s">
        <v>3703</v>
      </c>
      <c r="C3709" s="3" t="s">
        <v>7816</v>
      </c>
      <c r="D3709" s="15">
        <v>1000</v>
      </c>
      <c r="E3709" s="8">
        <v>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8">
        <f t="shared" si="292"/>
        <v>0</v>
      </c>
      <c r="P3709" s="6">
        <f t="shared" si="293"/>
        <v>0</v>
      </c>
      <c r="Q3709" s="10" t="s">
        <v>8314</v>
      </c>
      <c r="R3709" t="s">
        <v>8315</v>
      </c>
      <c r="S3709" s="12">
        <f t="shared" si="294"/>
        <v>42552.048356481479</v>
      </c>
      <c r="T3709" s="12">
        <f t="shared" si="295"/>
        <v>42573.226388888885</v>
      </c>
      <c r="U3709">
        <f t="shared" si="291"/>
        <v>2016</v>
      </c>
    </row>
    <row r="3710" spans="1:21" ht="48" x14ac:dyDescent="0.2">
      <c r="A3710">
        <v>3708</v>
      </c>
      <c r="B3710" s="3" t="s">
        <v>3704</v>
      </c>
      <c r="C3710" s="3" t="s">
        <v>7817</v>
      </c>
      <c r="D3710" s="15">
        <v>700</v>
      </c>
      <c r="E3710" s="8">
        <v>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8">
        <f t="shared" si="292"/>
        <v>0</v>
      </c>
      <c r="P3710" s="6">
        <f t="shared" si="293"/>
        <v>0</v>
      </c>
      <c r="Q3710" s="10" t="s">
        <v>8314</v>
      </c>
      <c r="R3710" t="s">
        <v>8315</v>
      </c>
      <c r="S3710" s="12">
        <f t="shared" si="294"/>
        <v>41810.142199074071</v>
      </c>
      <c r="T3710" s="12">
        <f t="shared" si="295"/>
        <v>41824.142199074071</v>
      </c>
      <c r="U3710">
        <f t="shared" si="291"/>
        <v>2014</v>
      </c>
    </row>
    <row r="3711" spans="1:21" ht="48" x14ac:dyDescent="0.2">
      <c r="A3711">
        <v>3709</v>
      </c>
      <c r="B3711" s="3" t="s">
        <v>3705</v>
      </c>
      <c r="C3711" s="3" t="s">
        <v>7818</v>
      </c>
      <c r="D3711" s="15">
        <v>1000</v>
      </c>
      <c r="E3711" s="8">
        <v>0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8">
        <f t="shared" si="292"/>
        <v>0</v>
      </c>
      <c r="P3711" s="6">
        <f t="shared" si="293"/>
        <v>0</v>
      </c>
      <c r="Q3711" s="10" t="s">
        <v>8314</v>
      </c>
      <c r="R3711" t="s">
        <v>8315</v>
      </c>
      <c r="S3711" s="12">
        <f t="shared" si="294"/>
        <v>41785.707708333335</v>
      </c>
      <c r="T3711" s="12">
        <f t="shared" si="295"/>
        <v>41815.707708333335</v>
      </c>
      <c r="U3711">
        <f t="shared" si="291"/>
        <v>2014</v>
      </c>
    </row>
    <row r="3712" spans="1:21" ht="32" x14ac:dyDescent="0.2">
      <c r="A3712">
        <v>3710</v>
      </c>
      <c r="B3712" s="3" t="s">
        <v>3706</v>
      </c>
      <c r="C3712" s="3" t="s">
        <v>7819</v>
      </c>
      <c r="D3712" s="15">
        <v>1300</v>
      </c>
      <c r="E3712" s="8">
        <v>0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8">
        <f t="shared" si="292"/>
        <v>0</v>
      </c>
      <c r="P3712" s="6">
        <f t="shared" si="293"/>
        <v>0</v>
      </c>
      <c r="Q3712" s="10" t="s">
        <v>8314</v>
      </c>
      <c r="R3712" t="s">
        <v>8315</v>
      </c>
      <c r="S3712" s="12">
        <f t="shared" si="294"/>
        <v>42072.576249999998</v>
      </c>
      <c r="T3712" s="12">
        <f t="shared" si="295"/>
        <v>42097.576249999998</v>
      </c>
      <c r="U3712">
        <f t="shared" si="291"/>
        <v>2015</v>
      </c>
    </row>
    <row r="3713" spans="1:21" ht="32" x14ac:dyDescent="0.2">
      <c r="A3713">
        <v>3711</v>
      </c>
      <c r="B3713" s="3" t="s">
        <v>3707</v>
      </c>
      <c r="C3713" s="3" t="s">
        <v>7820</v>
      </c>
      <c r="D3713" s="15">
        <v>500</v>
      </c>
      <c r="E3713" s="8">
        <v>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8">
        <f t="shared" si="292"/>
        <v>0</v>
      </c>
      <c r="P3713" s="6">
        <f t="shared" si="293"/>
        <v>0</v>
      </c>
      <c r="Q3713" s="10" t="s">
        <v>8314</v>
      </c>
      <c r="R3713" t="s">
        <v>8315</v>
      </c>
      <c r="S3713" s="12">
        <f t="shared" si="294"/>
        <v>41779.724224537036</v>
      </c>
      <c r="T3713" s="12">
        <f t="shared" si="295"/>
        <v>41805.666666666664</v>
      </c>
      <c r="U3713">
        <f t="shared" si="291"/>
        <v>2014</v>
      </c>
    </row>
    <row r="3714" spans="1:21" ht="48" x14ac:dyDescent="0.2">
      <c r="A3714">
        <v>3712</v>
      </c>
      <c r="B3714" s="3" t="s">
        <v>3708</v>
      </c>
      <c r="C3714" s="3" t="s">
        <v>7821</v>
      </c>
      <c r="D3714" s="15">
        <v>7500</v>
      </c>
      <c r="E3714" s="8">
        <v>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8">
        <f t="shared" si="292"/>
        <v>0</v>
      </c>
      <c r="P3714" s="6">
        <f t="shared" si="293"/>
        <v>0</v>
      </c>
      <c r="Q3714" s="10" t="s">
        <v>8314</v>
      </c>
      <c r="R3714" t="s">
        <v>8315</v>
      </c>
      <c r="S3714" s="12">
        <f t="shared" si="294"/>
        <v>42134.172071759262</v>
      </c>
      <c r="T3714" s="12">
        <f t="shared" si="295"/>
        <v>42155.290972222225</v>
      </c>
      <c r="U3714">
        <f t="shared" ref="U3714:U3753" si="296">YEAR(S3714)</f>
        <v>2015</v>
      </c>
    </row>
    <row r="3715" spans="1:21" ht="48" x14ac:dyDescent="0.2">
      <c r="A3715">
        <v>3713</v>
      </c>
      <c r="B3715" s="3" t="s">
        <v>3709</v>
      </c>
      <c r="C3715" s="3" t="s">
        <v>7822</v>
      </c>
      <c r="D3715" s="15">
        <v>2000</v>
      </c>
      <c r="E3715" s="8">
        <v>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8">
        <f t="shared" ref="O3715:O3778" si="297">ROUND(E3715/D3715*100,0)</f>
        <v>0</v>
      </c>
      <c r="P3715" s="6">
        <f t="shared" ref="P3715:P3778" si="298">IFERROR(ROUND(E3715/L3715,2), "N/A")</f>
        <v>0</v>
      </c>
      <c r="Q3715" s="10" t="s">
        <v>8314</v>
      </c>
      <c r="R3715" t="s">
        <v>8315</v>
      </c>
      <c r="S3715" s="12">
        <f t="shared" ref="S3715:S3778" si="299">(((J3715/60)/60)/24)+DATE(1970,1,1)</f>
        <v>42505.738032407404</v>
      </c>
      <c r="T3715" s="12">
        <f t="shared" ref="T3715:T3778" si="300">(((I3715/60)/60)/24)+DATE(1970,1,1)</f>
        <v>42525.738032407404</v>
      </c>
      <c r="U3715">
        <f t="shared" si="296"/>
        <v>2016</v>
      </c>
    </row>
    <row r="3716" spans="1:21" ht="48" x14ac:dyDescent="0.2">
      <c r="A3716">
        <v>3714</v>
      </c>
      <c r="B3716" s="3" t="s">
        <v>3710</v>
      </c>
      <c r="C3716" s="3" t="s">
        <v>7823</v>
      </c>
      <c r="D3716" s="15">
        <v>10000</v>
      </c>
      <c r="E3716" s="8">
        <v>0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8">
        <f t="shared" si="297"/>
        <v>0</v>
      </c>
      <c r="P3716" s="6">
        <f t="shared" si="298"/>
        <v>0</v>
      </c>
      <c r="Q3716" s="10" t="s">
        <v>8314</v>
      </c>
      <c r="R3716" t="s">
        <v>8315</v>
      </c>
      <c r="S3716" s="12">
        <f t="shared" si="299"/>
        <v>42118.556331018524</v>
      </c>
      <c r="T3716" s="12">
        <f t="shared" si="300"/>
        <v>42150.165972222225</v>
      </c>
      <c r="U3716">
        <f t="shared" si="296"/>
        <v>2015</v>
      </c>
    </row>
    <row r="3717" spans="1:21" ht="48" x14ac:dyDescent="0.2">
      <c r="A3717">
        <v>3715</v>
      </c>
      <c r="B3717" s="3" t="s">
        <v>3711</v>
      </c>
      <c r="C3717" s="3" t="s">
        <v>7824</v>
      </c>
      <c r="D3717" s="15">
        <v>3500</v>
      </c>
      <c r="E3717" s="8">
        <v>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8">
        <f t="shared" si="297"/>
        <v>0</v>
      </c>
      <c r="P3717" s="6">
        <f t="shared" si="298"/>
        <v>0</v>
      </c>
      <c r="Q3717" s="10" t="s">
        <v>8314</v>
      </c>
      <c r="R3717" t="s">
        <v>8315</v>
      </c>
      <c r="S3717" s="12">
        <f t="shared" si="299"/>
        <v>42036.995590277773</v>
      </c>
      <c r="T3717" s="12">
        <f t="shared" si="300"/>
        <v>42094.536111111112</v>
      </c>
      <c r="U3717">
        <f t="shared" si="296"/>
        <v>2015</v>
      </c>
    </row>
    <row r="3718" spans="1:21" ht="48" x14ac:dyDescent="0.2">
      <c r="A3718">
        <v>3716</v>
      </c>
      <c r="B3718" s="3" t="s">
        <v>3712</v>
      </c>
      <c r="C3718" s="3" t="s">
        <v>7825</v>
      </c>
      <c r="D3718" s="15">
        <v>800</v>
      </c>
      <c r="E3718" s="8">
        <v>0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8">
        <f t="shared" si="297"/>
        <v>0</v>
      </c>
      <c r="P3718" s="6">
        <f t="shared" si="298"/>
        <v>0</v>
      </c>
      <c r="Q3718" s="10" t="s">
        <v>8314</v>
      </c>
      <c r="R3718" t="s">
        <v>8315</v>
      </c>
      <c r="S3718" s="12">
        <f t="shared" si="299"/>
        <v>42360.887835648144</v>
      </c>
      <c r="T3718" s="12">
        <f t="shared" si="300"/>
        <v>42390.887835648144</v>
      </c>
      <c r="U3718">
        <f t="shared" si="296"/>
        <v>2015</v>
      </c>
    </row>
    <row r="3719" spans="1:21" ht="48" x14ac:dyDescent="0.2">
      <c r="A3719">
        <v>3717</v>
      </c>
      <c r="B3719" s="3" t="s">
        <v>3713</v>
      </c>
      <c r="C3719" s="3" t="s">
        <v>7826</v>
      </c>
      <c r="D3719" s="15">
        <v>4000</v>
      </c>
      <c r="E3719" s="8">
        <v>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8">
        <f t="shared" si="297"/>
        <v>0</v>
      </c>
      <c r="P3719" s="6">
        <f t="shared" si="298"/>
        <v>0</v>
      </c>
      <c r="Q3719" s="10" t="s">
        <v>8314</v>
      </c>
      <c r="R3719" t="s">
        <v>8315</v>
      </c>
      <c r="S3719" s="12">
        <f t="shared" si="299"/>
        <v>42102.866307870368</v>
      </c>
      <c r="T3719" s="12">
        <f t="shared" si="300"/>
        <v>42133.866307870368</v>
      </c>
      <c r="U3719">
        <f t="shared" si="296"/>
        <v>2015</v>
      </c>
    </row>
    <row r="3720" spans="1:21" ht="48" x14ac:dyDescent="0.2">
      <c r="A3720">
        <v>3718</v>
      </c>
      <c r="B3720" s="3" t="s">
        <v>3714</v>
      </c>
      <c r="C3720" s="3" t="s">
        <v>7827</v>
      </c>
      <c r="D3720" s="15">
        <v>500</v>
      </c>
      <c r="E3720" s="8">
        <v>0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8">
        <f t="shared" si="297"/>
        <v>0</v>
      </c>
      <c r="P3720" s="6">
        <f t="shared" si="298"/>
        <v>0</v>
      </c>
      <c r="Q3720" s="10" t="s">
        <v>8314</v>
      </c>
      <c r="R3720" t="s">
        <v>8315</v>
      </c>
      <c r="S3720" s="12">
        <f t="shared" si="299"/>
        <v>42032.716145833328</v>
      </c>
      <c r="T3720" s="12">
        <f t="shared" si="300"/>
        <v>42062.716145833328</v>
      </c>
      <c r="U3720">
        <f t="shared" si="296"/>
        <v>2015</v>
      </c>
    </row>
    <row r="3721" spans="1:21" ht="32" x14ac:dyDescent="0.2">
      <c r="A3721">
        <v>3719</v>
      </c>
      <c r="B3721" s="3" t="s">
        <v>3715</v>
      </c>
      <c r="C3721" s="3" t="s">
        <v>7828</v>
      </c>
      <c r="D3721" s="15">
        <v>200</v>
      </c>
      <c r="E3721" s="8">
        <v>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8">
        <f t="shared" si="297"/>
        <v>0</v>
      </c>
      <c r="P3721" s="6">
        <f t="shared" si="298"/>
        <v>0</v>
      </c>
      <c r="Q3721" s="10" t="s">
        <v>8314</v>
      </c>
      <c r="R3721" t="s">
        <v>8315</v>
      </c>
      <c r="S3721" s="12">
        <f t="shared" si="299"/>
        <v>42147.729930555557</v>
      </c>
      <c r="T3721" s="12">
        <f t="shared" si="300"/>
        <v>42177.729930555557</v>
      </c>
      <c r="U3721">
        <f t="shared" si="296"/>
        <v>2015</v>
      </c>
    </row>
    <row r="3722" spans="1:21" ht="32" x14ac:dyDescent="0.2">
      <c r="A3722">
        <v>3720</v>
      </c>
      <c r="B3722" s="3" t="s">
        <v>3716</v>
      </c>
      <c r="C3722" s="3" t="s">
        <v>7829</v>
      </c>
      <c r="D3722" s="15">
        <v>3300</v>
      </c>
      <c r="E3722" s="8">
        <v>0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8">
        <f t="shared" si="297"/>
        <v>0</v>
      </c>
      <c r="P3722" s="6">
        <f t="shared" si="298"/>
        <v>0</v>
      </c>
      <c r="Q3722" s="10" t="s">
        <v>8314</v>
      </c>
      <c r="R3722" t="s">
        <v>8315</v>
      </c>
      <c r="S3722" s="12">
        <f t="shared" si="299"/>
        <v>42165.993125000001</v>
      </c>
      <c r="T3722" s="12">
        <f t="shared" si="300"/>
        <v>42187.993125000001</v>
      </c>
      <c r="U3722">
        <f t="shared" si="296"/>
        <v>2015</v>
      </c>
    </row>
    <row r="3723" spans="1:21" ht="48" x14ac:dyDescent="0.2">
      <c r="A3723">
        <v>3721</v>
      </c>
      <c r="B3723" s="3" t="s">
        <v>3717</v>
      </c>
      <c r="C3723" s="3" t="s">
        <v>7830</v>
      </c>
      <c r="D3723" s="15">
        <v>5000</v>
      </c>
      <c r="E3723" s="8">
        <v>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8">
        <f t="shared" si="297"/>
        <v>0</v>
      </c>
      <c r="P3723" s="6">
        <f t="shared" si="298"/>
        <v>0</v>
      </c>
      <c r="Q3723" s="10" t="s">
        <v>8314</v>
      </c>
      <c r="R3723" t="s">
        <v>8315</v>
      </c>
      <c r="S3723" s="12">
        <f t="shared" si="299"/>
        <v>41927.936157407406</v>
      </c>
      <c r="T3723" s="12">
        <f t="shared" si="300"/>
        <v>41948.977824074071</v>
      </c>
      <c r="U3723">
        <f t="shared" si="296"/>
        <v>2014</v>
      </c>
    </row>
    <row r="3724" spans="1:21" ht="64" x14ac:dyDescent="0.2">
      <c r="A3724">
        <v>3722</v>
      </c>
      <c r="B3724" s="3" t="s">
        <v>3718</v>
      </c>
      <c r="C3724" s="3" t="s">
        <v>7831</v>
      </c>
      <c r="D3724" s="15">
        <v>1500</v>
      </c>
      <c r="E3724" s="8">
        <v>0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8">
        <f t="shared" si="297"/>
        <v>0</v>
      </c>
      <c r="P3724" s="6">
        <f t="shared" si="298"/>
        <v>0</v>
      </c>
      <c r="Q3724" s="10" t="s">
        <v>8314</v>
      </c>
      <c r="R3724" t="s">
        <v>8315</v>
      </c>
      <c r="S3724" s="12">
        <f t="shared" si="299"/>
        <v>42381.671840277777</v>
      </c>
      <c r="T3724" s="12">
        <f t="shared" si="300"/>
        <v>42411.957638888889</v>
      </c>
      <c r="U3724">
        <f t="shared" si="296"/>
        <v>2016</v>
      </c>
    </row>
    <row r="3725" spans="1:21" ht="32" x14ac:dyDescent="0.2">
      <c r="A3725">
        <v>3723</v>
      </c>
      <c r="B3725" s="3" t="s">
        <v>3719</v>
      </c>
      <c r="C3725" s="3" t="s">
        <v>7832</v>
      </c>
      <c r="D3725" s="15">
        <v>4500</v>
      </c>
      <c r="E3725" s="8">
        <v>0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8">
        <f t="shared" si="297"/>
        <v>0</v>
      </c>
      <c r="P3725" s="6">
        <f t="shared" si="298"/>
        <v>0</v>
      </c>
      <c r="Q3725" s="10" t="s">
        <v>8314</v>
      </c>
      <c r="R3725" t="s">
        <v>8315</v>
      </c>
      <c r="S3725" s="12">
        <f t="shared" si="299"/>
        <v>41943.753032407411</v>
      </c>
      <c r="T3725" s="12">
        <f t="shared" si="300"/>
        <v>41973.794699074075</v>
      </c>
      <c r="U3725">
        <f t="shared" si="296"/>
        <v>2014</v>
      </c>
    </row>
    <row r="3726" spans="1:21" ht="48" x14ac:dyDescent="0.2">
      <c r="A3726">
        <v>3724</v>
      </c>
      <c r="B3726" s="3" t="s">
        <v>3720</v>
      </c>
      <c r="C3726" s="3" t="s">
        <v>7833</v>
      </c>
      <c r="D3726" s="15">
        <v>4300</v>
      </c>
      <c r="E3726" s="8">
        <v>0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8">
        <f t="shared" si="297"/>
        <v>0</v>
      </c>
      <c r="P3726" s="6">
        <f t="shared" si="298"/>
        <v>0</v>
      </c>
      <c r="Q3726" s="10" t="s">
        <v>8314</v>
      </c>
      <c r="R3726" t="s">
        <v>8315</v>
      </c>
      <c r="S3726" s="12">
        <f t="shared" si="299"/>
        <v>42465.491435185191</v>
      </c>
      <c r="T3726" s="12">
        <f t="shared" si="300"/>
        <v>42494.958333333328</v>
      </c>
      <c r="U3726">
        <f t="shared" si="296"/>
        <v>2016</v>
      </c>
    </row>
    <row r="3727" spans="1:21" ht="48" x14ac:dyDescent="0.2">
      <c r="A3727">
        <v>3725</v>
      </c>
      <c r="B3727" s="3" t="s">
        <v>3721</v>
      </c>
      <c r="C3727" s="3" t="s">
        <v>7834</v>
      </c>
      <c r="D3727" s="15">
        <v>300</v>
      </c>
      <c r="E3727" s="8">
        <v>0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8">
        <f t="shared" si="297"/>
        <v>0</v>
      </c>
      <c r="P3727" s="6">
        <f t="shared" si="298"/>
        <v>0</v>
      </c>
      <c r="Q3727" s="10" t="s">
        <v>8314</v>
      </c>
      <c r="R3727" t="s">
        <v>8315</v>
      </c>
      <c r="S3727" s="12">
        <f t="shared" si="299"/>
        <v>42401.945219907408</v>
      </c>
      <c r="T3727" s="12">
        <f t="shared" si="300"/>
        <v>42418.895833333328</v>
      </c>
      <c r="U3727">
        <f t="shared" si="296"/>
        <v>2016</v>
      </c>
    </row>
    <row r="3728" spans="1:21" ht="48" x14ac:dyDescent="0.2">
      <c r="A3728">
        <v>3726</v>
      </c>
      <c r="B3728" s="3" t="s">
        <v>3722</v>
      </c>
      <c r="C3728" s="3" t="s">
        <v>7835</v>
      </c>
      <c r="D3728" s="15">
        <v>850</v>
      </c>
      <c r="E3728" s="8">
        <v>0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8">
        <f t="shared" si="297"/>
        <v>0</v>
      </c>
      <c r="P3728" s="6">
        <f t="shared" si="298"/>
        <v>0</v>
      </c>
      <c r="Q3728" s="10" t="s">
        <v>8314</v>
      </c>
      <c r="R3728" t="s">
        <v>8315</v>
      </c>
      <c r="S3728" s="12">
        <f t="shared" si="299"/>
        <v>42462.140868055561</v>
      </c>
      <c r="T3728" s="12">
        <f t="shared" si="300"/>
        <v>42489.875</v>
      </c>
      <c r="U3728">
        <f t="shared" si="296"/>
        <v>2016</v>
      </c>
    </row>
    <row r="3729" spans="1:21" ht="48" x14ac:dyDescent="0.2">
      <c r="A3729">
        <v>3727</v>
      </c>
      <c r="B3729" s="3" t="s">
        <v>3723</v>
      </c>
      <c r="C3729" s="3" t="s">
        <v>7836</v>
      </c>
      <c r="D3729" s="15">
        <v>2000</v>
      </c>
      <c r="E3729" s="8">
        <v>0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8">
        <f t="shared" si="297"/>
        <v>0</v>
      </c>
      <c r="P3729" s="6">
        <f t="shared" si="298"/>
        <v>0</v>
      </c>
      <c r="Q3729" s="10" t="s">
        <v>8314</v>
      </c>
      <c r="R3729" t="s">
        <v>8315</v>
      </c>
      <c r="S3729" s="12">
        <f t="shared" si="299"/>
        <v>42632.348310185189</v>
      </c>
      <c r="T3729" s="12">
        <f t="shared" si="300"/>
        <v>42663.204861111109</v>
      </c>
      <c r="U3729">
        <f t="shared" si="296"/>
        <v>2016</v>
      </c>
    </row>
    <row r="3730" spans="1:21" ht="32" x14ac:dyDescent="0.2">
      <c r="A3730">
        <v>3728</v>
      </c>
      <c r="B3730" s="3" t="s">
        <v>3724</v>
      </c>
      <c r="C3730" s="3" t="s">
        <v>7837</v>
      </c>
      <c r="D3730" s="15">
        <v>20000</v>
      </c>
      <c r="E3730" s="8">
        <v>0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8">
        <f t="shared" si="297"/>
        <v>0</v>
      </c>
      <c r="P3730" s="6">
        <f t="shared" si="298"/>
        <v>0</v>
      </c>
      <c r="Q3730" s="10" t="s">
        <v>8314</v>
      </c>
      <c r="R3730" t="s">
        <v>8315</v>
      </c>
      <c r="S3730" s="12">
        <f t="shared" si="299"/>
        <v>42205.171018518522</v>
      </c>
      <c r="T3730" s="12">
        <f t="shared" si="300"/>
        <v>42235.171018518522</v>
      </c>
      <c r="U3730">
        <f t="shared" si="296"/>
        <v>2015</v>
      </c>
    </row>
    <row r="3731" spans="1:21" ht="48" x14ac:dyDescent="0.2">
      <c r="A3731">
        <v>3729</v>
      </c>
      <c r="B3731" s="3" t="s">
        <v>3725</v>
      </c>
      <c r="C3731" s="3" t="s">
        <v>7838</v>
      </c>
      <c r="D3731" s="15">
        <v>5000</v>
      </c>
      <c r="E3731" s="8">
        <v>0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8">
        <f t="shared" si="297"/>
        <v>0</v>
      </c>
      <c r="P3731" s="6">
        <f t="shared" si="298"/>
        <v>0</v>
      </c>
      <c r="Q3731" s="10" t="s">
        <v>8314</v>
      </c>
      <c r="R3731" t="s">
        <v>8315</v>
      </c>
      <c r="S3731" s="12">
        <f t="shared" si="299"/>
        <v>42041.205000000002</v>
      </c>
      <c r="T3731" s="12">
        <f t="shared" si="300"/>
        <v>42086.16333333333</v>
      </c>
      <c r="U3731">
        <f t="shared" si="296"/>
        <v>2015</v>
      </c>
    </row>
    <row r="3732" spans="1:21" ht="48" x14ac:dyDescent="0.2">
      <c r="A3732">
        <v>3730</v>
      </c>
      <c r="B3732" s="3" t="s">
        <v>3726</v>
      </c>
      <c r="C3732" s="3" t="s">
        <v>7839</v>
      </c>
      <c r="D3732" s="15">
        <v>1000</v>
      </c>
      <c r="E3732" s="8">
        <v>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8">
        <f t="shared" si="297"/>
        <v>0</v>
      </c>
      <c r="P3732" s="6">
        <f t="shared" si="298"/>
        <v>0</v>
      </c>
      <c r="Q3732" s="10" t="s">
        <v>8314</v>
      </c>
      <c r="R3732" t="s">
        <v>8315</v>
      </c>
      <c r="S3732" s="12">
        <f t="shared" si="299"/>
        <v>42203.677766203706</v>
      </c>
      <c r="T3732" s="12">
        <f t="shared" si="300"/>
        <v>42233.677766203706</v>
      </c>
      <c r="U3732">
        <f t="shared" si="296"/>
        <v>2015</v>
      </c>
    </row>
    <row r="3733" spans="1:21" ht="48" x14ac:dyDescent="0.2">
      <c r="A3733">
        <v>3731</v>
      </c>
      <c r="B3733" s="3" t="s">
        <v>3727</v>
      </c>
      <c r="C3733" s="3" t="s">
        <v>7840</v>
      </c>
      <c r="D3733" s="15">
        <v>5500</v>
      </c>
      <c r="E3733" s="8">
        <v>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8">
        <f t="shared" si="297"/>
        <v>0</v>
      </c>
      <c r="P3733" s="6">
        <f t="shared" si="298"/>
        <v>0</v>
      </c>
      <c r="Q3733" s="10" t="s">
        <v>8314</v>
      </c>
      <c r="R3733" t="s">
        <v>8315</v>
      </c>
      <c r="S3733" s="12">
        <f t="shared" si="299"/>
        <v>41983.752847222218</v>
      </c>
      <c r="T3733" s="12">
        <f t="shared" si="300"/>
        <v>42014.140972222223</v>
      </c>
      <c r="U3733">
        <f t="shared" si="296"/>
        <v>2014</v>
      </c>
    </row>
    <row r="3734" spans="1:21" ht="32" x14ac:dyDescent="0.2">
      <c r="A3734">
        <v>3732</v>
      </c>
      <c r="B3734" s="3" t="s">
        <v>3728</v>
      </c>
      <c r="C3734" s="3" t="s">
        <v>7841</v>
      </c>
      <c r="D3734" s="15">
        <v>850</v>
      </c>
      <c r="E3734" s="8">
        <v>0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8">
        <f t="shared" si="297"/>
        <v>0</v>
      </c>
      <c r="P3734" s="6">
        <f t="shared" si="298"/>
        <v>0</v>
      </c>
      <c r="Q3734" s="10" t="s">
        <v>8314</v>
      </c>
      <c r="R3734" t="s">
        <v>8315</v>
      </c>
      <c r="S3734" s="12">
        <f t="shared" si="299"/>
        <v>41968.677465277782</v>
      </c>
      <c r="T3734" s="12">
        <f t="shared" si="300"/>
        <v>42028.5</v>
      </c>
      <c r="U3734">
        <f t="shared" si="296"/>
        <v>2014</v>
      </c>
    </row>
    <row r="3735" spans="1:21" ht="48" x14ac:dyDescent="0.2">
      <c r="A3735">
        <v>3733</v>
      </c>
      <c r="B3735" s="3" t="s">
        <v>3729</v>
      </c>
      <c r="C3735" s="3" t="s">
        <v>7842</v>
      </c>
      <c r="D3735" s="15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8">
        <f t="shared" si="297"/>
        <v>0</v>
      </c>
      <c r="P3735" s="6" t="str">
        <f t="shared" si="298"/>
        <v>N/A</v>
      </c>
      <c r="Q3735" s="10" t="s">
        <v>8314</v>
      </c>
      <c r="R3735" t="s">
        <v>8315</v>
      </c>
      <c r="S3735" s="12">
        <f t="shared" si="299"/>
        <v>42103.024398148147</v>
      </c>
      <c r="T3735" s="12">
        <f t="shared" si="300"/>
        <v>42112.9375</v>
      </c>
      <c r="U3735">
        <f t="shared" si="296"/>
        <v>2015</v>
      </c>
    </row>
    <row r="3736" spans="1:21" ht="48" x14ac:dyDescent="0.2">
      <c r="A3736">
        <v>3734</v>
      </c>
      <c r="B3736" s="3" t="s">
        <v>3730</v>
      </c>
      <c r="C3736" s="3" t="s">
        <v>7843</v>
      </c>
      <c r="D3736" s="15">
        <v>1500</v>
      </c>
      <c r="E3736" s="8">
        <v>0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8">
        <f t="shared" si="297"/>
        <v>0</v>
      </c>
      <c r="P3736" s="6">
        <f t="shared" si="298"/>
        <v>0</v>
      </c>
      <c r="Q3736" s="10" t="s">
        <v>8314</v>
      </c>
      <c r="R3736" t="s">
        <v>8315</v>
      </c>
      <c r="S3736" s="12">
        <f t="shared" si="299"/>
        <v>42089.901574074072</v>
      </c>
      <c r="T3736" s="12">
        <f t="shared" si="300"/>
        <v>42149.901574074072</v>
      </c>
      <c r="U3736">
        <f t="shared" si="296"/>
        <v>2015</v>
      </c>
    </row>
    <row r="3737" spans="1:21" ht="32" x14ac:dyDescent="0.2">
      <c r="A3737">
        <v>3735</v>
      </c>
      <c r="B3737" s="3" t="s">
        <v>3731</v>
      </c>
      <c r="C3737" s="3" t="s">
        <v>7844</v>
      </c>
      <c r="D3737" s="15">
        <v>150</v>
      </c>
      <c r="E3737" s="8">
        <v>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8">
        <f t="shared" si="297"/>
        <v>0</v>
      </c>
      <c r="P3737" s="6">
        <f t="shared" si="298"/>
        <v>0</v>
      </c>
      <c r="Q3737" s="10" t="s">
        <v>8314</v>
      </c>
      <c r="R3737" t="s">
        <v>8315</v>
      </c>
      <c r="S3737" s="12">
        <f t="shared" si="299"/>
        <v>42122.693159722221</v>
      </c>
      <c r="T3737" s="12">
        <f t="shared" si="300"/>
        <v>42152.693159722221</v>
      </c>
      <c r="U3737">
        <f t="shared" si="296"/>
        <v>2015</v>
      </c>
    </row>
    <row r="3738" spans="1:21" ht="48" x14ac:dyDescent="0.2">
      <c r="A3738">
        <v>3736</v>
      </c>
      <c r="B3738" s="3" t="s">
        <v>3732</v>
      </c>
      <c r="C3738" s="3" t="s">
        <v>7845</v>
      </c>
      <c r="D3738" s="15">
        <v>1500</v>
      </c>
      <c r="E3738" s="8">
        <v>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8">
        <f t="shared" si="297"/>
        <v>0</v>
      </c>
      <c r="P3738" s="6">
        <f t="shared" si="298"/>
        <v>0</v>
      </c>
      <c r="Q3738" s="10" t="s">
        <v>8314</v>
      </c>
      <c r="R3738" t="s">
        <v>8315</v>
      </c>
      <c r="S3738" s="12">
        <f t="shared" si="299"/>
        <v>42048.711724537032</v>
      </c>
      <c r="T3738" s="12">
        <f t="shared" si="300"/>
        <v>42086.75</v>
      </c>
      <c r="U3738">
        <f t="shared" si="296"/>
        <v>2015</v>
      </c>
    </row>
    <row r="3739" spans="1:21" ht="32" x14ac:dyDescent="0.2">
      <c r="A3739">
        <v>3737</v>
      </c>
      <c r="B3739" s="3" t="s">
        <v>3733</v>
      </c>
      <c r="C3739" s="3" t="s">
        <v>7846</v>
      </c>
      <c r="D3739" s="15">
        <v>700</v>
      </c>
      <c r="E3739" s="8">
        <v>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8">
        <f t="shared" si="297"/>
        <v>0</v>
      </c>
      <c r="P3739" s="6">
        <f t="shared" si="298"/>
        <v>0</v>
      </c>
      <c r="Q3739" s="10" t="s">
        <v>8314</v>
      </c>
      <c r="R3739" t="s">
        <v>8315</v>
      </c>
      <c r="S3739" s="12">
        <f t="shared" si="299"/>
        <v>42297.691006944442</v>
      </c>
      <c r="T3739" s="12">
        <f t="shared" si="300"/>
        <v>42320.290972222225</v>
      </c>
      <c r="U3739">
        <f t="shared" si="296"/>
        <v>2015</v>
      </c>
    </row>
    <row r="3740" spans="1:21" ht="32" x14ac:dyDescent="0.2">
      <c r="A3740">
        <v>3738</v>
      </c>
      <c r="B3740" s="3" t="s">
        <v>3734</v>
      </c>
      <c r="C3740" s="3" t="s">
        <v>7847</v>
      </c>
      <c r="D3740" s="15">
        <v>1500</v>
      </c>
      <c r="E3740" s="8">
        <v>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8">
        <f t="shared" si="297"/>
        <v>0</v>
      </c>
      <c r="P3740" s="6">
        <f t="shared" si="298"/>
        <v>0</v>
      </c>
      <c r="Q3740" s="10" t="s">
        <v>8314</v>
      </c>
      <c r="R3740" t="s">
        <v>8315</v>
      </c>
      <c r="S3740" s="12">
        <f t="shared" si="299"/>
        <v>41813.938715277778</v>
      </c>
      <c r="T3740" s="12">
        <f t="shared" si="300"/>
        <v>41835.916666666664</v>
      </c>
      <c r="U3740">
        <f t="shared" si="296"/>
        <v>2014</v>
      </c>
    </row>
    <row r="3741" spans="1:21" ht="48" x14ac:dyDescent="0.2">
      <c r="A3741">
        <v>3739</v>
      </c>
      <c r="B3741" s="3" t="s">
        <v>3735</v>
      </c>
      <c r="C3741" s="3" t="s">
        <v>7848</v>
      </c>
      <c r="D3741" s="15">
        <v>4000</v>
      </c>
      <c r="E3741" s="8">
        <v>0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8">
        <f t="shared" si="297"/>
        <v>0</v>
      </c>
      <c r="P3741" s="6">
        <f t="shared" si="298"/>
        <v>0</v>
      </c>
      <c r="Q3741" s="10" t="s">
        <v>8314</v>
      </c>
      <c r="R3741" t="s">
        <v>8315</v>
      </c>
      <c r="S3741" s="12">
        <f t="shared" si="299"/>
        <v>42548.449861111112</v>
      </c>
      <c r="T3741" s="12">
        <f t="shared" si="300"/>
        <v>42568.449861111112</v>
      </c>
      <c r="U3741">
        <f t="shared" si="296"/>
        <v>2016</v>
      </c>
    </row>
    <row r="3742" spans="1:21" ht="48" x14ac:dyDescent="0.2">
      <c r="A3742">
        <v>3740</v>
      </c>
      <c r="B3742" s="3" t="s">
        <v>3736</v>
      </c>
      <c r="C3742" s="3" t="s">
        <v>7849</v>
      </c>
      <c r="D3742" s="15">
        <v>2000</v>
      </c>
      <c r="E3742" s="8">
        <v>0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8">
        <f t="shared" si="297"/>
        <v>0</v>
      </c>
      <c r="P3742" s="6">
        <f t="shared" si="298"/>
        <v>0</v>
      </c>
      <c r="Q3742" s="10" t="s">
        <v>8314</v>
      </c>
      <c r="R3742" t="s">
        <v>8315</v>
      </c>
      <c r="S3742" s="12">
        <f t="shared" si="299"/>
        <v>41833.089756944442</v>
      </c>
      <c r="T3742" s="12">
        <f t="shared" si="300"/>
        <v>41863.079143518517</v>
      </c>
      <c r="U3742">
        <f t="shared" si="296"/>
        <v>2014</v>
      </c>
    </row>
    <row r="3743" spans="1:21" ht="48" x14ac:dyDescent="0.2">
      <c r="A3743">
        <v>3741</v>
      </c>
      <c r="B3743" s="3" t="s">
        <v>3737</v>
      </c>
      <c r="C3743" s="3" t="s">
        <v>7850</v>
      </c>
      <c r="D3743" s="15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8">
        <f t="shared" si="297"/>
        <v>0</v>
      </c>
      <c r="P3743" s="6" t="str">
        <f t="shared" si="298"/>
        <v>N/A</v>
      </c>
      <c r="Q3743" s="10" t="s">
        <v>8314</v>
      </c>
      <c r="R3743" t="s">
        <v>8315</v>
      </c>
      <c r="S3743" s="12">
        <f t="shared" si="299"/>
        <v>42325.920717592591</v>
      </c>
      <c r="T3743" s="12">
        <f t="shared" si="300"/>
        <v>42355.920717592591</v>
      </c>
      <c r="U3743">
        <f t="shared" si="296"/>
        <v>2015</v>
      </c>
    </row>
    <row r="3744" spans="1:21" ht="48" x14ac:dyDescent="0.2">
      <c r="A3744">
        <v>3742</v>
      </c>
      <c r="B3744" s="3" t="s">
        <v>3738</v>
      </c>
      <c r="C3744" s="3" t="s">
        <v>7851</v>
      </c>
      <c r="D3744" s="15">
        <v>5000</v>
      </c>
      <c r="E3744" s="8">
        <v>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8">
        <f t="shared" si="297"/>
        <v>0</v>
      </c>
      <c r="P3744" s="6">
        <f t="shared" si="298"/>
        <v>0</v>
      </c>
      <c r="Q3744" s="10" t="s">
        <v>8314</v>
      </c>
      <c r="R3744" t="s">
        <v>8315</v>
      </c>
      <c r="S3744" s="12">
        <f t="shared" si="299"/>
        <v>41858.214629629627</v>
      </c>
      <c r="T3744" s="12">
        <f t="shared" si="300"/>
        <v>41888.214629629627</v>
      </c>
      <c r="U3744">
        <f t="shared" si="296"/>
        <v>2014</v>
      </c>
    </row>
    <row r="3745" spans="1:21" ht="32" x14ac:dyDescent="0.2">
      <c r="A3745">
        <v>3743</v>
      </c>
      <c r="B3745" s="3" t="s">
        <v>3739</v>
      </c>
      <c r="C3745" s="3" t="s">
        <v>7852</v>
      </c>
      <c r="D3745" s="15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8">
        <f t="shared" si="297"/>
        <v>0</v>
      </c>
      <c r="P3745" s="6" t="str">
        <f t="shared" si="298"/>
        <v>N/A</v>
      </c>
      <c r="Q3745" s="10" t="s">
        <v>8314</v>
      </c>
      <c r="R3745" t="s">
        <v>8315</v>
      </c>
      <c r="S3745" s="12">
        <f t="shared" si="299"/>
        <v>41793.710231481484</v>
      </c>
      <c r="T3745" s="12">
        <f t="shared" si="300"/>
        <v>41823.710231481484</v>
      </c>
      <c r="U3745">
        <f t="shared" si="296"/>
        <v>2014</v>
      </c>
    </row>
    <row r="3746" spans="1:21" ht="48" x14ac:dyDescent="0.2">
      <c r="A3746">
        <v>3744</v>
      </c>
      <c r="B3746" s="3" t="s">
        <v>3740</v>
      </c>
      <c r="C3746" s="3" t="s">
        <v>7853</v>
      </c>
      <c r="D3746" s="15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8">
        <f t="shared" si="297"/>
        <v>0</v>
      </c>
      <c r="P3746" s="6" t="str">
        <f t="shared" si="298"/>
        <v>N/A</v>
      </c>
      <c r="Q3746" s="10" t="s">
        <v>8314</v>
      </c>
      <c r="R3746" t="s">
        <v>8315</v>
      </c>
      <c r="S3746" s="12">
        <f t="shared" si="299"/>
        <v>41793.814259259263</v>
      </c>
      <c r="T3746" s="12">
        <f t="shared" si="300"/>
        <v>41825.165972222225</v>
      </c>
      <c r="U3746">
        <f t="shared" si="296"/>
        <v>2014</v>
      </c>
    </row>
    <row r="3747" spans="1:21" ht="48" x14ac:dyDescent="0.2">
      <c r="A3747">
        <v>3745</v>
      </c>
      <c r="B3747" s="3" t="s">
        <v>3741</v>
      </c>
      <c r="C3747" s="3" t="s">
        <v>7854</v>
      </c>
      <c r="D3747" s="15">
        <v>100</v>
      </c>
      <c r="E3747" s="8">
        <v>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8">
        <f t="shared" si="297"/>
        <v>0</v>
      </c>
      <c r="P3747" s="6">
        <f t="shared" si="298"/>
        <v>0</v>
      </c>
      <c r="Q3747" s="10" t="s">
        <v>8314</v>
      </c>
      <c r="R3747" t="s">
        <v>8315</v>
      </c>
      <c r="S3747" s="12">
        <f t="shared" si="299"/>
        <v>41831.697939814818</v>
      </c>
      <c r="T3747" s="12">
        <f t="shared" si="300"/>
        <v>41861.697939814818</v>
      </c>
      <c r="U3747">
        <f t="shared" si="296"/>
        <v>2014</v>
      </c>
    </row>
    <row r="3748" spans="1:21" ht="16" x14ac:dyDescent="0.2">
      <c r="A3748">
        <v>3746</v>
      </c>
      <c r="B3748" s="3" t="s">
        <v>3742</v>
      </c>
      <c r="C3748" s="3" t="s">
        <v>7855</v>
      </c>
      <c r="D3748" s="15">
        <v>8500</v>
      </c>
      <c r="E3748" s="8">
        <v>0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8">
        <f t="shared" si="297"/>
        <v>0</v>
      </c>
      <c r="P3748" s="6">
        <f t="shared" si="298"/>
        <v>0</v>
      </c>
      <c r="Q3748" s="10" t="s">
        <v>8314</v>
      </c>
      <c r="R3748" t="s">
        <v>8315</v>
      </c>
      <c r="S3748" s="12">
        <f t="shared" si="299"/>
        <v>42621.389340277776</v>
      </c>
      <c r="T3748" s="12">
        <f t="shared" si="300"/>
        <v>42651.389340277776</v>
      </c>
      <c r="U3748">
        <f t="shared" si="296"/>
        <v>2016</v>
      </c>
    </row>
    <row r="3749" spans="1:21" ht="32" x14ac:dyDescent="0.2">
      <c r="A3749">
        <v>3747</v>
      </c>
      <c r="B3749" s="3" t="s">
        <v>3743</v>
      </c>
      <c r="C3749" s="3" t="s">
        <v>7856</v>
      </c>
      <c r="D3749" s="15">
        <v>2500</v>
      </c>
      <c r="E3749" s="8">
        <v>0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8">
        <f t="shared" si="297"/>
        <v>0</v>
      </c>
      <c r="P3749" s="6">
        <f t="shared" si="298"/>
        <v>0</v>
      </c>
      <c r="Q3749" s="10" t="s">
        <v>8314</v>
      </c>
      <c r="R3749" t="s">
        <v>8315</v>
      </c>
      <c r="S3749" s="12">
        <f t="shared" si="299"/>
        <v>42164.299722222218</v>
      </c>
      <c r="T3749" s="12">
        <f t="shared" si="300"/>
        <v>42190.957638888889</v>
      </c>
      <c r="U3749">
        <f t="shared" si="296"/>
        <v>2015</v>
      </c>
    </row>
    <row r="3750" spans="1:21" ht="48" x14ac:dyDescent="0.2">
      <c r="A3750">
        <v>3748</v>
      </c>
      <c r="B3750" s="3" t="s">
        <v>3744</v>
      </c>
      <c r="C3750" s="3" t="s">
        <v>7857</v>
      </c>
      <c r="D3750" s="15">
        <v>5000</v>
      </c>
      <c r="E3750" s="6">
        <v>0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8">
        <f t="shared" si="297"/>
        <v>0</v>
      </c>
      <c r="P3750" s="8">
        <f t="shared" si="298"/>
        <v>0</v>
      </c>
      <c r="Q3750" s="10" t="s">
        <v>8314</v>
      </c>
      <c r="R3750" t="s">
        <v>8356</v>
      </c>
      <c r="S3750" s="12">
        <f t="shared" si="299"/>
        <v>42395.706435185188</v>
      </c>
      <c r="T3750" s="12">
        <f t="shared" si="300"/>
        <v>42416.249305555553</v>
      </c>
      <c r="U3750">
        <f t="shared" si="296"/>
        <v>2016</v>
      </c>
    </row>
    <row r="3751" spans="1:21" ht="48" x14ac:dyDescent="0.2">
      <c r="A3751">
        <v>3749</v>
      </c>
      <c r="B3751" s="3" t="s">
        <v>3745</v>
      </c>
      <c r="C3751" s="3" t="s">
        <v>7858</v>
      </c>
      <c r="D3751" s="15">
        <v>500</v>
      </c>
      <c r="E3751" s="6">
        <v>0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8">
        <f t="shared" si="297"/>
        <v>0</v>
      </c>
      <c r="P3751" s="8">
        <f t="shared" si="298"/>
        <v>0</v>
      </c>
      <c r="Q3751" s="10" t="s">
        <v>8314</v>
      </c>
      <c r="R3751" t="s">
        <v>8356</v>
      </c>
      <c r="S3751" s="12">
        <f t="shared" si="299"/>
        <v>42458.127175925925</v>
      </c>
      <c r="T3751" s="12">
        <f t="shared" si="300"/>
        <v>42489.165972222225</v>
      </c>
      <c r="U3751">
        <f t="shared" si="296"/>
        <v>2016</v>
      </c>
    </row>
    <row r="3752" spans="1:21" ht="96" x14ac:dyDescent="0.2">
      <c r="A3752">
        <v>3750</v>
      </c>
      <c r="B3752" s="3" t="s">
        <v>3746</v>
      </c>
      <c r="C3752" s="3" t="s">
        <v>7859</v>
      </c>
      <c r="D3752" s="15">
        <v>6000</v>
      </c>
      <c r="E3752" s="6">
        <v>0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8">
        <f t="shared" si="297"/>
        <v>0</v>
      </c>
      <c r="P3752" s="8">
        <f t="shared" si="298"/>
        <v>0</v>
      </c>
      <c r="Q3752" s="10" t="s">
        <v>8314</v>
      </c>
      <c r="R3752" t="s">
        <v>8356</v>
      </c>
      <c r="S3752" s="12">
        <f t="shared" si="299"/>
        <v>42016.981574074074</v>
      </c>
      <c r="T3752" s="12">
        <f t="shared" si="300"/>
        <v>42045.332638888889</v>
      </c>
      <c r="U3752">
        <f t="shared" si="296"/>
        <v>2015</v>
      </c>
    </row>
    <row r="3753" spans="1:21" ht="48" x14ac:dyDescent="0.2">
      <c r="A3753">
        <v>3751</v>
      </c>
      <c r="B3753" s="3" t="s">
        <v>3747</v>
      </c>
      <c r="C3753" s="3" t="s">
        <v>7860</v>
      </c>
      <c r="D3753" s="15">
        <v>1000</v>
      </c>
      <c r="E3753" s="6">
        <v>0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8">
        <f t="shared" si="297"/>
        <v>0</v>
      </c>
      <c r="P3753" s="8">
        <f t="shared" si="298"/>
        <v>0</v>
      </c>
      <c r="Q3753" s="10" t="s">
        <v>8314</v>
      </c>
      <c r="R3753" t="s">
        <v>8356</v>
      </c>
      <c r="S3753" s="12">
        <f t="shared" si="299"/>
        <v>42403.035567129627</v>
      </c>
      <c r="T3753" s="12">
        <f t="shared" si="300"/>
        <v>42462.993900462956</v>
      </c>
      <c r="U3753">
        <f t="shared" si="296"/>
        <v>2016</v>
      </c>
    </row>
    <row r="3754" spans="1:21" ht="64" x14ac:dyDescent="0.2">
      <c r="A3754">
        <v>3752</v>
      </c>
      <c r="B3754" s="3" t="s">
        <v>3748</v>
      </c>
      <c r="C3754" s="3" t="s">
        <v>7861</v>
      </c>
      <c r="D3754" s="15">
        <v>500</v>
      </c>
      <c r="E3754" s="6">
        <v>0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8">
        <f t="shared" si="297"/>
        <v>0</v>
      </c>
      <c r="P3754" s="8">
        <f t="shared" si="298"/>
        <v>0</v>
      </c>
      <c r="Q3754" s="10" t="s">
        <v>8314</v>
      </c>
      <c r="R3754" t="s">
        <v>8356</v>
      </c>
      <c r="S3754" s="12">
        <f t="shared" si="299"/>
        <v>42619.802488425921</v>
      </c>
      <c r="T3754" s="12">
        <f t="shared" si="300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3749</v>
      </c>
      <c r="C3755" s="3" t="s">
        <v>7862</v>
      </c>
      <c r="D3755" s="15">
        <v>5000</v>
      </c>
      <c r="E3755" s="6">
        <v>0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8">
        <f t="shared" si="297"/>
        <v>0</v>
      </c>
      <c r="P3755" s="8">
        <f t="shared" si="298"/>
        <v>0</v>
      </c>
      <c r="Q3755" s="10" t="s">
        <v>8314</v>
      </c>
      <c r="R3755" t="s">
        <v>8356</v>
      </c>
      <c r="S3755" s="12">
        <f t="shared" si="299"/>
        <v>42128.824074074073</v>
      </c>
      <c r="T3755" s="12">
        <f t="shared" si="300"/>
        <v>42158</v>
      </c>
      <c r="U3755">
        <f t="shared" ref="U3755:U3756" si="301">YEAR(S3755)</f>
        <v>2015</v>
      </c>
    </row>
    <row r="3756" spans="1:21" ht="48" x14ac:dyDescent="0.2">
      <c r="A3756">
        <v>3754</v>
      </c>
      <c r="B3756" s="3" t="s">
        <v>3750</v>
      </c>
      <c r="C3756" s="3" t="s">
        <v>7863</v>
      </c>
      <c r="D3756" s="15">
        <v>2500</v>
      </c>
      <c r="E3756" s="6">
        <v>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8">
        <f t="shared" si="297"/>
        <v>0</v>
      </c>
      <c r="P3756" s="8">
        <f t="shared" si="298"/>
        <v>0</v>
      </c>
      <c r="Q3756" s="10" t="s">
        <v>8314</v>
      </c>
      <c r="R3756" t="s">
        <v>8356</v>
      </c>
      <c r="S3756" s="12">
        <f t="shared" si="299"/>
        <v>41808.881215277775</v>
      </c>
      <c r="T3756" s="12">
        <f t="shared" si="300"/>
        <v>41846.207638888889</v>
      </c>
      <c r="U3756">
        <f t="shared" si="301"/>
        <v>2014</v>
      </c>
    </row>
    <row r="3757" spans="1:21" ht="48" x14ac:dyDescent="0.2">
      <c r="A3757">
        <v>3755</v>
      </c>
      <c r="B3757" s="3" t="s">
        <v>3751</v>
      </c>
      <c r="C3757" s="3" t="s">
        <v>7864</v>
      </c>
      <c r="D3757" s="15">
        <v>550</v>
      </c>
      <c r="E3757" s="6">
        <v>0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8">
        <f t="shared" si="297"/>
        <v>0</v>
      </c>
      <c r="P3757" s="8">
        <f t="shared" si="298"/>
        <v>0</v>
      </c>
      <c r="Q3757" s="10" t="s">
        <v>8314</v>
      </c>
      <c r="R3757" t="s">
        <v>8356</v>
      </c>
      <c r="S3757" s="12">
        <f t="shared" si="299"/>
        <v>42445.866979166662</v>
      </c>
      <c r="T3757" s="12">
        <f t="shared" si="300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3752</v>
      </c>
      <c r="C3758" s="3" t="s">
        <v>7865</v>
      </c>
      <c r="D3758" s="15">
        <v>4500</v>
      </c>
      <c r="E3758" s="6">
        <v>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8">
        <f t="shared" si="297"/>
        <v>0</v>
      </c>
      <c r="P3758" s="8">
        <f t="shared" si="298"/>
        <v>0</v>
      </c>
      <c r="Q3758" s="10" t="s">
        <v>8314</v>
      </c>
      <c r="R3758" t="s">
        <v>8356</v>
      </c>
      <c r="S3758" s="12">
        <f t="shared" si="299"/>
        <v>41771.814791666664</v>
      </c>
      <c r="T3758" s="12">
        <f t="shared" si="300"/>
        <v>41801.814791666664</v>
      </c>
      <c r="U3758">
        <f t="shared" ref="U3758:U3762" si="302">YEAR(S3758)</f>
        <v>2014</v>
      </c>
    </row>
    <row r="3759" spans="1:21" ht="48" x14ac:dyDescent="0.2">
      <c r="A3759">
        <v>3757</v>
      </c>
      <c r="B3759" s="3" t="s">
        <v>3753</v>
      </c>
      <c r="C3759" s="3" t="s">
        <v>7866</v>
      </c>
      <c r="D3759" s="15">
        <v>3500</v>
      </c>
      <c r="E3759" s="6">
        <v>0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8">
        <f t="shared" si="297"/>
        <v>0</v>
      </c>
      <c r="P3759" s="8">
        <f t="shared" si="298"/>
        <v>0</v>
      </c>
      <c r="Q3759" s="10" t="s">
        <v>8314</v>
      </c>
      <c r="R3759" t="s">
        <v>8356</v>
      </c>
      <c r="S3759" s="12">
        <f t="shared" si="299"/>
        <v>41954.850868055553</v>
      </c>
      <c r="T3759" s="12">
        <f t="shared" si="300"/>
        <v>41974.850868055553</v>
      </c>
      <c r="U3759">
        <f t="shared" si="302"/>
        <v>2014</v>
      </c>
    </row>
    <row r="3760" spans="1:21" ht="32" x14ac:dyDescent="0.2">
      <c r="A3760">
        <v>3758</v>
      </c>
      <c r="B3760" s="3" t="s">
        <v>3754</v>
      </c>
      <c r="C3760" s="3" t="s">
        <v>7867</v>
      </c>
      <c r="D3760" s="15">
        <v>1500</v>
      </c>
      <c r="E3760" s="6">
        <v>0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8">
        <f t="shared" si="297"/>
        <v>0</v>
      </c>
      <c r="P3760" s="8">
        <f t="shared" si="298"/>
        <v>0</v>
      </c>
      <c r="Q3760" s="10" t="s">
        <v>8314</v>
      </c>
      <c r="R3760" t="s">
        <v>8356</v>
      </c>
      <c r="S3760" s="12">
        <f t="shared" si="299"/>
        <v>41747.471504629626</v>
      </c>
      <c r="T3760" s="12">
        <f t="shared" si="300"/>
        <v>41778.208333333336</v>
      </c>
      <c r="U3760">
        <f t="shared" si="302"/>
        <v>2014</v>
      </c>
    </row>
    <row r="3761" spans="1:21" ht="32" x14ac:dyDescent="0.2">
      <c r="A3761">
        <v>3759</v>
      </c>
      <c r="B3761" s="3" t="s">
        <v>3755</v>
      </c>
      <c r="C3761" s="3" t="s">
        <v>7868</v>
      </c>
      <c r="D3761" s="15">
        <v>4000</v>
      </c>
      <c r="E3761" s="6">
        <v>0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8">
        <f t="shared" si="297"/>
        <v>0</v>
      </c>
      <c r="P3761" s="8">
        <f t="shared" si="298"/>
        <v>0</v>
      </c>
      <c r="Q3761" s="10" t="s">
        <v>8314</v>
      </c>
      <c r="R3761" t="s">
        <v>8356</v>
      </c>
      <c r="S3761" s="12">
        <f t="shared" si="299"/>
        <v>42182.108252314814</v>
      </c>
      <c r="T3761" s="12">
        <f t="shared" si="300"/>
        <v>42242.108252314814</v>
      </c>
      <c r="U3761">
        <f t="shared" si="302"/>
        <v>2015</v>
      </c>
    </row>
    <row r="3762" spans="1:21" ht="48" x14ac:dyDescent="0.2">
      <c r="A3762">
        <v>3760</v>
      </c>
      <c r="B3762" s="3" t="s">
        <v>3756</v>
      </c>
      <c r="C3762" s="3" t="s">
        <v>7869</v>
      </c>
      <c r="D3762" s="15">
        <v>5000</v>
      </c>
      <c r="E3762" s="6">
        <v>0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8">
        <f t="shared" si="297"/>
        <v>0</v>
      </c>
      <c r="P3762" s="8">
        <f t="shared" si="298"/>
        <v>0</v>
      </c>
      <c r="Q3762" s="10" t="s">
        <v>8314</v>
      </c>
      <c r="R3762" t="s">
        <v>8356</v>
      </c>
      <c r="S3762" s="12">
        <f t="shared" si="299"/>
        <v>41739.525300925925</v>
      </c>
      <c r="T3762" s="12">
        <f t="shared" si="300"/>
        <v>41764.525300925925</v>
      </c>
      <c r="U3762">
        <f t="shared" si="302"/>
        <v>2014</v>
      </c>
    </row>
    <row r="3763" spans="1:21" ht="48" x14ac:dyDescent="0.2">
      <c r="A3763">
        <v>3761</v>
      </c>
      <c r="B3763" s="3" t="s">
        <v>3757</v>
      </c>
      <c r="C3763" s="3" t="s">
        <v>7870</v>
      </c>
      <c r="D3763" s="15">
        <v>500</v>
      </c>
      <c r="E3763" s="6">
        <v>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8">
        <f t="shared" si="297"/>
        <v>0</v>
      </c>
      <c r="P3763" s="8">
        <f t="shared" si="298"/>
        <v>0</v>
      </c>
      <c r="Q3763" s="10" t="s">
        <v>8314</v>
      </c>
      <c r="R3763" t="s">
        <v>8356</v>
      </c>
      <c r="S3763" s="12">
        <f t="shared" si="299"/>
        <v>42173.466863425929</v>
      </c>
      <c r="T3763" s="12">
        <f t="shared" si="300"/>
        <v>42226.958333333328</v>
      </c>
      <c r="U3763">
        <f t="shared" ref="U3763:U3783" si="303">YEAR(S3763)</f>
        <v>2015</v>
      </c>
    </row>
    <row r="3764" spans="1:21" ht="48" x14ac:dyDescent="0.2">
      <c r="A3764">
        <v>3762</v>
      </c>
      <c r="B3764" s="3" t="s">
        <v>3758</v>
      </c>
      <c r="C3764" s="3" t="s">
        <v>7871</v>
      </c>
      <c r="D3764" s="15">
        <v>1250</v>
      </c>
      <c r="E3764" s="6">
        <v>0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8">
        <f t="shared" si="297"/>
        <v>0</v>
      </c>
      <c r="P3764" s="8">
        <f t="shared" si="298"/>
        <v>0</v>
      </c>
      <c r="Q3764" s="10" t="s">
        <v>8314</v>
      </c>
      <c r="R3764" t="s">
        <v>8356</v>
      </c>
      <c r="S3764" s="12">
        <f t="shared" si="299"/>
        <v>42193.813530092593</v>
      </c>
      <c r="T3764" s="12">
        <f t="shared" si="300"/>
        <v>42218.813530092593</v>
      </c>
      <c r="U3764">
        <f t="shared" si="303"/>
        <v>2015</v>
      </c>
    </row>
    <row r="3765" spans="1:21" ht="32" x14ac:dyDescent="0.2">
      <c r="A3765">
        <v>3763</v>
      </c>
      <c r="B3765" s="3" t="s">
        <v>3759</v>
      </c>
      <c r="C3765" s="3" t="s">
        <v>7872</v>
      </c>
      <c r="D3765" s="15">
        <v>5000</v>
      </c>
      <c r="E3765" s="6">
        <v>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8">
        <f t="shared" si="297"/>
        <v>0</v>
      </c>
      <c r="P3765" s="8">
        <f t="shared" si="298"/>
        <v>0</v>
      </c>
      <c r="Q3765" s="10" t="s">
        <v>8314</v>
      </c>
      <c r="R3765" t="s">
        <v>8356</v>
      </c>
      <c r="S3765" s="12">
        <f t="shared" si="299"/>
        <v>42065.750300925924</v>
      </c>
      <c r="T3765" s="12">
        <f t="shared" si="300"/>
        <v>42095.708634259259</v>
      </c>
      <c r="U3765">
        <f t="shared" si="303"/>
        <v>2015</v>
      </c>
    </row>
    <row r="3766" spans="1:21" ht="48" x14ac:dyDescent="0.2">
      <c r="A3766">
        <v>3764</v>
      </c>
      <c r="B3766" s="3" t="s">
        <v>3760</v>
      </c>
      <c r="C3766" s="3" t="s">
        <v>7873</v>
      </c>
      <c r="D3766" s="15">
        <v>1500</v>
      </c>
      <c r="E3766" s="6">
        <v>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8">
        <f t="shared" si="297"/>
        <v>0</v>
      </c>
      <c r="P3766" s="8">
        <f t="shared" si="298"/>
        <v>0</v>
      </c>
      <c r="Q3766" s="10" t="s">
        <v>8314</v>
      </c>
      <c r="R3766" t="s">
        <v>8356</v>
      </c>
      <c r="S3766" s="12">
        <f t="shared" si="299"/>
        <v>42499.842962962968</v>
      </c>
      <c r="T3766" s="12">
        <f t="shared" si="300"/>
        <v>42519.024999999994</v>
      </c>
      <c r="U3766">
        <f t="shared" si="303"/>
        <v>2016</v>
      </c>
    </row>
    <row r="3767" spans="1:21" ht="48" x14ac:dyDescent="0.2">
      <c r="A3767">
        <v>3765</v>
      </c>
      <c r="B3767" s="3" t="s">
        <v>3761</v>
      </c>
      <c r="C3767" s="3" t="s">
        <v>7874</v>
      </c>
      <c r="D3767" s="15">
        <v>7000</v>
      </c>
      <c r="E3767" s="6">
        <v>0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8">
        <f t="shared" si="297"/>
        <v>0</v>
      </c>
      <c r="P3767" s="8">
        <f t="shared" si="298"/>
        <v>0</v>
      </c>
      <c r="Q3767" s="10" t="s">
        <v>8314</v>
      </c>
      <c r="R3767" t="s">
        <v>8356</v>
      </c>
      <c r="S3767" s="12">
        <f t="shared" si="299"/>
        <v>41820.776412037041</v>
      </c>
      <c r="T3767" s="12">
        <f t="shared" si="300"/>
        <v>41850.776412037041</v>
      </c>
      <c r="U3767">
        <f t="shared" si="303"/>
        <v>2014</v>
      </c>
    </row>
    <row r="3768" spans="1:21" ht="32" x14ac:dyDescent="0.2">
      <c r="A3768">
        <v>3766</v>
      </c>
      <c r="B3768" s="3" t="s">
        <v>3762</v>
      </c>
      <c r="C3768" s="3" t="s">
        <v>7875</v>
      </c>
      <c r="D3768" s="15">
        <v>10000</v>
      </c>
      <c r="E3768" s="6">
        <v>0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8">
        <f t="shared" si="297"/>
        <v>0</v>
      </c>
      <c r="P3768" s="8">
        <f t="shared" si="298"/>
        <v>0</v>
      </c>
      <c r="Q3768" s="10" t="s">
        <v>8314</v>
      </c>
      <c r="R3768" t="s">
        <v>8356</v>
      </c>
      <c r="S3768" s="12">
        <f t="shared" si="299"/>
        <v>41788.167187500003</v>
      </c>
      <c r="T3768" s="12">
        <f t="shared" si="300"/>
        <v>41823.167187500003</v>
      </c>
      <c r="U3768">
        <f t="shared" si="303"/>
        <v>2014</v>
      </c>
    </row>
    <row r="3769" spans="1:21" ht="48" x14ac:dyDescent="0.2">
      <c r="A3769">
        <v>3767</v>
      </c>
      <c r="B3769" s="3" t="s">
        <v>3763</v>
      </c>
      <c r="C3769" s="3" t="s">
        <v>7876</v>
      </c>
      <c r="D3769" s="15">
        <v>2000</v>
      </c>
      <c r="E3769" s="6">
        <v>0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8">
        <f t="shared" si="297"/>
        <v>0</v>
      </c>
      <c r="P3769" s="8">
        <f t="shared" si="298"/>
        <v>0</v>
      </c>
      <c r="Q3769" s="10" t="s">
        <v>8314</v>
      </c>
      <c r="R3769" t="s">
        <v>8356</v>
      </c>
      <c r="S3769" s="12">
        <f t="shared" si="299"/>
        <v>42050.019641203704</v>
      </c>
      <c r="T3769" s="12">
        <f t="shared" si="300"/>
        <v>42064.207638888889</v>
      </c>
      <c r="U3769">
        <f t="shared" si="303"/>
        <v>2015</v>
      </c>
    </row>
    <row r="3770" spans="1:21" ht="48" x14ac:dyDescent="0.2">
      <c r="A3770">
        <v>3768</v>
      </c>
      <c r="B3770" s="3" t="s">
        <v>3764</v>
      </c>
      <c r="C3770" s="3" t="s">
        <v>7877</v>
      </c>
      <c r="D3770" s="15">
        <v>4000</v>
      </c>
      <c r="E3770" s="6">
        <v>0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8">
        <f t="shared" si="297"/>
        <v>0</v>
      </c>
      <c r="P3770" s="8">
        <f t="shared" si="298"/>
        <v>0</v>
      </c>
      <c r="Q3770" s="10" t="s">
        <v>8314</v>
      </c>
      <c r="R3770" t="s">
        <v>8356</v>
      </c>
      <c r="S3770" s="12">
        <f t="shared" si="299"/>
        <v>41772.727893518517</v>
      </c>
      <c r="T3770" s="12">
        <f t="shared" si="300"/>
        <v>41802.727893518517</v>
      </c>
      <c r="U3770">
        <f t="shared" si="303"/>
        <v>2014</v>
      </c>
    </row>
    <row r="3771" spans="1:21" ht="48" x14ac:dyDescent="0.2">
      <c r="A3771">
        <v>3769</v>
      </c>
      <c r="B3771" s="3" t="s">
        <v>3765</v>
      </c>
      <c r="C3771" s="3" t="s">
        <v>7878</v>
      </c>
      <c r="D3771" s="15">
        <v>1100</v>
      </c>
      <c r="E3771" s="6">
        <v>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8">
        <f t="shared" si="297"/>
        <v>0</v>
      </c>
      <c r="P3771" s="8">
        <f t="shared" si="298"/>
        <v>0</v>
      </c>
      <c r="Q3771" s="10" t="s">
        <v>8314</v>
      </c>
      <c r="R3771" t="s">
        <v>8356</v>
      </c>
      <c r="S3771" s="12">
        <f t="shared" si="299"/>
        <v>42445.598136574074</v>
      </c>
      <c r="T3771" s="12">
        <f t="shared" si="300"/>
        <v>42475.598136574074</v>
      </c>
      <c r="U3771">
        <f t="shared" si="303"/>
        <v>2016</v>
      </c>
    </row>
    <row r="3772" spans="1:21" ht="48" x14ac:dyDescent="0.2">
      <c r="A3772">
        <v>3770</v>
      </c>
      <c r="B3772" s="3" t="s">
        <v>3766</v>
      </c>
      <c r="C3772" s="3" t="s">
        <v>7879</v>
      </c>
      <c r="D3772" s="15">
        <v>2000</v>
      </c>
      <c r="E3772" s="6">
        <v>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8">
        <f t="shared" si="297"/>
        <v>0</v>
      </c>
      <c r="P3772" s="8">
        <f t="shared" si="298"/>
        <v>0</v>
      </c>
      <c r="Q3772" s="10" t="s">
        <v>8314</v>
      </c>
      <c r="R3772" t="s">
        <v>8356</v>
      </c>
      <c r="S3772" s="12">
        <f t="shared" si="299"/>
        <v>42138.930671296301</v>
      </c>
      <c r="T3772" s="12">
        <f t="shared" si="300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3767</v>
      </c>
      <c r="C3773" s="3" t="s">
        <v>7880</v>
      </c>
      <c r="D3773" s="15">
        <v>1000</v>
      </c>
      <c r="E3773" s="6">
        <v>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8">
        <f t="shared" si="297"/>
        <v>0</v>
      </c>
      <c r="P3773" s="8">
        <f t="shared" si="298"/>
        <v>0</v>
      </c>
      <c r="Q3773" s="10" t="s">
        <v>8314</v>
      </c>
      <c r="R3773" t="s">
        <v>8356</v>
      </c>
      <c r="S3773" s="12">
        <f t="shared" si="299"/>
        <v>42493.857083333336</v>
      </c>
      <c r="T3773" s="12">
        <f t="shared" si="300"/>
        <v>42508</v>
      </c>
      <c r="U3773">
        <f t="shared" si="303"/>
        <v>2016</v>
      </c>
    </row>
    <row r="3774" spans="1:21" ht="48" x14ac:dyDescent="0.2">
      <c r="A3774">
        <v>3772</v>
      </c>
      <c r="B3774" s="3" t="s">
        <v>3768</v>
      </c>
      <c r="C3774" s="3" t="s">
        <v>7881</v>
      </c>
      <c r="D3774" s="15">
        <v>5000</v>
      </c>
      <c r="E3774" s="6">
        <v>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8">
        <f t="shared" si="297"/>
        <v>0</v>
      </c>
      <c r="P3774" s="8">
        <f t="shared" si="298"/>
        <v>0</v>
      </c>
      <c r="Q3774" s="10" t="s">
        <v>8314</v>
      </c>
      <c r="R3774" t="s">
        <v>8356</v>
      </c>
      <c r="S3774" s="12">
        <f t="shared" si="299"/>
        <v>42682.616967592592</v>
      </c>
      <c r="T3774" s="12">
        <f t="shared" si="300"/>
        <v>42703.25</v>
      </c>
      <c r="U3774">
        <f t="shared" si="303"/>
        <v>2016</v>
      </c>
    </row>
    <row r="3775" spans="1:21" ht="32" x14ac:dyDescent="0.2">
      <c r="A3775">
        <v>3773</v>
      </c>
      <c r="B3775" s="3" t="s">
        <v>3769</v>
      </c>
      <c r="C3775" s="3" t="s">
        <v>7882</v>
      </c>
      <c r="D3775" s="15">
        <v>5000</v>
      </c>
      <c r="E3775" s="6">
        <v>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8">
        <f t="shared" si="297"/>
        <v>0</v>
      </c>
      <c r="P3775" s="8">
        <f t="shared" si="298"/>
        <v>0</v>
      </c>
      <c r="Q3775" s="10" t="s">
        <v>8314</v>
      </c>
      <c r="R3775" t="s">
        <v>8356</v>
      </c>
      <c r="S3775" s="12">
        <f t="shared" si="299"/>
        <v>42656.005173611105</v>
      </c>
      <c r="T3775" s="12">
        <f t="shared" si="300"/>
        <v>42689.088888888888</v>
      </c>
      <c r="U3775">
        <f t="shared" si="303"/>
        <v>2016</v>
      </c>
    </row>
    <row r="3776" spans="1:21" ht="48" x14ac:dyDescent="0.2">
      <c r="A3776">
        <v>3774</v>
      </c>
      <c r="B3776" s="3" t="s">
        <v>3770</v>
      </c>
      <c r="C3776" s="3" t="s">
        <v>7883</v>
      </c>
      <c r="D3776" s="15">
        <v>2500</v>
      </c>
      <c r="E3776" s="6">
        <v>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8">
        <f t="shared" si="297"/>
        <v>0</v>
      </c>
      <c r="P3776" s="8">
        <f t="shared" si="298"/>
        <v>0</v>
      </c>
      <c r="Q3776" s="10" t="s">
        <v>8314</v>
      </c>
      <c r="R3776" t="s">
        <v>8356</v>
      </c>
      <c r="S3776" s="12">
        <f t="shared" si="299"/>
        <v>42087.792303240742</v>
      </c>
      <c r="T3776" s="12">
        <f t="shared" si="300"/>
        <v>42103.792303240742</v>
      </c>
      <c r="U3776">
        <f t="shared" si="303"/>
        <v>2015</v>
      </c>
    </row>
    <row r="3777" spans="1:21" ht="48" x14ac:dyDescent="0.2">
      <c r="A3777">
        <v>3775</v>
      </c>
      <c r="B3777" s="3" t="s">
        <v>3771</v>
      </c>
      <c r="C3777" s="3" t="s">
        <v>7884</v>
      </c>
      <c r="D3777" s="15">
        <v>2000</v>
      </c>
      <c r="E3777" s="6">
        <v>0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8">
        <f t="shared" si="297"/>
        <v>0</v>
      </c>
      <c r="P3777" s="8">
        <f t="shared" si="298"/>
        <v>0</v>
      </c>
      <c r="Q3777" s="10" t="s">
        <v>8314</v>
      </c>
      <c r="R3777" t="s">
        <v>8356</v>
      </c>
      <c r="S3777" s="12">
        <f t="shared" si="299"/>
        <v>42075.942627314813</v>
      </c>
      <c r="T3777" s="12">
        <f t="shared" si="300"/>
        <v>42103.166666666672</v>
      </c>
      <c r="U3777">
        <f t="shared" si="303"/>
        <v>2015</v>
      </c>
    </row>
    <row r="3778" spans="1:21" ht="64" x14ac:dyDescent="0.2">
      <c r="A3778">
        <v>3776</v>
      </c>
      <c r="B3778" s="3" t="s">
        <v>3772</v>
      </c>
      <c r="C3778" s="3" t="s">
        <v>7885</v>
      </c>
      <c r="D3778" s="15">
        <v>8000</v>
      </c>
      <c r="E3778" s="6">
        <v>0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8">
        <f t="shared" si="297"/>
        <v>0</v>
      </c>
      <c r="P3778" s="8">
        <f t="shared" si="298"/>
        <v>0</v>
      </c>
      <c r="Q3778" s="10" t="s">
        <v>8314</v>
      </c>
      <c r="R3778" t="s">
        <v>8356</v>
      </c>
      <c r="S3778" s="12">
        <f t="shared" si="299"/>
        <v>41814.367800925924</v>
      </c>
      <c r="T3778" s="12">
        <f t="shared" si="300"/>
        <v>41852.041666666664</v>
      </c>
      <c r="U3778">
        <f t="shared" si="303"/>
        <v>2014</v>
      </c>
    </row>
    <row r="3779" spans="1:21" ht="48" x14ac:dyDescent="0.2">
      <c r="A3779">
        <v>3777</v>
      </c>
      <c r="B3779" s="3" t="s">
        <v>3773</v>
      </c>
      <c r="C3779" s="3" t="s">
        <v>7886</v>
      </c>
      <c r="D3779" s="15">
        <v>2000</v>
      </c>
      <c r="E3779" s="6">
        <v>0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8">
        <f t="shared" ref="O3779:O3842" si="304">ROUND(E3779/D3779*100,0)</f>
        <v>0</v>
      </c>
      <c r="P3779" s="8">
        <f t="shared" ref="P3779:P3842" si="305">IFERROR(ROUND(E3779/L3779,2), "N/A")</f>
        <v>0</v>
      </c>
      <c r="Q3779" s="10" t="s">
        <v>8314</v>
      </c>
      <c r="R3779" t="s">
        <v>8356</v>
      </c>
      <c r="S3779" s="12">
        <f t="shared" ref="S3779:S3842" si="306">(((J3779/60)/60)/24)+DATE(1970,1,1)</f>
        <v>41887.111354166671</v>
      </c>
      <c r="T3779" s="12">
        <f t="shared" ref="T3779:T3842" si="307">(((I3779/60)/60)/24)+DATE(1970,1,1)</f>
        <v>41909.166666666664</v>
      </c>
      <c r="U3779">
        <f t="shared" si="303"/>
        <v>2014</v>
      </c>
    </row>
    <row r="3780" spans="1:21" ht="32" x14ac:dyDescent="0.2">
      <c r="A3780">
        <v>3778</v>
      </c>
      <c r="B3780" s="3" t="s">
        <v>3774</v>
      </c>
      <c r="C3780" s="3" t="s">
        <v>7887</v>
      </c>
      <c r="D3780" s="15">
        <v>2400</v>
      </c>
      <c r="E3780" s="6">
        <v>0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8">
        <f t="shared" si="304"/>
        <v>0</v>
      </c>
      <c r="P3780" s="8">
        <f t="shared" si="305"/>
        <v>0</v>
      </c>
      <c r="Q3780" s="10" t="s">
        <v>8314</v>
      </c>
      <c r="R3780" t="s">
        <v>8356</v>
      </c>
      <c r="S3780" s="12">
        <f t="shared" si="306"/>
        <v>41989.819212962961</v>
      </c>
      <c r="T3780" s="12">
        <f t="shared" si="307"/>
        <v>42049.819212962961</v>
      </c>
      <c r="U3780">
        <f t="shared" si="303"/>
        <v>2014</v>
      </c>
    </row>
    <row r="3781" spans="1:21" ht="32" x14ac:dyDescent="0.2">
      <c r="A3781">
        <v>3779</v>
      </c>
      <c r="B3781" s="3" t="s">
        <v>3775</v>
      </c>
      <c r="C3781" s="3" t="s">
        <v>7888</v>
      </c>
      <c r="D3781" s="15">
        <v>15000</v>
      </c>
      <c r="E3781" s="6">
        <v>0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8">
        <f t="shared" si="304"/>
        <v>0</v>
      </c>
      <c r="P3781" s="8">
        <f t="shared" si="305"/>
        <v>0</v>
      </c>
      <c r="Q3781" s="10" t="s">
        <v>8314</v>
      </c>
      <c r="R3781" t="s">
        <v>8356</v>
      </c>
      <c r="S3781" s="12">
        <f t="shared" si="306"/>
        <v>42425.735416666663</v>
      </c>
      <c r="T3781" s="12">
        <f t="shared" si="307"/>
        <v>42455.693750000006</v>
      </c>
      <c r="U3781">
        <f t="shared" si="303"/>
        <v>2016</v>
      </c>
    </row>
    <row r="3782" spans="1:21" ht="48" x14ac:dyDescent="0.2">
      <c r="A3782">
        <v>3780</v>
      </c>
      <c r="B3782" s="3" t="s">
        <v>3776</v>
      </c>
      <c r="C3782" s="3" t="s">
        <v>7889</v>
      </c>
      <c r="D3782" s="15">
        <v>2500</v>
      </c>
      <c r="E3782" s="6">
        <v>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8">
        <f t="shared" si="304"/>
        <v>0</v>
      </c>
      <c r="P3782" s="8">
        <f t="shared" si="305"/>
        <v>0</v>
      </c>
      <c r="Q3782" s="10" t="s">
        <v>8314</v>
      </c>
      <c r="R3782" t="s">
        <v>8356</v>
      </c>
      <c r="S3782" s="12">
        <f t="shared" si="306"/>
        <v>42166.219733796301</v>
      </c>
      <c r="T3782" s="12">
        <f t="shared" si="307"/>
        <v>42198.837499999994</v>
      </c>
      <c r="U3782">
        <f t="shared" si="303"/>
        <v>2015</v>
      </c>
    </row>
    <row r="3783" spans="1:21" ht="48" x14ac:dyDescent="0.2">
      <c r="A3783">
        <v>3781</v>
      </c>
      <c r="B3783" s="3" t="s">
        <v>3777</v>
      </c>
      <c r="C3783" s="3" t="s">
        <v>7890</v>
      </c>
      <c r="D3783" s="15">
        <v>4500</v>
      </c>
      <c r="E3783" s="6">
        <v>0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8">
        <f t="shared" si="304"/>
        <v>0</v>
      </c>
      <c r="P3783" s="8">
        <f t="shared" si="305"/>
        <v>0</v>
      </c>
      <c r="Q3783" s="10" t="s">
        <v>8314</v>
      </c>
      <c r="R3783" t="s">
        <v>8356</v>
      </c>
      <c r="S3783" s="12">
        <f t="shared" si="306"/>
        <v>41865.882928240739</v>
      </c>
      <c r="T3783" s="12">
        <f t="shared" si="307"/>
        <v>41890.882928240739</v>
      </c>
      <c r="U3783">
        <f t="shared" si="303"/>
        <v>2014</v>
      </c>
    </row>
    <row r="3784" spans="1:21" ht="48" x14ac:dyDescent="0.2">
      <c r="A3784">
        <v>3782</v>
      </c>
      <c r="B3784" s="3" t="s">
        <v>3778</v>
      </c>
      <c r="C3784" s="3" t="s">
        <v>7891</v>
      </c>
      <c r="D3784" s="15">
        <v>2000</v>
      </c>
      <c r="E3784" s="6">
        <v>0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8">
        <f t="shared" si="304"/>
        <v>0</v>
      </c>
      <c r="P3784" s="8">
        <f t="shared" si="305"/>
        <v>0</v>
      </c>
      <c r="Q3784" s="10" t="s">
        <v>8314</v>
      </c>
      <c r="R3784" t="s">
        <v>8356</v>
      </c>
      <c r="S3784" s="12">
        <f t="shared" si="306"/>
        <v>42546.862233796302</v>
      </c>
      <c r="T3784" s="12">
        <f t="shared" si="307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3779</v>
      </c>
      <c r="C3785" s="3" t="s">
        <v>7892</v>
      </c>
      <c r="D3785" s="15">
        <v>1200</v>
      </c>
      <c r="E3785" s="6">
        <v>0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8">
        <f t="shared" si="304"/>
        <v>0</v>
      </c>
      <c r="P3785" s="8">
        <f t="shared" si="305"/>
        <v>0</v>
      </c>
      <c r="Q3785" s="10" t="s">
        <v>8314</v>
      </c>
      <c r="R3785" t="s">
        <v>8356</v>
      </c>
      <c r="S3785" s="12">
        <f t="shared" si="306"/>
        <v>42420.140277777777</v>
      </c>
      <c r="T3785" s="12">
        <f t="shared" si="307"/>
        <v>42444.666666666672</v>
      </c>
      <c r="U3785">
        <f t="shared" ref="U3785:U3786" si="308">YEAR(S3785)</f>
        <v>2016</v>
      </c>
    </row>
    <row r="3786" spans="1:21" ht="48" x14ac:dyDescent="0.2">
      <c r="A3786">
        <v>3784</v>
      </c>
      <c r="B3786" s="3" t="s">
        <v>3780</v>
      </c>
      <c r="C3786" s="3" t="s">
        <v>7893</v>
      </c>
      <c r="D3786" s="15">
        <v>1000</v>
      </c>
      <c r="E3786" s="6">
        <v>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8">
        <f t="shared" si="304"/>
        <v>0</v>
      </c>
      <c r="P3786" s="8">
        <f t="shared" si="305"/>
        <v>0</v>
      </c>
      <c r="Q3786" s="10" t="s">
        <v>8314</v>
      </c>
      <c r="R3786" t="s">
        <v>8356</v>
      </c>
      <c r="S3786" s="12">
        <f t="shared" si="306"/>
        <v>42531.980694444443</v>
      </c>
      <c r="T3786" s="12">
        <f t="shared" si="307"/>
        <v>42561.980694444443</v>
      </c>
      <c r="U3786">
        <f t="shared" si="308"/>
        <v>2016</v>
      </c>
    </row>
    <row r="3787" spans="1:21" ht="48" x14ac:dyDescent="0.2">
      <c r="A3787">
        <v>3785</v>
      </c>
      <c r="B3787" s="3" t="s">
        <v>3781</v>
      </c>
      <c r="C3787" s="3" t="s">
        <v>7894</v>
      </c>
      <c r="D3787" s="15">
        <v>2000</v>
      </c>
      <c r="E3787" s="6">
        <v>0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8">
        <f t="shared" si="304"/>
        <v>0</v>
      </c>
      <c r="P3787" s="8">
        <f t="shared" si="305"/>
        <v>0</v>
      </c>
      <c r="Q3787" s="10" t="s">
        <v>8314</v>
      </c>
      <c r="R3787" t="s">
        <v>8356</v>
      </c>
      <c r="S3787" s="12">
        <f t="shared" si="306"/>
        <v>42548.63853009259</v>
      </c>
      <c r="T3787" s="12">
        <f t="shared" si="307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3782</v>
      </c>
      <c r="C3788" s="3" t="s">
        <v>7895</v>
      </c>
      <c r="D3788" s="15">
        <v>6000</v>
      </c>
      <c r="E3788" s="6">
        <v>0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8">
        <f t="shared" si="304"/>
        <v>0</v>
      </c>
      <c r="P3788" s="8">
        <f t="shared" si="305"/>
        <v>0</v>
      </c>
      <c r="Q3788" s="10" t="s">
        <v>8314</v>
      </c>
      <c r="R3788" t="s">
        <v>8356</v>
      </c>
      <c r="S3788" s="12">
        <f t="shared" si="306"/>
        <v>42487.037905092591</v>
      </c>
      <c r="T3788" s="12">
        <f t="shared" si="307"/>
        <v>42517.037905092591</v>
      </c>
      <c r="U3788">
        <f t="shared" ref="U3788:U3790" si="309">YEAR(S3788)</f>
        <v>2016</v>
      </c>
    </row>
    <row r="3789" spans="1:21" ht="48" x14ac:dyDescent="0.2">
      <c r="A3789">
        <v>3787</v>
      </c>
      <c r="B3789" s="3" t="s">
        <v>3783</v>
      </c>
      <c r="C3789" s="3" t="s">
        <v>7896</v>
      </c>
      <c r="D3789" s="15">
        <v>350</v>
      </c>
      <c r="E3789" s="6">
        <v>0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8">
        <f t="shared" si="304"/>
        <v>0</v>
      </c>
      <c r="P3789" s="8">
        <f t="shared" si="305"/>
        <v>0</v>
      </c>
      <c r="Q3789" s="10" t="s">
        <v>8314</v>
      </c>
      <c r="R3789" t="s">
        <v>8356</v>
      </c>
      <c r="S3789" s="12">
        <f t="shared" si="306"/>
        <v>42167.534791666665</v>
      </c>
      <c r="T3789" s="12">
        <f t="shared" si="307"/>
        <v>42196.165972222225</v>
      </c>
      <c r="U3789">
        <f t="shared" si="309"/>
        <v>2015</v>
      </c>
    </row>
    <row r="3790" spans="1:21" ht="80" x14ac:dyDescent="0.2">
      <c r="A3790">
        <v>3788</v>
      </c>
      <c r="B3790" s="3" t="s">
        <v>3784</v>
      </c>
      <c r="C3790" s="3" t="s">
        <v>7897</v>
      </c>
      <c r="D3790" s="15">
        <v>75000</v>
      </c>
      <c r="E3790" s="6">
        <v>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8">
        <f t="shared" si="304"/>
        <v>0</v>
      </c>
      <c r="P3790" s="8">
        <f t="shared" si="305"/>
        <v>0</v>
      </c>
      <c r="Q3790" s="10" t="s">
        <v>8314</v>
      </c>
      <c r="R3790" t="s">
        <v>8356</v>
      </c>
      <c r="S3790" s="12">
        <f t="shared" si="306"/>
        <v>42333.695821759262</v>
      </c>
      <c r="T3790" s="12">
        <f t="shared" si="307"/>
        <v>42361.679166666669</v>
      </c>
      <c r="U3790">
        <f t="shared" si="309"/>
        <v>2015</v>
      </c>
    </row>
    <row r="3791" spans="1:21" ht="48" x14ac:dyDescent="0.2">
      <c r="A3791">
        <v>3789</v>
      </c>
      <c r="B3791" s="3" t="s">
        <v>3785</v>
      </c>
      <c r="C3791" s="3" t="s">
        <v>7898</v>
      </c>
      <c r="D3791" s="15">
        <v>3550</v>
      </c>
      <c r="E3791" s="6">
        <v>0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8">
        <f t="shared" si="304"/>
        <v>0</v>
      </c>
      <c r="P3791" s="8">
        <f t="shared" si="305"/>
        <v>0</v>
      </c>
      <c r="Q3791" s="10" t="s">
        <v>8314</v>
      </c>
      <c r="R3791" t="s">
        <v>8356</v>
      </c>
      <c r="S3791" s="12">
        <f t="shared" si="306"/>
        <v>42138.798819444448</v>
      </c>
      <c r="T3791" s="12">
        <f t="shared" si="307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3786</v>
      </c>
      <c r="C3792" s="3" t="s">
        <v>7899</v>
      </c>
      <c r="D3792" s="15">
        <v>15000</v>
      </c>
      <c r="E3792" s="6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8">
        <f t="shared" si="304"/>
        <v>0</v>
      </c>
      <c r="P3792" s="8" t="str">
        <f t="shared" si="305"/>
        <v>N/A</v>
      </c>
      <c r="Q3792" s="10" t="s">
        <v>8314</v>
      </c>
      <c r="R3792" t="s">
        <v>8356</v>
      </c>
      <c r="S3792" s="12">
        <f t="shared" si="306"/>
        <v>42666.666932870372</v>
      </c>
      <c r="T3792" s="12">
        <f t="shared" si="307"/>
        <v>42696.708599537036</v>
      </c>
      <c r="U3792">
        <f>YEAR(S3792)</f>
        <v>2016</v>
      </c>
    </row>
    <row r="3793" spans="1:21" ht="32" x14ac:dyDescent="0.2">
      <c r="A3793">
        <v>3791</v>
      </c>
      <c r="B3793" s="3" t="s">
        <v>3787</v>
      </c>
      <c r="C3793" s="3" t="s">
        <v>7900</v>
      </c>
      <c r="D3793" s="15">
        <v>1500</v>
      </c>
      <c r="E3793" s="6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8">
        <f t="shared" si="304"/>
        <v>0</v>
      </c>
      <c r="P3793" s="8" t="str">
        <f t="shared" si="305"/>
        <v>N/A</v>
      </c>
      <c r="Q3793" s="10" t="s">
        <v>8314</v>
      </c>
      <c r="R3793" t="s">
        <v>8356</v>
      </c>
      <c r="S3793" s="12">
        <f t="shared" si="306"/>
        <v>41766.692037037035</v>
      </c>
      <c r="T3793" s="12">
        <f t="shared" si="307"/>
        <v>41826.692037037035</v>
      </c>
      <c r="U3793">
        <f>YEAR(S3793)</f>
        <v>2014</v>
      </c>
    </row>
    <row r="3794" spans="1:21" ht="32" x14ac:dyDescent="0.2">
      <c r="A3794">
        <v>3792</v>
      </c>
      <c r="B3794" s="3" t="s">
        <v>3788</v>
      </c>
      <c r="C3794" s="3" t="s">
        <v>7901</v>
      </c>
      <c r="D3794" s="15">
        <v>12500</v>
      </c>
      <c r="E3794" s="6">
        <v>0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8">
        <f t="shared" si="304"/>
        <v>0</v>
      </c>
      <c r="P3794" s="8">
        <f t="shared" si="305"/>
        <v>0</v>
      </c>
      <c r="Q3794" s="10" t="s">
        <v>8314</v>
      </c>
      <c r="R3794" t="s">
        <v>8356</v>
      </c>
      <c r="S3794" s="12">
        <f t="shared" si="306"/>
        <v>42170.447013888886</v>
      </c>
      <c r="T3794" s="12">
        <f t="shared" si="307"/>
        <v>42200.447013888886</v>
      </c>
      <c r="U3794">
        <f>YEAR(S3794)</f>
        <v>2015</v>
      </c>
    </row>
    <row r="3795" spans="1:21" ht="48" x14ac:dyDescent="0.2">
      <c r="A3795">
        <v>3793</v>
      </c>
      <c r="B3795" s="3" t="s">
        <v>3789</v>
      </c>
      <c r="C3795" s="3" t="s">
        <v>7902</v>
      </c>
      <c r="D3795" s="15">
        <v>7000</v>
      </c>
      <c r="E3795" s="6">
        <v>0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8">
        <f t="shared" si="304"/>
        <v>0</v>
      </c>
      <c r="P3795" s="8">
        <f t="shared" si="305"/>
        <v>0</v>
      </c>
      <c r="Q3795" s="10" t="s">
        <v>8314</v>
      </c>
      <c r="R3795" t="s">
        <v>8356</v>
      </c>
      <c r="S3795" s="12">
        <f t="shared" si="306"/>
        <v>41968.938993055555</v>
      </c>
      <c r="T3795" s="12">
        <f t="shared" si="307"/>
        <v>41989.938993055555</v>
      </c>
      <c r="U3795">
        <f>YEAR(S3795)</f>
        <v>2014</v>
      </c>
    </row>
    <row r="3796" spans="1:21" ht="48" x14ac:dyDescent="0.2">
      <c r="A3796">
        <v>3794</v>
      </c>
      <c r="B3796" s="3" t="s">
        <v>3790</v>
      </c>
      <c r="C3796" s="3" t="s">
        <v>7903</v>
      </c>
      <c r="D3796" s="15">
        <v>5000</v>
      </c>
      <c r="E3796" s="6">
        <v>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8">
        <f t="shared" si="304"/>
        <v>0</v>
      </c>
      <c r="P3796" s="8">
        <f t="shared" si="305"/>
        <v>0</v>
      </c>
      <c r="Q3796" s="10" t="s">
        <v>8314</v>
      </c>
      <c r="R3796" t="s">
        <v>8356</v>
      </c>
      <c r="S3796" s="12">
        <f t="shared" si="306"/>
        <v>42132.58048611111</v>
      </c>
      <c r="T3796" s="12">
        <f t="shared" si="307"/>
        <v>42162.58048611111</v>
      </c>
      <c r="U3796">
        <f t="shared" ref="U3796:U3859" si="310">YEAR(S3796)</f>
        <v>2015</v>
      </c>
    </row>
    <row r="3797" spans="1:21" ht="48" x14ac:dyDescent="0.2">
      <c r="A3797">
        <v>3795</v>
      </c>
      <c r="B3797" s="3" t="s">
        <v>3791</v>
      </c>
      <c r="C3797" s="3" t="s">
        <v>7904</v>
      </c>
      <c r="D3797" s="15">
        <v>600</v>
      </c>
      <c r="E3797" s="6">
        <v>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8">
        <f t="shared" si="304"/>
        <v>0</v>
      </c>
      <c r="P3797" s="8">
        <f t="shared" si="305"/>
        <v>0</v>
      </c>
      <c r="Q3797" s="10" t="s">
        <v>8314</v>
      </c>
      <c r="R3797" t="s">
        <v>8356</v>
      </c>
      <c r="S3797" s="12">
        <f t="shared" si="306"/>
        <v>42201.436226851853</v>
      </c>
      <c r="T3797" s="12">
        <f t="shared" si="307"/>
        <v>42244.9375</v>
      </c>
      <c r="U3797">
        <f t="shared" si="310"/>
        <v>2015</v>
      </c>
    </row>
    <row r="3798" spans="1:21" ht="48" x14ac:dyDescent="0.2">
      <c r="A3798">
        <v>3796</v>
      </c>
      <c r="B3798" s="3" t="s">
        <v>3792</v>
      </c>
      <c r="C3798" s="3" t="s">
        <v>7905</v>
      </c>
      <c r="D3798" s="15">
        <v>22500</v>
      </c>
      <c r="E3798" s="6">
        <v>0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8">
        <f t="shared" si="304"/>
        <v>0</v>
      </c>
      <c r="P3798" s="8">
        <f t="shared" si="305"/>
        <v>0</v>
      </c>
      <c r="Q3798" s="10" t="s">
        <v>8314</v>
      </c>
      <c r="R3798" t="s">
        <v>8356</v>
      </c>
      <c r="S3798" s="12">
        <f t="shared" si="306"/>
        <v>42689.029583333337</v>
      </c>
      <c r="T3798" s="12">
        <f t="shared" si="307"/>
        <v>42749.029583333337</v>
      </c>
      <c r="U3798">
        <f t="shared" si="310"/>
        <v>2016</v>
      </c>
    </row>
    <row r="3799" spans="1:21" ht="48" x14ac:dyDescent="0.2">
      <c r="A3799">
        <v>3797</v>
      </c>
      <c r="B3799" s="3" t="s">
        <v>3793</v>
      </c>
      <c r="C3799" s="3" t="s">
        <v>7906</v>
      </c>
      <c r="D3799" s="15">
        <v>6000</v>
      </c>
      <c r="E3799" s="6">
        <v>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8">
        <f t="shared" si="304"/>
        <v>0</v>
      </c>
      <c r="P3799" s="8">
        <f t="shared" si="305"/>
        <v>0</v>
      </c>
      <c r="Q3799" s="10" t="s">
        <v>8314</v>
      </c>
      <c r="R3799" t="s">
        <v>8356</v>
      </c>
      <c r="S3799" s="12">
        <f t="shared" si="306"/>
        <v>42084.881539351853</v>
      </c>
      <c r="T3799" s="12">
        <f t="shared" si="307"/>
        <v>42114.881539351853</v>
      </c>
      <c r="U3799">
        <f t="shared" si="310"/>
        <v>2015</v>
      </c>
    </row>
    <row r="3800" spans="1:21" ht="48" x14ac:dyDescent="0.2">
      <c r="A3800">
        <v>3798</v>
      </c>
      <c r="B3800" s="3" t="s">
        <v>3794</v>
      </c>
      <c r="C3800" s="3" t="s">
        <v>7907</v>
      </c>
      <c r="D3800" s="15">
        <v>70000</v>
      </c>
      <c r="E3800" s="6">
        <v>0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8">
        <f t="shared" si="304"/>
        <v>0</v>
      </c>
      <c r="P3800" s="8">
        <f t="shared" si="305"/>
        <v>0</v>
      </c>
      <c r="Q3800" s="10" t="s">
        <v>8314</v>
      </c>
      <c r="R3800" t="s">
        <v>8356</v>
      </c>
      <c r="S3800" s="12">
        <f t="shared" si="306"/>
        <v>41831.722777777781</v>
      </c>
      <c r="T3800" s="12">
        <f t="shared" si="307"/>
        <v>41861.722777777781</v>
      </c>
      <c r="U3800">
        <f t="shared" si="310"/>
        <v>2014</v>
      </c>
    </row>
    <row r="3801" spans="1:21" ht="32" x14ac:dyDescent="0.2">
      <c r="A3801">
        <v>3799</v>
      </c>
      <c r="B3801" s="3" t="s">
        <v>3795</v>
      </c>
      <c r="C3801" s="3" t="s">
        <v>7908</v>
      </c>
      <c r="D3801" s="15">
        <v>10000</v>
      </c>
      <c r="E3801" s="6">
        <v>0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8">
        <f t="shared" si="304"/>
        <v>0</v>
      </c>
      <c r="P3801" s="8">
        <f t="shared" si="305"/>
        <v>0</v>
      </c>
      <c r="Q3801" s="10" t="s">
        <v>8314</v>
      </c>
      <c r="R3801" t="s">
        <v>8356</v>
      </c>
      <c r="S3801" s="12">
        <f t="shared" si="306"/>
        <v>42410.93105324074</v>
      </c>
      <c r="T3801" s="12">
        <f t="shared" si="307"/>
        <v>42440.93105324074</v>
      </c>
      <c r="U3801">
        <f t="shared" si="310"/>
        <v>2016</v>
      </c>
    </row>
    <row r="3802" spans="1:21" ht="48" x14ac:dyDescent="0.2">
      <c r="A3802">
        <v>3800</v>
      </c>
      <c r="B3802" s="3" t="s">
        <v>3796</v>
      </c>
      <c r="C3802" s="3" t="s">
        <v>7909</v>
      </c>
      <c r="D3802" s="15">
        <v>22000</v>
      </c>
      <c r="E3802" s="6">
        <v>0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8">
        <f t="shared" si="304"/>
        <v>0</v>
      </c>
      <c r="P3802" s="8">
        <f t="shared" si="305"/>
        <v>0</v>
      </c>
      <c r="Q3802" s="10" t="s">
        <v>8314</v>
      </c>
      <c r="R3802" t="s">
        <v>8356</v>
      </c>
      <c r="S3802" s="12">
        <f t="shared" si="306"/>
        <v>41982.737071759257</v>
      </c>
      <c r="T3802" s="12">
        <f t="shared" si="307"/>
        <v>42015.207638888889</v>
      </c>
      <c r="U3802">
        <f t="shared" si="310"/>
        <v>2014</v>
      </c>
    </row>
    <row r="3803" spans="1:21" ht="48" x14ac:dyDescent="0.2">
      <c r="A3803">
        <v>3801</v>
      </c>
      <c r="B3803" s="3" t="s">
        <v>3797</v>
      </c>
      <c r="C3803" s="3" t="s">
        <v>7910</v>
      </c>
      <c r="D3803" s="15">
        <v>5000</v>
      </c>
      <c r="E3803" s="6">
        <v>0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8">
        <f t="shared" si="304"/>
        <v>0</v>
      </c>
      <c r="P3803" s="8">
        <f t="shared" si="305"/>
        <v>0</v>
      </c>
      <c r="Q3803" s="10" t="s">
        <v>8314</v>
      </c>
      <c r="R3803" t="s">
        <v>8356</v>
      </c>
      <c r="S3803" s="12">
        <f t="shared" si="306"/>
        <v>41975.676111111112</v>
      </c>
      <c r="T3803" s="12">
        <f t="shared" si="307"/>
        <v>42006.676111111112</v>
      </c>
      <c r="U3803">
        <f t="shared" si="310"/>
        <v>2014</v>
      </c>
    </row>
    <row r="3804" spans="1:21" ht="48" x14ac:dyDescent="0.2">
      <c r="A3804">
        <v>3802</v>
      </c>
      <c r="B3804" s="3" t="s">
        <v>3798</v>
      </c>
      <c r="C3804" s="3" t="s">
        <v>7911</v>
      </c>
      <c r="D3804" s="15">
        <v>3000</v>
      </c>
      <c r="E3804" s="6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8">
        <f t="shared" si="304"/>
        <v>0</v>
      </c>
      <c r="P3804" s="8" t="str">
        <f t="shared" si="305"/>
        <v>N/A</v>
      </c>
      <c r="Q3804" s="10" t="s">
        <v>8314</v>
      </c>
      <c r="R3804" t="s">
        <v>8356</v>
      </c>
      <c r="S3804" s="12">
        <f t="shared" si="306"/>
        <v>42269.126226851848</v>
      </c>
      <c r="T3804" s="12">
        <f t="shared" si="307"/>
        <v>42299.126226851848</v>
      </c>
      <c r="U3804">
        <f t="shared" si="310"/>
        <v>2015</v>
      </c>
    </row>
    <row r="3805" spans="1:21" ht="32" x14ac:dyDescent="0.2">
      <c r="A3805">
        <v>3803</v>
      </c>
      <c r="B3805" s="3" t="s">
        <v>3799</v>
      </c>
      <c r="C3805" s="3" t="s">
        <v>7912</v>
      </c>
      <c r="D3805" s="15">
        <v>12000</v>
      </c>
      <c r="E3805" s="6">
        <v>0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8">
        <f t="shared" si="304"/>
        <v>0</v>
      </c>
      <c r="P3805" s="8">
        <f t="shared" si="305"/>
        <v>0</v>
      </c>
      <c r="Q3805" s="10" t="s">
        <v>8314</v>
      </c>
      <c r="R3805" t="s">
        <v>8356</v>
      </c>
      <c r="S3805" s="12">
        <f t="shared" si="306"/>
        <v>42403.971851851849</v>
      </c>
      <c r="T3805" s="12">
        <f t="shared" si="307"/>
        <v>42433.971851851849</v>
      </c>
      <c r="U3805">
        <f t="shared" si="310"/>
        <v>2016</v>
      </c>
    </row>
    <row r="3806" spans="1:21" ht="48" x14ac:dyDescent="0.2">
      <c r="A3806">
        <v>3804</v>
      </c>
      <c r="B3806" s="3" t="s">
        <v>3800</v>
      </c>
      <c r="C3806" s="3" t="s">
        <v>7913</v>
      </c>
      <c r="D3806" s="15">
        <v>8000</v>
      </c>
      <c r="E3806" s="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8">
        <f t="shared" si="304"/>
        <v>0</v>
      </c>
      <c r="P3806" s="8" t="str">
        <f t="shared" si="305"/>
        <v>N/A</v>
      </c>
      <c r="Q3806" s="10" t="s">
        <v>8314</v>
      </c>
      <c r="R3806" t="s">
        <v>8356</v>
      </c>
      <c r="S3806" s="12">
        <f t="shared" si="306"/>
        <v>42527.00953703704</v>
      </c>
      <c r="T3806" s="12">
        <f t="shared" si="307"/>
        <v>42582.291666666672</v>
      </c>
      <c r="U3806">
        <f t="shared" si="310"/>
        <v>2016</v>
      </c>
    </row>
    <row r="3807" spans="1:21" ht="48" x14ac:dyDescent="0.2">
      <c r="A3807">
        <v>3805</v>
      </c>
      <c r="B3807" s="3" t="s">
        <v>3801</v>
      </c>
      <c r="C3807" s="3" t="s">
        <v>7914</v>
      </c>
      <c r="D3807" s="15">
        <v>150000</v>
      </c>
      <c r="E3807" s="6">
        <v>0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8">
        <f t="shared" si="304"/>
        <v>0</v>
      </c>
      <c r="P3807" s="8">
        <f t="shared" si="305"/>
        <v>0</v>
      </c>
      <c r="Q3807" s="10" t="s">
        <v>8314</v>
      </c>
      <c r="R3807" t="s">
        <v>8356</v>
      </c>
      <c r="S3807" s="12">
        <f t="shared" si="306"/>
        <v>41849.887037037035</v>
      </c>
      <c r="T3807" s="12">
        <f t="shared" si="307"/>
        <v>41909.887037037035</v>
      </c>
      <c r="U3807">
        <f t="shared" si="310"/>
        <v>2014</v>
      </c>
    </row>
    <row r="3808" spans="1:21" ht="48" x14ac:dyDescent="0.2">
      <c r="A3808">
        <v>3806</v>
      </c>
      <c r="B3808" s="3" t="s">
        <v>3802</v>
      </c>
      <c r="C3808" s="3" t="s">
        <v>7915</v>
      </c>
      <c r="D3808" s="15">
        <v>7500</v>
      </c>
      <c r="E3808" s="6">
        <v>0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8">
        <f t="shared" si="304"/>
        <v>0</v>
      </c>
      <c r="P3808" s="8">
        <f t="shared" si="305"/>
        <v>0</v>
      </c>
      <c r="Q3808" s="10" t="s">
        <v>8314</v>
      </c>
      <c r="R3808" t="s">
        <v>8356</v>
      </c>
      <c r="S3808" s="12">
        <f t="shared" si="306"/>
        <v>41799.259039351848</v>
      </c>
      <c r="T3808" s="12">
        <f t="shared" si="307"/>
        <v>41819.259039351848</v>
      </c>
      <c r="U3808">
        <f t="shared" si="310"/>
        <v>2014</v>
      </c>
    </row>
    <row r="3809" spans="1:21" ht="48" x14ac:dyDescent="0.2">
      <c r="A3809">
        <v>3807</v>
      </c>
      <c r="B3809" s="3" t="s">
        <v>3803</v>
      </c>
      <c r="C3809" s="3" t="s">
        <v>7916</v>
      </c>
      <c r="D3809" s="15">
        <v>1500</v>
      </c>
      <c r="E3809" s="6">
        <v>0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8">
        <f t="shared" si="304"/>
        <v>0</v>
      </c>
      <c r="P3809" s="8">
        <f t="shared" si="305"/>
        <v>0</v>
      </c>
      <c r="Q3809" s="10" t="s">
        <v>8314</v>
      </c>
      <c r="R3809" t="s">
        <v>8356</v>
      </c>
      <c r="S3809" s="12">
        <f t="shared" si="306"/>
        <v>42090.909016203703</v>
      </c>
      <c r="T3809" s="12">
        <f t="shared" si="307"/>
        <v>42097.909016203703</v>
      </c>
      <c r="U3809">
        <f t="shared" si="310"/>
        <v>2015</v>
      </c>
    </row>
    <row r="3810" spans="1:21" ht="48" x14ac:dyDescent="0.2">
      <c r="A3810">
        <v>3808</v>
      </c>
      <c r="B3810" s="3" t="s">
        <v>3804</v>
      </c>
      <c r="C3810" s="3" t="s">
        <v>7917</v>
      </c>
      <c r="D3810" s="15">
        <v>1000</v>
      </c>
      <c r="E3810" s="8">
        <v>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8">
        <f t="shared" si="304"/>
        <v>0</v>
      </c>
      <c r="P3810" s="6">
        <f t="shared" si="305"/>
        <v>0</v>
      </c>
      <c r="Q3810" s="10" t="s">
        <v>8314</v>
      </c>
      <c r="R3810" t="s">
        <v>8315</v>
      </c>
      <c r="S3810" s="12">
        <f t="shared" si="306"/>
        <v>42059.453923611116</v>
      </c>
      <c r="T3810" s="12">
        <f t="shared" si="307"/>
        <v>42119.412256944444</v>
      </c>
      <c r="U3810">
        <f t="shared" si="310"/>
        <v>2015</v>
      </c>
    </row>
    <row r="3811" spans="1:21" ht="48" x14ac:dyDescent="0.2">
      <c r="A3811">
        <v>3809</v>
      </c>
      <c r="B3811" s="3" t="s">
        <v>3805</v>
      </c>
      <c r="C3811" s="3" t="s">
        <v>7918</v>
      </c>
      <c r="D3811" s="15">
        <v>2000</v>
      </c>
      <c r="E3811" s="8">
        <v>0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8">
        <f t="shared" si="304"/>
        <v>0</v>
      </c>
      <c r="P3811" s="6">
        <f t="shared" si="305"/>
        <v>0</v>
      </c>
      <c r="Q3811" s="10" t="s">
        <v>8314</v>
      </c>
      <c r="R3811" t="s">
        <v>8315</v>
      </c>
      <c r="S3811" s="12">
        <f t="shared" si="306"/>
        <v>41800.526701388888</v>
      </c>
      <c r="T3811" s="12">
        <f t="shared" si="307"/>
        <v>41850.958333333336</v>
      </c>
      <c r="U3811">
        <f t="shared" si="310"/>
        <v>2014</v>
      </c>
    </row>
    <row r="3812" spans="1:21" ht="48" x14ac:dyDescent="0.2">
      <c r="A3812">
        <v>3810</v>
      </c>
      <c r="B3812" s="3" t="s">
        <v>3806</v>
      </c>
      <c r="C3812" s="3" t="s">
        <v>7919</v>
      </c>
      <c r="D3812" s="15">
        <v>1500</v>
      </c>
      <c r="E3812" s="8">
        <v>0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8">
        <f t="shared" si="304"/>
        <v>0</v>
      </c>
      <c r="P3812" s="6">
        <f t="shared" si="305"/>
        <v>0</v>
      </c>
      <c r="Q3812" s="10" t="s">
        <v>8314</v>
      </c>
      <c r="R3812" t="s">
        <v>8315</v>
      </c>
      <c r="S3812" s="12">
        <f t="shared" si="306"/>
        <v>42054.849050925928</v>
      </c>
      <c r="T3812" s="12">
        <f t="shared" si="307"/>
        <v>42084.807384259257</v>
      </c>
      <c r="U3812">
        <f t="shared" si="310"/>
        <v>2015</v>
      </c>
    </row>
    <row r="3813" spans="1:21" ht="48" x14ac:dyDescent="0.2">
      <c r="A3813">
        <v>3811</v>
      </c>
      <c r="B3813" s="3" t="s">
        <v>3807</v>
      </c>
      <c r="C3813" s="3" t="s">
        <v>7920</v>
      </c>
      <c r="D3813" s="15">
        <v>250</v>
      </c>
      <c r="E3813" s="8">
        <v>0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8">
        <f t="shared" si="304"/>
        <v>0</v>
      </c>
      <c r="P3813" s="6">
        <f t="shared" si="305"/>
        <v>0</v>
      </c>
      <c r="Q3813" s="10" t="s">
        <v>8314</v>
      </c>
      <c r="R3813" t="s">
        <v>8315</v>
      </c>
      <c r="S3813" s="12">
        <f t="shared" si="306"/>
        <v>42487.62700231481</v>
      </c>
      <c r="T3813" s="12">
        <f t="shared" si="307"/>
        <v>42521.458333333328</v>
      </c>
      <c r="U3813">
        <f t="shared" si="310"/>
        <v>2016</v>
      </c>
    </row>
    <row r="3814" spans="1:21" ht="48" x14ac:dyDescent="0.2">
      <c r="A3814">
        <v>3812</v>
      </c>
      <c r="B3814" s="3" t="s">
        <v>3808</v>
      </c>
      <c r="C3814" s="3" t="s">
        <v>7921</v>
      </c>
      <c r="D3814" s="15">
        <v>2000</v>
      </c>
      <c r="E3814" s="8">
        <v>0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8">
        <f t="shared" si="304"/>
        <v>0</v>
      </c>
      <c r="P3814" s="6">
        <f t="shared" si="305"/>
        <v>0</v>
      </c>
      <c r="Q3814" s="10" t="s">
        <v>8314</v>
      </c>
      <c r="R3814" t="s">
        <v>8315</v>
      </c>
      <c r="S3814" s="12">
        <f t="shared" si="306"/>
        <v>42109.751250000001</v>
      </c>
      <c r="T3814" s="12">
        <f t="shared" si="307"/>
        <v>42156.165972222225</v>
      </c>
      <c r="U3814">
        <f t="shared" si="310"/>
        <v>2015</v>
      </c>
    </row>
    <row r="3815" spans="1:21" ht="48" x14ac:dyDescent="0.2">
      <c r="A3815">
        <v>3813</v>
      </c>
      <c r="B3815" s="3" t="s">
        <v>3809</v>
      </c>
      <c r="C3815" s="3" t="s">
        <v>7922</v>
      </c>
      <c r="D3815" s="15">
        <v>2100</v>
      </c>
      <c r="E3815" s="8">
        <v>0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8">
        <f t="shared" si="304"/>
        <v>0</v>
      </c>
      <c r="P3815" s="6">
        <f t="shared" si="305"/>
        <v>0</v>
      </c>
      <c r="Q3815" s="10" t="s">
        <v>8314</v>
      </c>
      <c r="R3815" t="s">
        <v>8315</v>
      </c>
      <c r="S3815" s="12">
        <f t="shared" si="306"/>
        <v>42497.275706018518</v>
      </c>
      <c r="T3815" s="12">
        <f t="shared" si="307"/>
        <v>42535.904861111107</v>
      </c>
      <c r="U3815">
        <f t="shared" si="310"/>
        <v>2016</v>
      </c>
    </row>
    <row r="3816" spans="1:21" ht="48" x14ac:dyDescent="0.2">
      <c r="A3816">
        <v>3814</v>
      </c>
      <c r="B3816" s="3" t="s">
        <v>3810</v>
      </c>
      <c r="C3816" s="3" t="s">
        <v>7923</v>
      </c>
      <c r="D3816" s="15">
        <v>1500</v>
      </c>
      <c r="E3816" s="8">
        <v>0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8">
        <f t="shared" si="304"/>
        <v>0</v>
      </c>
      <c r="P3816" s="6">
        <f t="shared" si="305"/>
        <v>0</v>
      </c>
      <c r="Q3816" s="10" t="s">
        <v>8314</v>
      </c>
      <c r="R3816" t="s">
        <v>8315</v>
      </c>
      <c r="S3816" s="12">
        <f t="shared" si="306"/>
        <v>42058.904074074075</v>
      </c>
      <c r="T3816" s="12">
        <f t="shared" si="307"/>
        <v>42095.165972222225</v>
      </c>
      <c r="U3816">
        <f t="shared" si="310"/>
        <v>2015</v>
      </c>
    </row>
    <row r="3817" spans="1:21" ht="32" x14ac:dyDescent="0.2">
      <c r="A3817">
        <v>3815</v>
      </c>
      <c r="B3817" s="3" t="s">
        <v>3811</v>
      </c>
      <c r="C3817" s="3" t="s">
        <v>7924</v>
      </c>
      <c r="D3817" s="15">
        <v>1000</v>
      </c>
      <c r="E3817" s="8">
        <v>0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8">
        <f t="shared" si="304"/>
        <v>0</v>
      </c>
      <c r="P3817" s="6">
        <f t="shared" si="305"/>
        <v>0</v>
      </c>
      <c r="Q3817" s="10" t="s">
        <v>8314</v>
      </c>
      <c r="R3817" t="s">
        <v>8315</v>
      </c>
      <c r="S3817" s="12">
        <f t="shared" si="306"/>
        <v>42207.259918981479</v>
      </c>
      <c r="T3817" s="12">
        <f t="shared" si="307"/>
        <v>42236.958333333328</v>
      </c>
      <c r="U3817">
        <f t="shared" si="310"/>
        <v>2015</v>
      </c>
    </row>
    <row r="3818" spans="1:21" ht="64" x14ac:dyDescent="0.2">
      <c r="A3818">
        <v>3816</v>
      </c>
      <c r="B3818" s="3" t="s">
        <v>3812</v>
      </c>
      <c r="C3818" s="3" t="s">
        <v>7925</v>
      </c>
      <c r="D3818" s="15">
        <v>1500</v>
      </c>
      <c r="E3818" s="8">
        <v>0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8">
        <f t="shared" si="304"/>
        <v>0</v>
      </c>
      <c r="P3818" s="6">
        <f t="shared" si="305"/>
        <v>0</v>
      </c>
      <c r="Q3818" s="10" t="s">
        <v>8314</v>
      </c>
      <c r="R3818" t="s">
        <v>8315</v>
      </c>
      <c r="S3818" s="12">
        <f t="shared" si="306"/>
        <v>41807.690081018518</v>
      </c>
      <c r="T3818" s="12">
        <f t="shared" si="307"/>
        <v>41837.690081018518</v>
      </c>
      <c r="U3818">
        <f t="shared" si="310"/>
        <v>2014</v>
      </c>
    </row>
    <row r="3819" spans="1:21" ht="48" x14ac:dyDescent="0.2">
      <c r="A3819">
        <v>3817</v>
      </c>
      <c r="B3819" s="3" t="s">
        <v>3813</v>
      </c>
      <c r="C3819" s="3" t="s">
        <v>7926</v>
      </c>
      <c r="D3819" s="15">
        <v>2000</v>
      </c>
      <c r="E3819" s="8">
        <v>0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8">
        <f t="shared" si="304"/>
        <v>0</v>
      </c>
      <c r="P3819" s="6">
        <f t="shared" si="305"/>
        <v>0</v>
      </c>
      <c r="Q3819" s="10" t="s">
        <v>8314</v>
      </c>
      <c r="R3819" t="s">
        <v>8315</v>
      </c>
      <c r="S3819" s="12">
        <f t="shared" si="306"/>
        <v>42284.69694444444</v>
      </c>
      <c r="T3819" s="12">
        <f t="shared" si="307"/>
        <v>42301.165972222225</v>
      </c>
      <c r="U3819">
        <f t="shared" si="310"/>
        <v>2015</v>
      </c>
    </row>
    <row r="3820" spans="1:21" ht="48" x14ac:dyDescent="0.2">
      <c r="A3820">
        <v>3818</v>
      </c>
      <c r="B3820" s="3" t="s">
        <v>3814</v>
      </c>
      <c r="C3820" s="3" t="s">
        <v>7927</v>
      </c>
      <c r="D3820" s="15">
        <v>250</v>
      </c>
      <c r="E3820" s="8">
        <v>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8">
        <f t="shared" si="304"/>
        <v>0</v>
      </c>
      <c r="P3820" s="6">
        <f t="shared" si="305"/>
        <v>0</v>
      </c>
      <c r="Q3820" s="10" t="s">
        <v>8314</v>
      </c>
      <c r="R3820" t="s">
        <v>8315</v>
      </c>
      <c r="S3820" s="12">
        <f t="shared" si="306"/>
        <v>42045.84238425926</v>
      </c>
      <c r="T3820" s="12">
        <f t="shared" si="307"/>
        <v>42075.800717592589</v>
      </c>
      <c r="U3820">
        <f t="shared" si="310"/>
        <v>2015</v>
      </c>
    </row>
    <row r="3821" spans="1:21" ht="32" x14ac:dyDescent="0.2">
      <c r="A3821">
        <v>3819</v>
      </c>
      <c r="B3821" s="3" t="s">
        <v>3815</v>
      </c>
      <c r="C3821" s="3" t="s">
        <v>7816</v>
      </c>
      <c r="D3821" s="15">
        <v>1000</v>
      </c>
      <c r="E3821" s="8">
        <v>0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8">
        <f t="shared" si="304"/>
        <v>0</v>
      </c>
      <c r="P3821" s="6">
        <f t="shared" si="305"/>
        <v>0</v>
      </c>
      <c r="Q3821" s="10" t="s">
        <v>8314</v>
      </c>
      <c r="R3821" t="s">
        <v>8315</v>
      </c>
      <c r="S3821" s="12">
        <f t="shared" si="306"/>
        <v>42184.209537037037</v>
      </c>
      <c r="T3821" s="12">
        <f t="shared" si="307"/>
        <v>42202.876388888893</v>
      </c>
      <c r="U3821">
        <f t="shared" si="310"/>
        <v>2015</v>
      </c>
    </row>
    <row r="3822" spans="1:21" ht="48" x14ac:dyDescent="0.2">
      <c r="A3822">
        <v>3820</v>
      </c>
      <c r="B3822" s="3" t="s">
        <v>3816</v>
      </c>
      <c r="C3822" s="3" t="s">
        <v>7928</v>
      </c>
      <c r="D3822" s="15">
        <v>300</v>
      </c>
      <c r="E3822" s="8">
        <v>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8">
        <f t="shared" si="304"/>
        <v>0</v>
      </c>
      <c r="P3822" s="6">
        <f t="shared" si="305"/>
        <v>0</v>
      </c>
      <c r="Q3822" s="10" t="s">
        <v>8314</v>
      </c>
      <c r="R3822" t="s">
        <v>8315</v>
      </c>
      <c r="S3822" s="12">
        <f t="shared" si="306"/>
        <v>42160.651817129634</v>
      </c>
      <c r="T3822" s="12">
        <f t="shared" si="307"/>
        <v>42190.651817129634</v>
      </c>
      <c r="U3822">
        <f t="shared" si="310"/>
        <v>2015</v>
      </c>
    </row>
    <row r="3823" spans="1:21" ht="48" x14ac:dyDescent="0.2">
      <c r="A3823">
        <v>3821</v>
      </c>
      <c r="B3823" s="3" t="s">
        <v>3817</v>
      </c>
      <c r="C3823" s="3" t="s">
        <v>7929</v>
      </c>
      <c r="D3823" s="15">
        <v>3500</v>
      </c>
      <c r="E3823" s="8">
        <v>0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8">
        <f t="shared" si="304"/>
        <v>0</v>
      </c>
      <c r="P3823" s="6">
        <f t="shared" si="305"/>
        <v>0</v>
      </c>
      <c r="Q3823" s="10" t="s">
        <v>8314</v>
      </c>
      <c r="R3823" t="s">
        <v>8315</v>
      </c>
      <c r="S3823" s="12">
        <f t="shared" si="306"/>
        <v>42341.180636574078</v>
      </c>
      <c r="T3823" s="12">
        <f t="shared" si="307"/>
        <v>42373.180636574078</v>
      </c>
      <c r="U3823">
        <f t="shared" si="310"/>
        <v>2015</v>
      </c>
    </row>
    <row r="3824" spans="1:21" ht="48" x14ac:dyDescent="0.2">
      <c r="A3824">
        <v>3822</v>
      </c>
      <c r="B3824" s="3" t="s">
        <v>3818</v>
      </c>
      <c r="C3824" s="3" t="s">
        <v>7930</v>
      </c>
      <c r="D3824" s="15">
        <v>5000</v>
      </c>
      <c r="E3824" s="8">
        <v>0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8">
        <f t="shared" si="304"/>
        <v>0</v>
      </c>
      <c r="P3824" s="6">
        <f t="shared" si="305"/>
        <v>0</v>
      </c>
      <c r="Q3824" s="10" t="s">
        <v>8314</v>
      </c>
      <c r="R3824" t="s">
        <v>8315</v>
      </c>
      <c r="S3824" s="12">
        <f t="shared" si="306"/>
        <v>42329.838159722218</v>
      </c>
      <c r="T3824" s="12">
        <f t="shared" si="307"/>
        <v>42388.957638888889</v>
      </c>
      <c r="U3824">
        <f t="shared" si="310"/>
        <v>2015</v>
      </c>
    </row>
    <row r="3825" spans="1:21" ht="48" x14ac:dyDescent="0.2">
      <c r="A3825">
        <v>3823</v>
      </c>
      <c r="B3825" s="3" t="s">
        <v>3819</v>
      </c>
      <c r="C3825" s="3" t="s">
        <v>7931</v>
      </c>
      <c r="D3825" s="15">
        <v>2500</v>
      </c>
      <c r="E3825" s="8">
        <v>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8">
        <f t="shared" si="304"/>
        <v>0</v>
      </c>
      <c r="P3825" s="6">
        <f t="shared" si="305"/>
        <v>0</v>
      </c>
      <c r="Q3825" s="10" t="s">
        <v>8314</v>
      </c>
      <c r="R3825" t="s">
        <v>8315</v>
      </c>
      <c r="S3825" s="12">
        <f t="shared" si="306"/>
        <v>42170.910231481481</v>
      </c>
      <c r="T3825" s="12">
        <f t="shared" si="307"/>
        <v>42205.165972222225</v>
      </c>
      <c r="U3825">
        <f t="shared" si="310"/>
        <v>2015</v>
      </c>
    </row>
    <row r="3826" spans="1:21" ht="48" x14ac:dyDescent="0.2">
      <c r="A3826">
        <v>3824</v>
      </c>
      <c r="B3826" s="3" t="s">
        <v>3820</v>
      </c>
      <c r="C3826" s="3" t="s">
        <v>7932</v>
      </c>
      <c r="D3826" s="15">
        <v>250</v>
      </c>
      <c r="E3826" s="8">
        <v>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8">
        <f t="shared" si="304"/>
        <v>0</v>
      </c>
      <c r="P3826" s="6">
        <f t="shared" si="305"/>
        <v>0</v>
      </c>
      <c r="Q3826" s="10" t="s">
        <v>8314</v>
      </c>
      <c r="R3826" t="s">
        <v>8315</v>
      </c>
      <c r="S3826" s="12">
        <f t="shared" si="306"/>
        <v>42571.626192129625</v>
      </c>
      <c r="T3826" s="12">
        <f t="shared" si="307"/>
        <v>42583.570138888885</v>
      </c>
      <c r="U3826">
        <f t="shared" si="310"/>
        <v>2016</v>
      </c>
    </row>
    <row r="3827" spans="1:21" ht="48" x14ac:dyDescent="0.2">
      <c r="A3827">
        <v>3825</v>
      </c>
      <c r="B3827" s="3" t="s">
        <v>3821</v>
      </c>
      <c r="C3827" s="3" t="s">
        <v>7933</v>
      </c>
      <c r="D3827" s="15">
        <v>5000</v>
      </c>
      <c r="E3827" s="8">
        <v>0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8">
        <f t="shared" si="304"/>
        <v>0</v>
      </c>
      <c r="P3827" s="6">
        <f t="shared" si="305"/>
        <v>0</v>
      </c>
      <c r="Q3827" s="10" t="s">
        <v>8314</v>
      </c>
      <c r="R3827" t="s">
        <v>8315</v>
      </c>
      <c r="S3827" s="12">
        <f t="shared" si="306"/>
        <v>42151.069606481484</v>
      </c>
      <c r="T3827" s="12">
        <f t="shared" si="307"/>
        <v>42172.069606481484</v>
      </c>
      <c r="U3827">
        <f t="shared" si="310"/>
        <v>2015</v>
      </c>
    </row>
    <row r="3828" spans="1:21" ht="32" x14ac:dyDescent="0.2">
      <c r="A3828">
        <v>3826</v>
      </c>
      <c r="B3828" s="3" t="s">
        <v>3822</v>
      </c>
      <c r="C3828" s="3" t="s">
        <v>7934</v>
      </c>
      <c r="D3828" s="15">
        <v>600</v>
      </c>
      <c r="E3828" s="8">
        <v>0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8">
        <f t="shared" si="304"/>
        <v>0</v>
      </c>
      <c r="P3828" s="6">
        <f t="shared" si="305"/>
        <v>0</v>
      </c>
      <c r="Q3828" s="10" t="s">
        <v>8314</v>
      </c>
      <c r="R3828" t="s">
        <v>8315</v>
      </c>
      <c r="S3828" s="12">
        <f t="shared" si="306"/>
        <v>42101.423541666663</v>
      </c>
      <c r="T3828" s="12">
        <f t="shared" si="307"/>
        <v>42131.423541666663</v>
      </c>
      <c r="U3828">
        <f t="shared" si="310"/>
        <v>2015</v>
      </c>
    </row>
    <row r="3829" spans="1:21" ht="64" x14ac:dyDescent="0.2">
      <c r="A3829">
        <v>3827</v>
      </c>
      <c r="B3829" s="3" t="s">
        <v>3823</v>
      </c>
      <c r="C3829" s="3" t="s">
        <v>7935</v>
      </c>
      <c r="D3829" s="15">
        <v>3000</v>
      </c>
      <c r="E3829" s="8">
        <v>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8">
        <f t="shared" si="304"/>
        <v>0</v>
      </c>
      <c r="P3829" s="6">
        <f t="shared" si="305"/>
        <v>0</v>
      </c>
      <c r="Q3829" s="10" t="s">
        <v>8314</v>
      </c>
      <c r="R3829" t="s">
        <v>8315</v>
      </c>
      <c r="S3829" s="12">
        <f t="shared" si="306"/>
        <v>42034.928252314814</v>
      </c>
      <c r="T3829" s="12">
        <f t="shared" si="307"/>
        <v>42090</v>
      </c>
      <c r="U3829">
        <f t="shared" si="310"/>
        <v>2015</v>
      </c>
    </row>
    <row r="3830" spans="1:21" ht="48" x14ac:dyDescent="0.2">
      <c r="A3830">
        <v>3828</v>
      </c>
      <c r="B3830" s="3" t="s">
        <v>3824</v>
      </c>
      <c r="C3830" s="3" t="s">
        <v>7936</v>
      </c>
      <c r="D3830" s="15">
        <v>5000</v>
      </c>
      <c r="E3830" s="8">
        <v>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8">
        <f t="shared" si="304"/>
        <v>0</v>
      </c>
      <c r="P3830" s="6">
        <f t="shared" si="305"/>
        <v>0</v>
      </c>
      <c r="Q3830" s="10" t="s">
        <v>8314</v>
      </c>
      <c r="R3830" t="s">
        <v>8315</v>
      </c>
      <c r="S3830" s="12">
        <f t="shared" si="306"/>
        <v>41944.527627314819</v>
      </c>
      <c r="T3830" s="12">
        <f t="shared" si="307"/>
        <v>42004.569293981483</v>
      </c>
      <c r="U3830">
        <f t="shared" si="310"/>
        <v>2014</v>
      </c>
    </row>
    <row r="3831" spans="1:21" ht="48" x14ac:dyDescent="0.2">
      <c r="A3831">
        <v>3829</v>
      </c>
      <c r="B3831" s="3" t="s">
        <v>3825</v>
      </c>
      <c r="C3831" s="3" t="s">
        <v>7937</v>
      </c>
      <c r="D3831" s="15">
        <v>500</v>
      </c>
      <c r="E3831" s="8">
        <v>0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8">
        <f t="shared" si="304"/>
        <v>0</v>
      </c>
      <c r="P3831" s="6">
        <f t="shared" si="305"/>
        <v>0</v>
      </c>
      <c r="Q3831" s="10" t="s">
        <v>8314</v>
      </c>
      <c r="R3831" t="s">
        <v>8315</v>
      </c>
      <c r="S3831" s="12">
        <f t="shared" si="306"/>
        <v>42593.865405092598</v>
      </c>
      <c r="T3831" s="12">
        <f t="shared" si="307"/>
        <v>42613.865405092598</v>
      </c>
      <c r="U3831">
        <f t="shared" si="310"/>
        <v>2016</v>
      </c>
    </row>
    <row r="3832" spans="1:21" ht="48" x14ac:dyDescent="0.2">
      <c r="A3832">
        <v>3830</v>
      </c>
      <c r="B3832" s="3" t="s">
        <v>3826</v>
      </c>
      <c r="C3832" s="3" t="s">
        <v>7938</v>
      </c>
      <c r="D3832" s="15">
        <v>100</v>
      </c>
      <c r="E3832" s="8">
        <v>0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8">
        <f t="shared" si="304"/>
        <v>0</v>
      </c>
      <c r="P3832" s="6">
        <f t="shared" si="305"/>
        <v>0</v>
      </c>
      <c r="Q3832" s="10" t="s">
        <v>8314</v>
      </c>
      <c r="R3832" t="s">
        <v>8315</v>
      </c>
      <c r="S3832" s="12">
        <f t="shared" si="306"/>
        <v>42503.740868055553</v>
      </c>
      <c r="T3832" s="12">
        <f t="shared" si="307"/>
        <v>42517.740868055553</v>
      </c>
      <c r="U3832">
        <f t="shared" si="310"/>
        <v>2016</v>
      </c>
    </row>
    <row r="3833" spans="1:21" ht="48" x14ac:dyDescent="0.2">
      <c r="A3833">
        <v>3831</v>
      </c>
      <c r="B3833" s="3" t="s">
        <v>3827</v>
      </c>
      <c r="C3833" s="3" t="s">
        <v>7939</v>
      </c>
      <c r="D3833" s="15">
        <v>500</v>
      </c>
      <c r="E3833" s="8">
        <v>0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8">
        <f t="shared" si="304"/>
        <v>0</v>
      </c>
      <c r="P3833" s="6">
        <f t="shared" si="305"/>
        <v>0</v>
      </c>
      <c r="Q3833" s="10" t="s">
        <v>8314</v>
      </c>
      <c r="R3833" t="s">
        <v>8315</v>
      </c>
      <c r="S3833" s="12">
        <f t="shared" si="306"/>
        <v>41927.848900462966</v>
      </c>
      <c r="T3833" s="12">
        <f t="shared" si="307"/>
        <v>41948.890567129631</v>
      </c>
      <c r="U3833">
        <f t="shared" si="310"/>
        <v>2014</v>
      </c>
    </row>
    <row r="3834" spans="1:21" ht="48" x14ac:dyDescent="0.2">
      <c r="A3834">
        <v>3832</v>
      </c>
      <c r="B3834" s="3" t="s">
        <v>3828</v>
      </c>
      <c r="C3834" s="3" t="s">
        <v>7940</v>
      </c>
      <c r="D3834" s="15">
        <v>1200</v>
      </c>
      <c r="E3834" s="8">
        <v>0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8">
        <f t="shared" si="304"/>
        <v>0</v>
      </c>
      <c r="P3834" s="6">
        <f t="shared" si="305"/>
        <v>0</v>
      </c>
      <c r="Q3834" s="10" t="s">
        <v>8314</v>
      </c>
      <c r="R3834" t="s">
        <v>8315</v>
      </c>
      <c r="S3834" s="12">
        <f t="shared" si="306"/>
        <v>42375.114988425921</v>
      </c>
      <c r="T3834" s="12">
        <f t="shared" si="307"/>
        <v>42420.114988425921</v>
      </c>
      <c r="U3834">
        <f t="shared" si="310"/>
        <v>2016</v>
      </c>
    </row>
    <row r="3835" spans="1:21" ht="48" x14ac:dyDescent="0.2">
      <c r="A3835">
        <v>3833</v>
      </c>
      <c r="B3835" s="3" t="s">
        <v>3829</v>
      </c>
      <c r="C3835" s="3" t="s">
        <v>7941</v>
      </c>
      <c r="D3835" s="15">
        <v>1200</v>
      </c>
      <c r="E3835" s="8">
        <v>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8">
        <f t="shared" si="304"/>
        <v>0</v>
      </c>
      <c r="P3835" s="6">
        <f t="shared" si="305"/>
        <v>0</v>
      </c>
      <c r="Q3835" s="10" t="s">
        <v>8314</v>
      </c>
      <c r="R3835" t="s">
        <v>8315</v>
      </c>
      <c r="S3835" s="12">
        <f t="shared" si="306"/>
        <v>41963.872361111105</v>
      </c>
      <c r="T3835" s="12">
        <f t="shared" si="307"/>
        <v>41974.797916666663</v>
      </c>
      <c r="U3835">
        <f t="shared" si="310"/>
        <v>2014</v>
      </c>
    </row>
    <row r="3836" spans="1:21" ht="48" x14ac:dyDescent="0.2">
      <c r="A3836">
        <v>3834</v>
      </c>
      <c r="B3836" s="3" t="s">
        <v>3830</v>
      </c>
      <c r="C3836" s="3" t="s">
        <v>7942</v>
      </c>
      <c r="D3836" s="15">
        <v>3000</v>
      </c>
      <c r="E3836" s="8">
        <v>0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8">
        <f t="shared" si="304"/>
        <v>0</v>
      </c>
      <c r="P3836" s="6">
        <f t="shared" si="305"/>
        <v>0</v>
      </c>
      <c r="Q3836" s="10" t="s">
        <v>8314</v>
      </c>
      <c r="R3836" t="s">
        <v>8315</v>
      </c>
      <c r="S3836" s="12">
        <f t="shared" si="306"/>
        <v>42143.445219907408</v>
      </c>
      <c r="T3836" s="12">
        <f t="shared" si="307"/>
        <v>42173.445219907408</v>
      </c>
      <c r="U3836">
        <f t="shared" si="310"/>
        <v>2015</v>
      </c>
    </row>
    <row r="3837" spans="1:21" ht="48" x14ac:dyDescent="0.2">
      <c r="A3837">
        <v>3835</v>
      </c>
      <c r="B3837" s="3" t="s">
        <v>3831</v>
      </c>
      <c r="C3837" s="3" t="s">
        <v>7943</v>
      </c>
      <c r="D3837" s="15">
        <v>200</v>
      </c>
      <c r="E3837" s="8">
        <v>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8">
        <f t="shared" si="304"/>
        <v>0</v>
      </c>
      <c r="P3837" s="6">
        <f t="shared" si="305"/>
        <v>0</v>
      </c>
      <c r="Q3837" s="10" t="s">
        <v>8314</v>
      </c>
      <c r="R3837" t="s">
        <v>8315</v>
      </c>
      <c r="S3837" s="12">
        <f t="shared" si="306"/>
        <v>42460.94222222222</v>
      </c>
      <c r="T3837" s="12">
        <f t="shared" si="307"/>
        <v>42481.94222222222</v>
      </c>
      <c r="U3837">
        <f t="shared" si="310"/>
        <v>2016</v>
      </c>
    </row>
    <row r="3838" spans="1:21" ht="48" x14ac:dyDescent="0.2">
      <c r="A3838">
        <v>3836</v>
      </c>
      <c r="B3838" s="3" t="s">
        <v>3832</v>
      </c>
      <c r="C3838" s="3" t="s">
        <v>7944</v>
      </c>
      <c r="D3838" s="15">
        <v>800</v>
      </c>
      <c r="E3838" s="8">
        <v>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8">
        <f t="shared" si="304"/>
        <v>0</v>
      </c>
      <c r="P3838" s="6">
        <f t="shared" si="305"/>
        <v>0</v>
      </c>
      <c r="Q3838" s="10" t="s">
        <v>8314</v>
      </c>
      <c r="R3838" t="s">
        <v>8315</v>
      </c>
      <c r="S3838" s="12">
        <f t="shared" si="306"/>
        <v>42553.926527777774</v>
      </c>
      <c r="T3838" s="12">
        <f t="shared" si="307"/>
        <v>42585.172916666663</v>
      </c>
      <c r="U3838">
        <f t="shared" si="310"/>
        <v>2016</v>
      </c>
    </row>
    <row r="3839" spans="1:21" ht="32" x14ac:dyDescent="0.2">
      <c r="A3839">
        <v>3837</v>
      </c>
      <c r="B3839" s="3" t="s">
        <v>3833</v>
      </c>
      <c r="C3839" s="3" t="s">
        <v>7945</v>
      </c>
      <c r="D3839" s="15">
        <v>2000</v>
      </c>
      <c r="E3839" s="8">
        <v>0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8">
        <f t="shared" si="304"/>
        <v>0</v>
      </c>
      <c r="P3839" s="6">
        <f t="shared" si="305"/>
        <v>0</v>
      </c>
      <c r="Q3839" s="10" t="s">
        <v>8314</v>
      </c>
      <c r="R3839" t="s">
        <v>8315</v>
      </c>
      <c r="S3839" s="12">
        <f t="shared" si="306"/>
        <v>42152.765717592592</v>
      </c>
      <c r="T3839" s="12">
        <f t="shared" si="307"/>
        <v>42188.765717592592</v>
      </c>
      <c r="U3839">
        <f t="shared" si="310"/>
        <v>2015</v>
      </c>
    </row>
    <row r="3840" spans="1:21" ht="48" x14ac:dyDescent="0.2">
      <c r="A3840">
        <v>3838</v>
      </c>
      <c r="B3840" s="3" t="s">
        <v>3834</v>
      </c>
      <c r="C3840" s="3" t="s">
        <v>7946</v>
      </c>
      <c r="D3840" s="15">
        <v>100000</v>
      </c>
      <c r="E3840" s="8">
        <v>0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8">
        <f t="shared" si="304"/>
        <v>0</v>
      </c>
      <c r="P3840" s="6">
        <f t="shared" si="305"/>
        <v>0</v>
      </c>
      <c r="Q3840" s="10" t="s">
        <v>8314</v>
      </c>
      <c r="R3840" t="s">
        <v>8315</v>
      </c>
      <c r="S3840" s="12">
        <f t="shared" si="306"/>
        <v>42116.710752314815</v>
      </c>
      <c r="T3840" s="12">
        <f t="shared" si="307"/>
        <v>42146.710752314815</v>
      </c>
      <c r="U3840">
        <f t="shared" si="310"/>
        <v>2015</v>
      </c>
    </row>
    <row r="3841" spans="1:21" ht="48" x14ac:dyDescent="0.2">
      <c r="A3841">
        <v>3839</v>
      </c>
      <c r="B3841" s="3" t="s">
        <v>3835</v>
      </c>
      <c r="C3841" s="3" t="s">
        <v>7947</v>
      </c>
      <c r="D3841" s="15">
        <v>2000</v>
      </c>
      <c r="E3841" s="8">
        <v>0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8">
        <f t="shared" si="304"/>
        <v>0</v>
      </c>
      <c r="P3841" s="6">
        <f t="shared" si="305"/>
        <v>0</v>
      </c>
      <c r="Q3841" s="10" t="s">
        <v>8314</v>
      </c>
      <c r="R3841" t="s">
        <v>8315</v>
      </c>
      <c r="S3841" s="12">
        <f t="shared" si="306"/>
        <v>42155.142638888887</v>
      </c>
      <c r="T3841" s="12">
        <f t="shared" si="307"/>
        <v>42215.142638888887</v>
      </c>
      <c r="U3841">
        <f t="shared" si="310"/>
        <v>2015</v>
      </c>
    </row>
    <row r="3842" spans="1:21" ht="48" x14ac:dyDescent="0.2">
      <c r="A3842">
        <v>3840</v>
      </c>
      <c r="B3842" s="3" t="s">
        <v>3836</v>
      </c>
      <c r="C3842" s="3" t="s">
        <v>7948</v>
      </c>
      <c r="D3842" s="15">
        <v>1</v>
      </c>
      <c r="E3842" s="8">
        <v>0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8">
        <f t="shared" si="304"/>
        <v>0</v>
      </c>
      <c r="P3842" s="6">
        <f t="shared" si="305"/>
        <v>0</v>
      </c>
      <c r="Q3842" s="10" t="s">
        <v>8314</v>
      </c>
      <c r="R3842" t="s">
        <v>8315</v>
      </c>
      <c r="S3842" s="12">
        <f t="shared" si="306"/>
        <v>42432.701724537037</v>
      </c>
      <c r="T3842" s="12">
        <f t="shared" si="307"/>
        <v>42457.660057870366</v>
      </c>
      <c r="U3842">
        <f t="shared" si="310"/>
        <v>2016</v>
      </c>
    </row>
    <row r="3843" spans="1:21" ht="48" x14ac:dyDescent="0.2">
      <c r="A3843">
        <v>3841</v>
      </c>
      <c r="B3843" s="3" t="s">
        <v>3837</v>
      </c>
      <c r="C3843" s="3" t="s">
        <v>7949</v>
      </c>
      <c r="D3843" s="15">
        <v>10000</v>
      </c>
      <c r="E3843" s="8">
        <v>0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8">
        <f t="shared" ref="O3843:O3906" si="311">ROUND(E3843/D3843*100,0)</f>
        <v>0</v>
      </c>
      <c r="P3843" s="6">
        <f t="shared" ref="P3843:P3906" si="312">IFERROR(ROUND(E3843/L3843,2), "N/A")</f>
        <v>0</v>
      </c>
      <c r="Q3843" s="10" t="s">
        <v>8314</v>
      </c>
      <c r="R3843" t="s">
        <v>8315</v>
      </c>
      <c r="S3843" s="12">
        <f t="shared" ref="S3843:S3906" si="313">(((J3843/60)/60)/24)+DATE(1970,1,1)</f>
        <v>41780.785729166666</v>
      </c>
      <c r="T3843" s="12">
        <f t="shared" ref="T3843:T3906" si="314">(((I3843/60)/60)/24)+DATE(1970,1,1)</f>
        <v>41840.785729166666</v>
      </c>
      <c r="U3843">
        <f t="shared" si="310"/>
        <v>2014</v>
      </c>
    </row>
    <row r="3844" spans="1:21" ht="48" x14ac:dyDescent="0.2">
      <c r="A3844">
        <v>3842</v>
      </c>
      <c r="B3844" s="3" t="s">
        <v>3838</v>
      </c>
      <c r="C3844" s="3" t="s">
        <v>7950</v>
      </c>
      <c r="D3844" s="15">
        <v>5000</v>
      </c>
      <c r="E3844" s="8">
        <v>0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8">
        <f t="shared" si="311"/>
        <v>0</v>
      </c>
      <c r="P3844" s="6">
        <f t="shared" si="312"/>
        <v>0</v>
      </c>
      <c r="Q3844" s="10" t="s">
        <v>8314</v>
      </c>
      <c r="R3844" t="s">
        <v>8315</v>
      </c>
      <c r="S3844" s="12">
        <f t="shared" si="313"/>
        <v>41740.493657407409</v>
      </c>
      <c r="T3844" s="12">
        <f t="shared" si="314"/>
        <v>41770.493657407409</v>
      </c>
      <c r="U3844">
        <f t="shared" si="310"/>
        <v>2014</v>
      </c>
    </row>
    <row r="3845" spans="1:21" ht="48" x14ac:dyDescent="0.2">
      <c r="A3845">
        <v>3843</v>
      </c>
      <c r="B3845" s="3" t="s">
        <v>3839</v>
      </c>
      <c r="C3845" s="3" t="s">
        <v>7951</v>
      </c>
      <c r="D3845" s="15">
        <v>5000</v>
      </c>
      <c r="E3845" s="8">
        <v>0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8">
        <f t="shared" si="311"/>
        <v>0</v>
      </c>
      <c r="P3845" s="6">
        <f t="shared" si="312"/>
        <v>0</v>
      </c>
      <c r="Q3845" s="10" t="s">
        <v>8314</v>
      </c>
      <c r="R3845" t="s">
        <v>8315</v>
      </c>
      <c r="S3845" s="12">
        <f t="shared" si="313"/>
        <v>41766.072500000002</v>
      </c>
      <c r="T3845" s="12">
        <f t="shared" si="314"/>
        <v>41791.072500000002</v>
      </c>
      <c r="U3845">
        <f t="shared" si="310"/>
        <v>2014</v>
      </c>
    </row>
    <row r="3846" spans="1:21" ht="48" x14ac:dyDescent="0.2">
      <c r="A3846">
        <v>3844</v>
      </c>
      <c r="B3846" s="3" t="s">
        <v>3840</v>
      </c>
      <c r="C3846" s="3" t="s">
        <v>7952</v>
      </c>
      <c r="D3846" s="15">
        <v>9800</v>
      </c>
      <c r="E3846" s="8">
        <v>0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8">
        <f t="shared" si="311"/>
        <v>0</v>
      </c>
      <c r="P3846" s="6">
        <f t="shared" si="312"/>
        <v>0</v>
      </c>
      <c r="Q3846" s="10" t="s">
        <v>8314</v>
      </c>
      <c r="R3846" t="s">
        <v>8315</v>
      </c>
      <c r="S3846" s="12">
        <f t="shared" si="313"/>
        <v>41766.617291666669</v>
      </c>
      <c r="T3846" s="12">
        <f t="shared" si="314"/>
        <v>41793.290972222225</v>
      </c>
      <c r="U3846">
        <f t="shared" si="310"/>
        <v>2014</v>
      </c>
    </row>
    <row r="3847" spans="1:21" ht="64" x14ac:dyDescent="0.2">
      <c r="A3847">
        <v>3845</v>
      </c>
      <c r="B3847" s="3" t="s">
        <v>3841</v>
      </c>
      <c r="C3847" s="3" t="s">
        <v>7953</v>
      </c>
      <c r="D3847" s="15">
        <v>40000</v>
      </c>
      <c r="E3847" s="8">
        <v>0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8">
        <f t="shared" si="311"/>
        <v>0</v>
      </c>
      <c r="P3847" s="6">
        <f t="shared" si="312"/>
        <v>0</v>
      </c>
      <c r="Q3847" s="10" t="s">
        <v>8314</v>
      </c>
      <c r="R3847" t="s">
        <v>8315</v>
      </c>
      <c r="S3847" s="12">
        <f t="shared" si="313"/>
        <v>42248.627013888887</v>
      </c>
      <c r="T3847" s="12">
        <f t="shared" si="314"/>
        <v>42278.627013888887</v>
      </c>
      <c r="U3847">
        <f t="shared" si="310"/>
        <v>2015</v>
      </c>
    </row>
    <row r="3848" spans="1:21" ht="48" x14ac:dyDescent="0.2">
      <c r="A3848">
        <v>3846</v>
      </c>
      <c r="B3848" s="3" t="s">
        <v>3842</v>
      </c>
      <c r="C3848" s="3" t="s">
        <v>7954</v>
      </c>
      <c r="D3848" s="15">
        <v>7000</v>
      </c>
      <c r="E3848" s="8">
        <v>0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8">
        <f t="shared" si="311"/>
        <v>0</v>
      </c>
      <c r="P3848" s="6">
        <f t="shared" si="312"/>
        <v>0</v>
      </c>
      <c r="Q3848" s="10" t="s">
        <v>8314</v>
      </c>
      <c r="R3848" t="s">
        <v>8315</v>
      </c>
      <c r="S3848" s="12">
        <f t="shared" si="313"/>
        <v>41885.221550925926</v>
      </c>
      <c r="T3848" s="12">
        <f t="shared" si="314"/>
        <v>41916.290972222225</v>
      </c>
      <c r="U3848">
        <f t="shared" si="310"/>
        <v>2014</v>
      </c>
    </row>
    <row r="3849" spans="1:21" ht="48" x14ac:dyDescent="0.2">
      <c r="A3849">
        <v>3847</v>
      </c>
      <c r="B3849" s="3" t="s">
        <v>3843</v>
      </c>
      <c r="C3849" s="3" t="s">
        <v>7955</v>
      </c>
      <c r="D3849" s="15">
        <v>10500</v>
      </c>
      <c r="E3849" s="8">
        <v>0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8">
        <f t="shared" si="311"/>
        <v>0</v>
      </c>
      <c r="P3849" s="6">
        <f t="shared" si="312"/>
        <v>0</v>
      </c>
      <c r="Q3849" s="10" t="s">
        <v>8314</v>
      </c>
      <c r="R3849" t="s">
        <v>8315</v>
      </c>
      <c r="S3849" s="12">
        <f t="shared" si="313"/>
        <v>42159.224432870367</v>
      </c>
      <c r="T3849" s="12">
        <f t="shared" si="314"/>
        <v>42204.224432870367</v>
      </c>
      <c r="U3849">
        <f t="shared" si="310"/>
        <v>2015</v>
      </c>
    </row>
    <row r="3850" spans="1:21" ht="48" x14ac:dyDescent="0.2">
      <c r="A3850">
        <v>3848</v>
      </c>
      <c r="B3850" s="3" t="s">
        <v>3844</v>
      </c>
      <c r="C3850" s="3" t="s">
        <v>7956</v>
      </c>
      <c r="D3850" s="15">
        <v>13000</v>
      </c>
      <c r="E3850" s="8">
        <v>0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8">
        <f t="shared" si="311"/>
        <v>0</v>
      </c>
      <c r="P3850" s="6">
        <f t="shared" si="312"/>
        <v>0</v>
      </c>
      <c r="Q3850" s="10" t="s">
        <v>8314</v>
      </c>
      <c r="R3850" t="s">
        <v>8315</v>
      </c>
      <c r="S3850" s="12">
        <f t="shared" si="313"/>
        <v>42265.817002314812</v>
      </c>
      <c r="T3850" s="12">
        <f t="shared" si="314"/>
        <v>42295.817002314812</v>
      </c>
      <c r="U3850">
        <f t="shared" si="310"/>
        <v>2015</v>
      </c>
    </row>
    <row r="3851" spans="1:21" ht="48" x14ac:dyDescent="0.2">
      <c r="A3851">
        <v>3849</v>
      </c>
      <c r="B3851" s="3" t="s">
        <v>3845</v>
      </c>
      <c r="C3851" s="3" t="s">
        <v>7957</v>
      </c>
      <c r="D3851" s="15">
        <v>30000</v>
      </c>
      <c r="E3851" s="8">
        <v>0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8">
        <f t="shared" si="311"/>
        <v>0</v>
      </c>
      <c r="P3851" s="6">
        <f t="shared" si="312"/>
        <v>0</v>
      </c>
      <c r="Q3851" s="10" t="s">
        <v>8314</v>
      </c>
      <c r="R3851" t="s">
        <v>8315</v>
      </c>
      <c r="S3851" s="12">
        <f t="shared" si="313"/>
        <v>42136.767175925925</v>
      </c>
      <c r="T3851" s="12">
        <f t="shared" si="314"/>
        <v>42166.767175925925</v>
      </c>
      <c r="U3851">
        <f t="shared" si="310"/>
        <v>2015</v>
      </c>
    </row>
    <row r="3852" spans="1:21" ht="32" x14ac:dyDescent="0.2">
      <c r="A3852">
        <v>3850</v>
      </c>
      <c r="B3852" s="3" t="s">
        <v>3846</v>
      </c>
      <c r="C3852" s="3" t="s">
        <v>7958</v>
      </c>
      <c r="D3852" s="15">
        <v>1000</v>
      </c>
      <c r="E3852" s="8">
        <v>0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8">
        <f t="shared" si="311"/>
        <v>0</v>
      </c>
      <c r="P3852" s="6">
        <f t="shared" si="312"/>
        <v>0</v>
      </c>
      <c r="Q3852" s="10" t="s">
        <v>8314</v>
      </c>
      <c r="R3852" t="s">
        <v>8315</v>
      </c>
      <c r="S3852" s="12">
        <f t="shared" si="313"/>
        <v>41975.124340277776</v>
      </c>
      <c r="T3852" s="12">
        <f t="shared" si="314"/>
        <v>42005.124340277776</v>
      </c>
      <c r="U3852">
        <f t="shared" si="310"/>
        <v>2014</v>
      </c>
    </row>
    <row r="3853" spans="1:21" ht="48" x14ac:dyDescent="0.2">
      <c r="A3853">
        <v>3851</v>
      </c>
      <c r="B3853" s="3" t="s">
        <v>3847</v>
      </c>
      <c r="C3853" s="3" t="s">
        <v>7959</v>
      </c>
      <c r="D3853" s="15">
        <v>2500</v>
      </c>
      <c r="E3853" s="8">
        <v>0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8">
        <f t="shared" si="311"/>
        <v>0</v>
      </c>
      <c r="P3853" s="6">
        <f t="shared" si="312"/>
        <v>0</v>
      </c>
      <c r="Q3853" s="10" t="s">
        <v>8314</v>
      </c>
      <c r="R3853" t="s">
        <v>8315</v>
      </c>
      <c r="S3853" s="12">
        <f t="shared" si="313"/>
        <v>42172.439571759256</v>
      </c>
      <c r="T3853" s="12">
        <f t="shared" si="314"/>
        <v>42202.439571759256</v>
      </c>
      <c r="U3853">
        <f t="shared" si="310"/>
        <v>2015</v>
      </c>
    </row>
    <row r="3854" spans="1:21" ht="48" x14ac:dyDescent="0.2">
      <c r="A3854">
        <v>3852</v>
      </c>
      <c r="B3854" s="3" t="s">
        <v>3848</v>
      </c>
      <c r="C3854" s="3" t="s">
        <v>7960</v>
      </c>
      <c r="D3854" s="15">
        <v>10000</v>
      </c>
      <c r="E3854" s="8">
        <v>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8">
        <f t="shared" si="311"/>
        <v>0</v>
      </c>
      <c r="P3854" s="6">
        <f t="shared" si="312"/>
        <v>0</v>
      </c>
      <c r="Q3854" s="10" t="s">
        <v>8314</v>
      </c>
      <c r="R3854" t="s">
        <v>8315</v>
      </c>
      <c r="S3854" s="12">
        <f t="shared" si="313"/>
        <v>42065.190694444449</v>
      </c>
      <c r="T3854" s="12">
        <f t="shared" si="314"/>
        <v>42090.149027777778</v>
      </c>
      <c r="U3854">
        <f t="shared" si="310"/>
        <v>2015</v>
      </c>
    </row>
    <row r="3855" spans="1:21" ht="32" x14ac:dyDescent="0.2">
      <c r="A3855">
        <v>3853</v>
      </c>
      <c r="B3855" s="3" t="s">
        <v>3849</v>
      </c>
      <c r="C3855" s="3" t="s">
        <v>7961</v>
      </c>
      <c r="D3855" s="15">
        <v>100000</v>
      </c>
      <c r="E3855" s="8">
        <v>0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8">
        <f t="shared" si="311"/>
        <v>0</v>
      </c>
      <c r="P3855" s="6">
        <f t="shared" si="312"/>
        <v>0</v>
      </c>
      <c r="Q3855" s="10" t="s">
        <v>8314</v>
      </c>
      <c r="R3855" t="s">
        <v>8315</v>
      </c>
      <c r="S3855" s="12">
        <f t="shared" si="313"/>
        <v>41848.84002314815</v>
      </c>
      <c r="T3855" s="12">
        <f t="shared" si="314"/>
        <v>41883.84002314815</v>
      </c>
      <c r="U3855">
        <f t="shared" si="310"/>
        <v>2014</v>
      </c>
    </row>
    <row r="3856" spans="1:21" ht="32" x14ac:dyDescent="0.2">
      <c r="A3856">
        <v>3854</v>
      </c>
      <c r="B3856" s="3" t="s">
        <v>3850</v>
      </c>
      <c r="C3856" s="3" t="s">
        <v>7962</v>
      </c>
      <c r="D3856" s="15">
        <v>11000</v>
      </c>
      <c r="E3856" s="8">
        <v>0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8">
        <f t="shared" si="311"/>
        <v>0</v>
      </c>
      <c r="P3856" s="6">
        <f t="shared" si="312"/>
        <v>0</v>
      </c>
      <c r="Q3856" s="10" t="s">
        <v>8314</v>
      </c>
      <c r="R3856" t="s">
        <v>8315</v>
      </c>
      <c r="S3856" s="12">
        <f t="shared" si="313"/>
        <v>42103.884930555556</v>
      </c>
      <c r="T3856" s="12">
        <f t="shared" si="314"/>
        <v>42133.884930555556</v>
      </c>
      <c r="U3856">
        <f t="shared" si="310"/>
        <v>2015</v>
      </c>
    </row>
    <row r="3857" spans="1:21" ht="48" x14ac:dyDescent="0.2">
      <c r="A3857">
        <v>3855</v>
      </c>
      <c r="B3857" s="3" t="s">
        <v>3851</v>
      </c>
      <c r="C3857" s="3" t="s">
        <v>7963</v>
      </c>
      <c r="D3857" s="15">
        <v>1000</v>
      </c>
      <c r="E3857" s="8">
        <v>0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8">
        <f t="shared" si="311"/>
        <v>0</v>
      </c>
      <c r="P3857" s="6">
        <f t="shared" si="312"/>
        <v>0</v>
      </c>
      <c r="Q3857" s="10" t="s">
        <v>8314</v>
      </c>
      <c r="R3857" t="s">
        <v>8315</v>
      </c>
      <c r="S3857" s="12">
        <f t="shared" si="313"/>
        <v>42059.970729166671</v>
      </c>
      <c r="T3857" s="12">
        <f t="shared" si="314"/>
        <v>42089.929062499999</v>
      </c>
      <c r="U3857">
        <f t="shared" si="310"/>
        <v>2015</v>
      </c>
    </row>
    <row r="3858" spans="1:21" ht="48" x14ac:dyDescent="0.2">
      <c r="A3858">
        <v>3856</v>
      </c>
      <c r="B3858" s="3" t="s">
        <v>3852</v>
      </c>
      <c r="C3858" s="3" t="s">
        <v>7964</v>
      </c>
      <c r="D3858" s="15">
        <v>5000</v>
      </c>
      <c r="E3858" s="8">
        <v>0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8">
        <f t="shared" si="311"/>
        <v>0</v>
      </c>
      <c r="P3858" s="6">
        <f t="shared" si="312"/>
        <v>0</v>
      </c>
      <c r="Q3858" s="10" t="s">
        <v>8314</v>
      </c>
      <c r="R3858" t="s">
        <v>8315</v>
      </c>
      <c r="S3858" s="12">
        <f t="shared" si="313"/>
        <v>42041.743090277778</v>
      </c>
      <c r="T3858" s="12">
        <f t="shared" si="314"/>
        <v>42071.701423611114</v>
      </c>
      <c r="U3858">
        <f t="shared" si="310"/>
        <v>2015</v>
      </c>
    </row>
    <row r="3859" spans="1:21" ht="48" x14ac:dyDescent="0.2">
      <c r="A3859">
        <v>3857</v>
      </c>
      <c r="B3859" s="3" t="s">
        <v>3853</v>
      </c>
      <c r="C3859" s="3" t="s">
        <v>7965</v>
      </c>
      <c r="D3859" s="15">
        <v>5000</v>
      </c>
      <c r="E3859" s="8">
        <v>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8">
        <f t="shared" si="311"/>
        <v>0</v>
      </c>
      <c r="P3859" s="6">
        <f t="shared" si="312"/>
        <v>0</v>
      </c>
      <c r="Q3859" s="10" t="s">
        <v>8314</v>
      </c>
      <c r="R3859" t="s">
        <v>8315</v>
      </c>
      <c r="S3859" s="12">
        <f t="shared" si="313"/>
        <v>41829.73715277778</v>
      </c>
      <c r="T3859" s="12">
        <f t="shared" si="314"/>
        <v>41852.716666666667</v>
      </c>
      <c r="U3859">
        <f t="shared" si="310"/>
        <v>2014</v>
      </c>
    </row>
    <row r="3860" spans="1:21" ht="48" x14ac:dyDescent="0.2">
      <c r="A3860">
        <v>3858</v>
      </c>
      <c r="B3860" s="3" t="s">
        <v>3854</v>
      </c>
      <c r="C3860" s="3" t="s">
        <v>7966</v>
      </c>
      <c r="D3860" s="15">
        <v>500</v>
      </c>
      <c r="E3860" s="8">
        <v>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8">
        <f t="shared" si="311"/>
        <v>0</v>
      </c>
      <c r="P3860" s="6">
        <f t="shared" si="312"/>
        <v>0</v>
      </c>
      <c r="Q3860" s="10" t="s">
        <v>8314</v>
      </c>
      <c r="R3860" t="s">
        <v>8315</v>
      </c>
      <c r="S3860" s="12">
        <f t="shared" si="313"/>
        <v>42128.431064814817</v>
      </c>
      <c r="T3860" s="12">
        <f t="shared" si="314"/>
        <v>42146.875</v>
      </c>
      <c r="U3860">
        <f t="shared" ref="U3860:U3869" si="315">YEAR(S3860)</f>
        <v>2015</v>
      </c>
    </row>
    <row r="3861" spans="1:21" ht="48" x14ac:dyDescent="0.2">
      <c r="A3861">
        <v>3859</v>
      </c>
      <c r="B3861" s="3" t="s">
        <v>3855</v>
      </c>
      <c r="C3861" s="3" t="s">
        <v>7967</v>
      </c>
      <c r="D3861" s="15">
        <v>2500</v>
      </c>
      <c r="E3861" s="8">
        <v>0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8">
        <f t="shared" si="311"/>
        <v>0</v>
      </c>
      <c r="P3861" s="6">
        <f t="shared" si="312"/>
        <v>0</v>
      </c>
      <c r="Q3861" s="10" t="s">
        <v>8314</v>
      </c>
      <c r="R3861" t="s">
        <v>8315</v>
      </c>
      <c r="S3861" s="12">
        <f t="shared" si="313"/>
        <v>41789.893599537041</v>
      </c>
      <c r="T3861" s="12">
        <f t="shared" si="314"/>
        <v>41815.875</v>
      </c>
      <c r="U3861">
        <f t="shared" si="315"/>
        <v>2014</v>
      </c>
    </row>
    <row r="3862" spans="1:21" ht="48" x14ac:dyDescent="0.2">
      <c r="A3862">
        <v>3860</v>
      </c>
      <c r="B3862" s="3" t="s">
        <v>3856</v>
      </c>
      <c r="C3862" s="3" t="s">
        <v>7968</v>
      </c>
      <c r="D3862" s="15">
        <v>6000</v>
      </c>
      <c r="E3862" s="8">
        <v>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8">
        <f t="shared" si="311"/>
        <v>0</v>
      </c>
      <c r="P3862" s="6">
        <f t="shared" si="312"/>
        <v>0</v>
      </c>
      <c r="Q3862" s="10" t="s">
        <v>8314</v>
      </c>
      <c r="R3862" t="s">
        <v>8315</v>
      </c>
      <c r="S3862" s="12">
        <f t="shared" si="313"/>
        <v>41833.660995370366</v>
      </c>
      <c r="T3862" s="12">
        <f t="shared" si="314"/>
        <v>41863.660995370366</v>
      </c>
      <c r="U3862">
        <f t="shared" si="315"/>
        <v>2014</v>
      </c>
    </row>
    <row r="3863" spans="1:21" ht="16" x14ac:dyDescent="0.2">
      <c r="A3863">
        <v>3861</v>
      </c>
      <c r="B3863" s="3" t="s">
        <v>3857</v>
      </c>
      <c r="C3863" s="3" t="s">
        <v>7969</v>
      </c>
      <c r="D3863" s="15">
        <v>2000</v>
      </c>
      <c r="E3863" s="8">
        <v>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8">
        <f t="shared" si="311"/>
        <v>0</v>
      </c>
      <c r="P3863" s="6">
        <f t="shared" si="312"/>
        <v>0</v>
      </c>
      <c r="Q3863" s="10" t="s">
        <v>8314</v>
      </c>
      <c r="R3863" t="s">
        <v>8315</v>
      </c>
      <c r="S3863" s="12">
        <f t="shared" si="313"/>
        <v>41914.590011574073</v>
      </c>
      <c r="T3863" s="12">
        <f t="shared" si="314"/>
        <v>41955.907638888893</v>
      </c>
      <c r="U3863">
        <f t="shared" si="315"/>
        <v>2014</v>
      </c>
    </row>
    <row r="3864" spans="1:21" ht="32" x14ac:dyDescent="0.2">
      <c r="A3864">
        <v>3862</v>
      </c>
      <c r="B3864" s="3" t="s">
        <v>3858</v>
      </c>
      <c r="C3864" s="3" t="s">
        <v>7970</v>
      </c>
      <c r="D3864" s="15">
        <v>7500</v>
      </c>
      <c r="E3864" s="8">
        <v>0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8">
        <f t="shared" si="311"/>
        <v>0</v>
      </c>
      <c r="P3864" s="6">
        <f t="shared" si="312"/>
        <v>0</v>
      </c>
      <c r="Q3864" s="10" t="s">
        <v>8314</v>
      </c>
      <c r="R3864" t="s">
        <v>8315</v>
      </c>
      <c r="S3864" s="12">
        <f t="shared" si="313"/>
        <v>42611.261064814811</v>
      </c>
      <c r="T3864" s="12">
        <f t="shared" si="314"/>
        <v>42625.707638888889</v>
      </c>
      <c r="U3864">
        <f t="shared" si="315"/>
        <v>2016</v>
      </c>
    </row>
    <row r="3865" spans="1:21" ht="48" x14ac:dyDescent="0.2">
      <c r="A3865">
        <v>3863</v>
      </c>
      <c r="B3865" s="3" t="s">
        <v>3859</v>
      </c>
      <c r="C3865" s="3" t="s">
        <v>7971</v>
      </c>
      <c r="D3865" s="15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8">
        <f t="shared" si="311"/>
        <v>0</v>
      </c>
      <c r="P3865" s="6" t="str">
        <f t="shared" si="312"/>
        <v>N/A</v>
      </c>
      <c r="Q3865" s="10" t="s">
        <v>8314</v>
      </c>
      <c r="R3865" t="s">
        <v>8315</v>
      </c>
      <c r="S3865" s="12">
        <f t="shared" si="313"/>
        <v>42253.633159722223</v>
      </c>
      <c r="T3865" s="12">
        <f t="shared" si="314"/>
        <v>42313.674826388888</v>
      </c>
      <c r="U3865">
        <f t="shared" si="315"/>
        <v>2015</v>
      </c>
    </row>
    <row r="3866" spans="1:21" ht="48" x14ac:dyDescent="0.2">
      <c r="A3866">
        <v>3864</v>
      </c>
      <c r="B3866" s="3" t="s">
        <v>3860</v>
      </c>
      <c r="C3866" s="3" t="s">
        <v>7972</v>
      </c>
      <c r="D3866" s="15">
        <v>5000</v>
      </c>
      <c r="E3866" s="8">
        <v>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8">
        <f t="shared" si="311"/>
        <v>0</v>
      </c>
      <c r="P3866" s="6">
        <f t="shared" si="312"/>
        <v>0</v>
      </c>
      <c r="Q3866" s="10" t="s">
        <v>8314</v>
      </c>
      <c r="R3866" t="s">
        <v>8315</v>
      </c>
      <c r="S3866" s="12">
        <f t="shared" si="313"/>
        <v>42295.891828703709</v>
      </c>
      <c r="T3866" s="12">
        <f t="shared" si="314"/>
        <v>42325.933495370366</v>
      </c>
      <c r="U3866">
        <f t="shared" si="315"/>
        <v>2015</v>
      </c>
    </row>
    <row r="3867" spans="1:21" ht="48" x14ac:dyDescent="0.2">
      <c r="A3867">
        <v>3865</v>
      </c>
      <c r="B3867" s="3" t="s">
        <v>3861</v>
      </c>
      <c r="C3867" s="3" t="s">
        <v>7973</v>
      </c>
      <c r="D3867" s="15">
        <v>2413</v>
      </c>
      <c r="E3867" s="8">
        <v>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8">
        <f t="shared" si="311"/>
        <v>0</v>
      </c>
      <c r="P3867" s="6">
        <f t="shared" si="312"/>
        <v>0</v>
      </c>
      <c r="Q3867" s="10" t="s">
        <v>8314</v>
      </c>
      <c r="R3867" t="s">
        <v>8315</v>
      </c>
      <c r="S3867" s="12">
        <f t="shared" si="313"/>
        <v>41841.651597222226</v>
      </c>
      <c r="T3867" s="12">
        <f t="shared" si="314"/>
        <v>41881.229166666664</v>
      </c>
      <c r="U3867">
        <f t="shared" si="315"/>
        <v>2014</v>
      </c>
    </row>
    <row r="3868" spans="1:21" ht="32" x14ac:dyDescent="0.2">
      <c r="A3868">
        <v>3866</v>
      </c>
      <c r="B3868" s="3" t="s">
        <v>3862</v>
      </c>
      <c r="C3868" s="3" t="s">
        <v>7974</v>
      </c>
      <c r="D3868" s="15">
        <v>2000</v>
      </c>
      <c r="E3868" s="8">
        <v>0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8">
        <f t="shared" si="311"/>
        <v>0</v>
      </c>
      <c r="P3868" s="6">
        <f t="shared" si="312"/>
        <v>0</v>
      </c>
      <c r="Q3868" s="10" t="s">
        <v>8314</v>
      </c>
      <c r="R3868" t="s">
        <v>8315</v>
      </c>
      <c r="S3868" s="12">
        <f t="shared" si="313"/>
        <v>42402.947002314817</v>
      </c>
      <c r="T3868" s="12">
        <f t="shared" si="314"/>
        <v>42452.145138888889</v>
      </c>
      <c r="U3868">
        <f t="shared" si="315"/>
        <v>2016</v>
      </c>
    </row>
    <row r="3869" spans="1:21" ht="48" x14ac:dyDescent="0.2">
      <c r="A3869">
        <v>3867</v>
      </c>
      <c r="B3869" s="3" t="s">
        <v>3863</v>
      </c>
      <c r="C3869" s="3" t="s">
        <v>7975</v>
      </c>
      <c r="D3869" s="15">
        <v>2000</v>
      </c>
      <c r="E3869" s="8">
        <v>0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8">
        <f t="shared" si="311"/>
        <v>0</v>
      </c>
      <c r="P3869" s="6">
        <f t="shared" si="312"/>
        <v>0</v>
      </c>
      <c r="Q3869" s="10" t="s">
        <v>8314</v>
      </c>
      <c r="R3869" t="s">
        <v>8315</v>
      </c>
      <c r="S3869" s="12">
        <f t="shared" si="313"/>
        <v>42509.814108796301</v>
      </c>
      <c r="T3869" s="12">
        <f t="shared" si="314"/>
        <v>42539.814108796301</v>
      </c>
      <c r="U3869">
        <f t="shared" si="315"/>
        <v>2016</v>
      </c>
    </row>
    <row r="3870" spans="1:21" ht="16" x14ac:dyDescent="0.2">
      <c r="A3870">
        <v>3868</v>
      </c>
      <c r="B3870" s="3" t="s">
        <v>3864</v>
      </c>
      <c r="C3870" s="3" t="s">
        <v>7976</v>
      </c>
      <c r="D3870" s="15">
        <v>5000</v>
      </c>
      <c r="E3870" s="6">
        <v>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8">
        <f t="shared" si="311"/>
        <v>0</v>
      </c>
      <c r="P3870" s="8">
        <f t="shared" si="312"/>
        <v>0</v>
      </c>
      <c r="Q3870" s="10" t="s">
        <v>8314</v>
      </c>
      <c r="R3870" t="s">
        <v>8356</v>
      </c>
      <c r="S3870" s="12">
        <f t="shared" si="313"/>
        <v>41865.659780092588</v>
      </c>
      <c r="T3870" s="12">
        <f t="shared" si="314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3865</v>
      </c>
      <c r="C3871" s="3" t="s">
        <v>7977</v>
      </c>
      <c r="D3871" s="15">
        <v>13111</v>
      </c>
      <c r="E3871" s="6">
        <v>0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8">
        <f t="shared" si="311"/>
        <v>0</v>
      </c>
      <c r="P3871" s="8">
        <f t="shared" si="312"/>
        <v>0</v>
      </c>
      <c r="Q3871" s="10" t="s">
        <v>8314</v>
      </c>
      <c r="R3871" t="s">
        <v>8356</v>
      </c>
      <c r="S3871" s="12">
        <f t="shared" si="313"/>
        <v>42047.724444444444</v>
      </c>
      <c r="T3871" s="12">
        <f t="shared" si="314"/>
        <v>42077.132638888885</v>
      </c>
      <c r="U3871">
        <f t="shared" ref="U3871:U3877" si="316">YEAR(S3871)</f>
        <v>2015</v>
      </c>
    </row>
    <row r="3872" spans="1:21" ht="48" x14ac:dyDescent="0.2">
      <c r="A3872">
        <v>3870</v>
      </c>
      <c r="B3872" s="3" t="s">
        <v>3866</v>
      </c>
      <c r="C3872" s="3" t="s">
        <v>7978</v>
      </c>
      <c r="D3872" s="15">
        <v>10000</v>
      </c>
      <c r="E3872" s="6">
        <v>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8">
        <f t="shared" si="311"/>
        <v>0</v>
      </c>
      <c r="P3872" s="8">
        <f t="shared" si="312"/>
        <v>0</v>
      </c>
      <c r="Q3872" s="10" t="s">
        <v>8314</v>
      </c>
      <c r="R3872" t="s">
        <v>8356</v>
      </c>
      <c r="S3872" s="12">
        <f t="shared" si="313"/>
        <v>41793.17219907407</v>
      </c>
      <c r="T3872" s="12">
        <f t="shared" si="314"/>
        <v>41823.17219907407</v>
      </c>
      <c r="U3872">
        <f t="shared" si="316"/>
        <v>2014</v>
      </c>
    </row>
    <row r="3873" spans="1:21" ht="32" x14ac:dyDescent="0.2">
      <c r="A3873">
        <v>3871</v>
      </c>
      <c r="B3873" s="3" t="s">
        <v>3867</v>
      </c>
      <c r="C3873" s="3" t="s">
        <v>7979</v>
      </c>
      <c r="D3873" s="15">
        <v>1500</v>
      </c>
      <c r="E3873" s="6">
        <v>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8">
        <f t="shared" si="311"/>
        <v>0</v>
      </c>
      <c r="P3873" s="8">
        <f t="shared" si="312"/>
        <v>0</v>
      </c>
      <c r="Q3873" s="10" t="s">
        <v>8314</v>
      </c>
      <c r="R3873" t="s">
        <v>8356</v>
      </c>
      <c r="S3873" s="12">
        <f t="shared" si="313"/>
        <v>42763.780671296292</v>
      </c>
      <c r="T3873" s="12">
        <f t="shared" si="314"/>
        <v>42823.739004629635</v>
      </c>
      <c r="U3873">
        <f t="shared" si="316"/>
        <v>2017</v>
      </c>
    </row>
    <row r="3874" spans="1:21" ht="48" x14ac:dyDescent="0.2">
      <c r="A3874">
        <v>3872</v>
      </c>
      <c r="B3874" s="3" t="s">
        <v>3868</v>
      </c>
      <c r="C3874" s="3" t="s">
        <v>7980</v>
      </c>
      <c r="D3874" s="15">
        <v>15000</v>
      </c>
      <c r="E3874" s="6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8">
        <f t="shared" si="311"/>
        <v>0</v>
      </c>
      <c r="P3874" s="8" t="str">
        <f t="shared" si="312"/>
        <v>N/A</v>
      </c>
      <c r="Q3874" s="10" t="s">
        <v>8314</v>
      </c>
      <c r="R3874" t="s">
        <v>8356</v>
      </c>
      <c r="S3874" s="12">
        <f t="shared" si="313"/>
        <v>42180.145787037036</v>
      </c>
      <c r="T3874" s="12">
        <f t="shared" si="314"/>
        <v>42230.145787037036</v>
      </c>
      <c r="U3874">
        <f t="shared" si="316"/>
        <v>2015</v>
      </c>
    </row>
    <row r="3875" spans="1:21" ht="48" x14ac:dyDescent="0.2">
      <c r="A3875">
        <v>3873</v>
      </c>
      <c r="B3875" s="3" t="s">
        <v>3869</v>
      </c>
      <c r="C3875" s="3" t="s">
        <v>7981</v>
      </c>
      <c r="D3875" s="15">
        <v>5500</v>
      </c>
      <c r="E3875" s="6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8">
        <f t="shared" si="311"/>
        <v>0</v>
      </c>
      <c r="P3875" s="8" t="str">
        <f t="shared" si="312"/>
        <v>N/A</v>
      </c>
      <c r="Q3875" s="10" t="s">
        <v>8314</v>
      </c>
      <c r="R3875" t="s">
        <v>8356</v>
      </c>
      <c r="S3875" s="12">
        <f t="shared" si="313"/>
        <v>42255.696006944447</v>
      </c>
      <c r="T3875" s="12">
        <f t="shared" si="314"/>
        <v>42285.696006944447</v>
      </c>
      <c r="U3875">
        <f t="shared" si="316"/>
        <v>2015</v>
      </c>
    </row>
    <row r="3876" spans="1:21" ht="48" x14ac:dyDescent="0.2">
      <c r="A3876">
        <v>3874</v>
      </c>
      <c r="B3876" s="3" t="s">
        <v>3870</v>
      </c>
      <c r="C3876" s="3" t="s">
        <v>7982</v>
      </c>
      <c r="D3876" s="15">
        <v>620</v>
      </c>
      <c r="E3876" s="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8">
        <f t="shared" si="311"/>
        <v>0</v>
      </c>
      <c r="P3876" s="8" t="str">
        <f t="shared" si="312"/>
        <v>N/A</v>
      </c>
      <c r="Q3876" s="10" t="s">
        <v>8314</v>
      </c>
      <c r="R3876" t="s">
        <v>8356</v>
      </c>
      <c r="S3876" s="12">
        <f t="shared" si="313"/>
        <v>42007.016458333332</v>
      </c>
      <c r="T3876" s="12">
        <f t="shared" si="314"/>
        <v>42028.041666666672</v>
      </c>
      <c r="U3876">
        <f t="shared" si="316"/>
        <v>2015</v>
      </c>
    </row>
    <row r="3877" spans="1:21" ht="48" x14ac:dyDescent="0.2">
      <c r="A3877">
        <v>3875</v>
      </c>
      <c r="B3877" s="3" t="s">
        <v>3871</v>
      </c>
      <c r="C3877" s="3" t="s">
        <v>7983</v>
      </c>
      <c r="D3877" s="15">
        <v>30000</v>
      </c>
      <c r="E3877" s="6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8">
        <f t="shared" si="311"/>
        <v>0</v>
      </c>
      <c r="P3877" s="8" t="str">
        <f t="shared" si="312"/>
        <v>N/A</v>
      </c>
      <c r="Q3877" s="10" t="s">
        <v>8314</v>
      </c>
      <c r="R3877" t="s">
        <v>8356</v>
      </c>
      <c r="S3877" s="12">
        <f t="shared" si="313"/>
        <v>42615.346817129626</v>
      </c>
      <c r="T3877" s="12">
        <f t="shared" si="314"/>
        <v>42616.416666666672</v>
      </c>
      <c r="U3877">
        <f t="shared" si="316"/>
        <v>2016</v>
      </c>
    </row>
    <row r="3878" spans="1:21" ht="48" x14ac:dyDescent="0.2">
      <c r="A3878">
        <v>3876</v>
      </c>
      <c r="B3878" s="3" t="s">
        <v>3872</v>
      </c>
      <c r="C3878" s="3" t="s">
        <v>7984</v>
      </c>
      <c r="D3878" s="15">
        <v>3900</v>
      </c>
      <c r="E3878" s="6">
        <v>0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8">
        <f t="shared" si="311"/>
        <v>0</v>
      </c>
      <c r="P3878" s="8">
        <f t="shared" si="312"/>
        <v>0</v>
      </c>
      <c r="Q3878" s="10" t="s">
        <v>8314</v>
      </c>
      <c r="R3878" t="s">
        <v>8356</v>
      </c>
      <c r="S3878" s="12">
        <f t="shared" si="313"/>
        <v>42372.624166666668</v>
      </c>
      <c r="T3878" s="12">
        <f t="shared" si="314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3873</v>
      </c>
      <c r="C3879" s="3" t="s">
        <v>7985</v>
      </c>
      <c r="D3879" s="15">
        <v>25000</v>
      </c>
      <c r="E3879" s="6">
        <v>0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8">
        <f t="shared" si="311"/>
        <v>0</v>
      </c>
      <c r="P3879" s="8">
        <f t="shared" si="312"/>
        <v>0</v>
      </c>
      <c r="Q3879" s="10" t="s">
        <v>8314</v>
      </c>
      <c r="R3879" t="s">
        <v>8356</v>
      </c>
      <c r="S3879" s="12">
        <f t="shared" si="313"/>
        <v>42682.67768518519</v>
      </c>
      <c r="T3879" s="12">
        <f t="shared" si="314"/>
        <v>42712.67768518519</v>
      </c>
      <c r="U3879">
        <f t="shared" ref="U3879:U3880" si="317">YEAR(S3879)</f>
        <v>2016</v>
      </c>
    </row>
    <row r="3880" spans="1:21" ht="48" x14ac:dyDescent="0.2">
      <c r="A3880">
        <v>3878</v>
      </c>
      <c r="B3880" s="3" t="s">
        <v>3874</v>
      </c>
      <c r="C3880" s="3" t="s">
        <v>7986</v>
      </c>
      <c r="D3880" s="15">
        <v>18000</v>
      </c>
      <c r="E3880" s="6">
        <v>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8">
        <f t="shared" si="311"/>
        <v>0</v>
      </c>
      <c r="P3880" s="8">
        <f t="shared" si="312"/>
        <v>0</v>
      </c>
      <c r="Q3880" s="10" t="s">
        <v>8314</v>
      </c>
      <c r="R3880" t="s">
        <v>8356</v>
      </c>
      <c r="S3880" s="12">
        <f t="shared" si="313"/>
        <v>42154.818819444445</v>
      </c>
      <c r="T3880" s="12">
        <f t="shared" si="314"/>
        <v>42185.165972222225</v>
      </c>
      <c r="U3880">
        <f t="shared" si="317"/>
        <v>2015</v>
      </c>
    </row>
    <row r="3881" spans="1:21" ht="48" x14ac:dyDescent="0.2">
      <c r="A3881">
        <v>3879</v>
      </c>
      <c r="B3881" s="3" t="s">
        <v>3875</v>
      </c>
      <c r="C3881" s="3" t="s">
        <v>7987</v>
      </c>
      <c r="D3881" s="15">
        <v>15000</v>
      </c>
      <c r="E3881" s="6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8">
        <f t="shared" si="311"/>
        <v>0</v>
      </c>
      <c r="P3881" s="8" t="str">
        <f t="shared" si="312"/>
        <v>N/A</v>
      </c>
      <c r="Q3881" s="10" t="s">
        <v>8314</v>
      </c>
      <c r="R3881" t="s">
        <v>8356</v>
      </c>
      <c r="S3881" s="12">
        <f t="shared" si="313"/>
        <v>41999.861064814817</v>
      </c>
      <c r="T3881" s="12">
        <f t="shared" si="314"/>
        <v>42029.861064814817</v>
      </c>
      <c r="U3881">
        <f t="shared" ref="U3881:U3884" si="318">YEAR(S3881)</f>
        <v>2014</v>
      </c>
    </row>
    <row r="3882" spans="1:21" ht="48" x14ac:dyDescent="0.2">
      <c r="A3882">
        <v>3880</v>
      </c>
      <c r="B3882" s="3" t="s">
        <v>3876</v>
      </c>
      <c r="C3882" s="3" t="s">
        <v>7988</v>
      </c>
      <c r="D3882" s="15">
        <v>7500</v>
      </c>
      <c r="E3882" s="6">
        <v>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8">
        <f t="shared" si="311"/>
        <v>0</v>
      </c>
      <c r="P3882" s="8">
        <f t="shared" si="312"/>
        <v>0</v>
      </c>
      <c r="Q3882" s="10" t="s">
        <v>8314</v>
      </c>
      <c r="R3882" t="s">
        <v>8356</v>
      </c>
      <c r="S3882" s="12">
        <f t="shared" si="313"/>
        <v>41815.815046296295</v>
      </c>
      <c r="T3882" s="12">
        <f t="shared" si="314"/>
        <v>41850.958333333336</v>
      </c>
      <c r="U3882">
        <f t="shared" si="318"/>
        <v>2014</v>
      </c>
    </row>
    <row r="3883" spans="1:21" ht="32" x14ac:dyDescent="0.2">
      <c r="A3883">
        <v>3881</v>
      </c>
      <c r="B3883" s="3" t="s">
        <v>3877</v>
      </c>
      <c r="C3883" s="3" t="s">
        <v>7989</v>
      </c>
      <c r="D3883" s="15">
        <v>500</v>
      </c>
      <c r="E3883" s="6">
        <v>0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8">
        <f t="shared" si="311"/>
        <v>0</v>
      </c>
      <c r="P3883" s="8">
        <f t="shared" si="312"/>
        <v>0</v>
      </c>
      <c r="Q3883" s="10" t="s">
        <v>8314</v>
      </c>
      <c r="R3883" t="s">
        <v>8356</v>
      </c>
      <c r="S3883" s="12">
        <f t="shared" si="313"/>
        <v>42756.018506944441</v>
      </c>
      <c r="T3883" s="12">
        <f t="shared" si="314"/>
        <v>42786.018506944441</v>
      </c>
      <c r="U3883">
        <f t="shared" si="318"/>
        <v>2017</v>
      </c>
    </row>
    <row r="3884" spans="1:21" ht="48" x14ac:dyDescent="0.2">
      <c r="A3884">
        <v>3882</v>
      </c>
      <c r="B3884" s="3" t="s">
        <v>3878</v>
      </c>
      <c r="C3884" s="3" t="s">
        <v>7990</v>
      </c>
      <c r="D3884" s="15">
        <v>30000</v>
      </c>
      <c r="E3884" s="6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8">
        <f t="shared" si="311"/>
        <v>0</v>
      </c>
      <c r="P3884" s="8" t="str">
        <f t="shared" si="312"/>
        <v>N/A</v>
      </c>
      <c r="Q3884" s="10" t="s">
        <v>8314</v>
      </c>
      <c r="R3884" t="s">
        <v>8356</v>
      </c>
      <c r="S3884" s="12">
        <f t="shared" si="313"/>
        <v>42373.983449074076</v>
      </c>
      <c r="T3884" s="12">
        <f t="shared" si="314"/>
        <v>42400.960416666669</v>
      </c>
      <c r="U3884">
        <f t="shared" si="318"/>
        <v>2016</v>
      </c>
    </row>
    <row r="3885" spans="1:21" ht="48" x14ac:dyDescent="0.2">
      <c r="A3885">
        <v>3883</v>
      </c>
      <c r="B3885" s="3" t="s">
        <v>3879</v>
      </c>
      <c r="C3885" s="3" t="s">
        <v>7991</v>
      </c>
      <c r="D3885" s="15">
        <v>15000</v>
      </c>
      <c r="E3885" s="6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8">
        <f t="shared" si="311"/>
        <v>0</v>
      </c>
      <c r="P3885" s="8" t="str">
        <f t="shared" si="312"/>
        <v>N/A</v>
      </c>
      <c r="Q3885" s="10" t="s">
        <v>8314</v>
      </c>
      <c r="R3885" t="s">
        <v>8356</v>
      </c>
      <c r="S3885" s="12">
        <f t="shared" si="313"/>
        <v>41854.602650462963</v>
      </c>
      <c r="T3885" s="12">
        <f t="shared" si="314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3880</v>
      </c>
      <c r="C3886" s="3" t="s">
        <v>7992</v>
      </c>
      <c r="D3886" s="15">
        <v>10000</v>
      </c>
      <c r="E3886" s="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8">
        <f t="shared" si="311"/>
        <v>0</v>
      </c>
      <c r="P3886" s="8" t="str">
        <f t="shared" si="312"/>
        <v>N/A</v>
      </c>
      <c r="Q3886" s="10" t="s">
        <v>8314</v>
      </c>
      <c r="R3886" t="s">
        <v>8356</v>
      </c>
      <c r="S3886" s="12">
        <f t="shared" si="313"/>
        <v>42065.791574074072</v>
      </c>
      <c r="T3886" s="12">
        <f t="shared" si="314"/>
        <v>42090.749907407408</v>
      </c>
      <c r="U3886">
        <f t="shared" ref="U3886:U3949" si="319">YEAR(S3886)</f>
        <v>2015</v>
      </c>
    </row>
    <row r="3887" spans="1:21" ht="48" x14ac:dyDescent="0.2">
      <c r="A3887">
        <v>3885</v>
      </c>
      <c r="B3887" s="3" t="s">
        <v>3881</v>
      </c>
      <c r="C3887" s="3" t="s">
        <v>7993</v>
      </c>
      <c r="D3887" s="15">
        <v>375000</v>
      </c>
      <c r="E3887" s="6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8">
        <f t="shared" si="311"/>
        <v>0</v>
      </c>
      <c r="P3887" s="8" t="str">
        <f t="shared" si="312"/>
        <v>N/A</v>
      </c>
      <c r="Q3887" s="10" t="s">
        <v>8314</v>
      </c>
      <c r="R3887" t="s">
        <v>8356</v>
      </c>
      <c r="S3887" s="12">
        <f t="shared" si="313"/>
        <v>42469.951284722221</v>
      </c>
      <c r="T3887" s="12">
        <f t="shared" si="314"/>
        <v>42499.951284722221</v>
      </c>
      <c r="U3887">
        <f t="shared" si="319"/>
        <v>2016</v>
      </c>
    </row>
    <row r="3888" spans="1:21" ht="16" x14ac:dyDescent="0.2">
      <c r="A3888">
        <v>3886</v>
      </c>
      <c r="B3888" s="3" t="s">
        <v>3882</v>
      </c>
      <c r="C3888" s="3">
        <v>1</v>
      </c>
      <c r="D3888" s="15">
        <v>10000</v>
      </c>
      <c r="E3888" s="6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8">
        <f t="shared" si="311"/>
        <v>0</v>
      </c>
      <c r="P3888" s="8" t="str">
        <f t="shared" si="312"/>
        <v>N/A</v>
      </c>
      <c r="Q3888" s="10" t="s">
        <v>8314</v>
      </c>
      <c r="R3888" t="s">
        <v>8356</v>
      </c>
      <c r="S3888" s="12">
        <f t="shared" si="313"/>
        <v>41954.228032407409</v>
      </c>
      <c r="T3888" s="12">
        <f t="shared" si="314"/>
        <v>41984.228032407409</v>
      </c>
      <c r="U3888">
        <f t="shared" si="319"/>
        <v>2014</v>
      </c>
    </row>
    <row r="3889" spans="1:21" ht="48" x14ac:dyDescent="0.2">
      <c r="A3889">
        <v>3887</v>
      </c>
      <c r="B3889" s="3" t="s">
        <v>3883</v>
      </c>
      <c r="C3889" s="3" t="s">
        <v>7994</v>
      </c>
      <c r="D3889" s="15">
        <v>2000</v>
      </c>
      <c r="E3889" s="6">
        <v>0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8">
        <f t="shared" si="311"/>
        <v>0</v>
      </c>
      <c r="P3889" s="8">
        <f t="shared" si="312"/>
        <v>0</v>
      </c>
      <c r="Q3889" s="10" t="s">
        <v>8314</v>
      </c>
      <c r="R3889" t="s">
        <v>8356</v>
      </c>
      <c r="S3889" s="12">
        <f t="shared" si="313"/>
        <v>42079.857974537037</v>
      </c>
      <c r="T3889" s="12">
        <f t="shared" si="314"/>
        <v>42125.916666666672</v>
      </c>
      <c r="U3889">
        <f t="shared" si="319"/>
        <v>2015</v>
      </c>
    </row>
    <row r="3890" spans="1:21" ht="48" x14ac:dyDescent="0.2">
      <c r="A3890">
        <v>3888</v>
      </c>
      <c r="B3890" s="3" t="s">
        <v>3884</v>
      </c>
      <c r="C3890" s="3" t="s">
        <v>7995</v>
      </c>
      <c r="D3890" s="15">
        <v>2000</v>
      </c>
      <c r="E3890" s="8">
        <v>0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8">
        <f t="shared" si="311"/>
        <v>0</v>
      </c>
      <c r="P3890" s="6">
        <f t="shared" si="312"/>
        <v>0</v>
      </c>
      <c r="Q3890" s="10" t="s">
        <v>8314</v>
      </c>
      <c r="R3890" t="s">
        <v>8315</v>
      </c>
      <c r="S3890" s="12">
        <f t="shared" si="313"/>
        <v>42762.545810185184</v>
      </c>
      <c r="T3890" s="12">
        <f t="shared" si="314"/>
        <v>42792.545810185184</v>
      </c>
      <c r="U3890">
        <f t="shared" si="319"/>
        <v>2017</v>
      </c>
    </row>
    <row r="3891" spans="1:21" ht="48" x14ac:dyDescent="0.2">
      <c r="A3891">
        <v>3889</v>
      </c>
      <c r="B3891" s="3" t="s">
        <v>3885</v>
      </c>
      <c r="C3891" s="3" t="s">
        <v>7996</v>
      </c>
      <c r="D3891" s="15">
        <v>8000</v>
      </c>
      <c r="E3891" s="8">
        <v>0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8">
        <f t="shared" si="311"/>
        <v>0</v>
      </c>
      <c r="P3891" s="6">
        <f t="shared" si="312"/>
        <v>0</v>
      </c>
      <c r="Q3891" s="10" t="s">
        <v>8314</v>
      </c>
      <c r="R3891" t="s">
        <v>8315</v>
      </c>
      <c r="S3891" s="12">
        <f t="shared" si="313"/>
        <v>41977.004976851851</v>
      </c>
      <c r="T3891" s="12">
        <f t="shared" si="314"/>
        <v>42008.976388888885</v>
      </c>
      <c r="U3891">
        <f t="shared" si="319"/>
        <v>2014</v>
      </c>
    </row>
    <row r="3892" spans="1:21" ht="48" x14ac:dyDescent="0.2">
      <c r="A3892">
        <v>3890</v>
      </c>
      <c r="B3892" s="3" t="s">
        <v>3886</v>
      </c>
      <c r="C3892" s="3" t="s">
        <v>7997</v>
      </c>
      <c r="D3892" s="15">
        <v>15000</v>
      </c>
      <c r="E3892" s="8">
        <v>0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8">
        <f t="shared" si="311"/>
        <v>0</v>
      </c>
      <c r="P3892" s="6">
        <f t="shared" si="312"/>
        <v>0</v>
      </c>
      <c r="Q3892" s="10" t="s">
        <v>8314</v>
      </c>
      <c r="R3892" t="s">
        <v>8315</v>
      </c>
      <c r="S3892" s="12">
        <f t="shared" si="313"/>
        <v>42171.758611111116</v>
      </c>
      <c r="T3892" s="12">
        <f t="shared" si="314"/>
        <v>42231.758611111116</v>
      </c>
      <c r="U3892">
        <f t="shared" si="319"/>
        <v>2015</v>
      </c>
    </row>
    <row r="3893" spans="1:21" ht="32" x14ac:dyDescent="0.2">
      <c r="A3893">
        <v>3891</v>
      </c>
      <c r="B3893" s="3" t="s">
        <v>3887</v>
      </c>
      <c r="C3893" s="3" t="s">
        <v>7998</v>
      </c>
      <c r="D3893" s="15">
        <v>800</v>
      </c>
      <c r="E3893" s="8">
        <v>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8">
        <f t="shared" si="311"/>
        <v>0</v>
      </c>
      <c r="P3893" s="6">
        <f t="shared" si="312"/>
        <v>0</v>
      </c>
      <c r="Q3893" s="10" t="s">
        <v>8314</v>
      </c>
      <c r="R3893" t="s">
        <v>8315</v>
      </c>
      <c r="S3893" s="12">
        <f t="shared" si="313"/>
        <v>42056.1324537037</v>
      </c>
      <c r="T3893" s="12">
        <f t="shared" si="314"/>
        <v>42086.207638888889</v>
      </c>
      <c r="U3893">
        <f t="shared" si="319"/>
        <v>2015</v>
      </c>
    </row>
    <row r="3894" spans="1:21" ht="48" x14ac:dyDescent="0.2">
      <c r="A3894">
        <v>3892</v>
      </c>
      <c r="B3894" s="3" t="s">
        <v>3888</v>
      </c>
      <c r="C3894" s="3" t="s">
        <v>7999</v>
      </c>
      <c r="D3894" s="15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8">
        <f t="shared" si="311"/>
        <v>0</v>
      </c>
      <c r="P3894" s="6" t="str">
        <f t="shared" si="312"/>
        <v>N/A</v>
      </c>
      <c r="Q3894" s="10" t="s">
        <v>8314</v>
      </c>
      <c r="R3894" t="s">
        <v>8315</v>
      </c>
      <c r="S3894" s="12">
        <f t="shared" si="313"/>
        <v>41867.652280092596</v>
      </c>
      <c r="T3894" s="12">
        <f t="shared" si="314"/>
        <v>41875.291666666664</v>
      </c>
      <c r="U3894">
        <f t="shared" si="319"/>
        <v>2014</v>
      </c>
    </row>
    <row r="3895" spans="1:21" ht="48" x14ac:dyDescent="0.2">
      <c r="A3895">
        <v>3893</v>
      </c>
      <c r="B3895" s="3" t="s">
        <v>3889</v>
      </c>
      <c r="C3895" s="3" t="s">
        <v>8000</v>
      </c>
      <c r="D3895" s="15">
        <v>50000</v>
      </c>
      <c r="E3895" s="8">
        <v>0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8">
        <f t="shared" si="311"/>
        <v>0</v>
      </c>
      <c r="P3895" s="6">
        <f t="shared" si="312"/>
        <v>0</v>
      </c>
      <c r="Q3895" s="10" t="s">
        <v>8314</v>
      </c>
      <c r="R3895" t="s">
        <v>8315</v>
      </c>
      <c r="S3895" s="12">
        <f t="shared" si="313"/>
        <v>41779.657870370371</v>
      </c>
      <c r="T3895" s="12">
        <f t="shared" si="314"/>
        <v>41821.25</v>
      </c>
      <c r="U3895">
        <f t="shared" si="319"/>
        <v>2014</v>
      </c>
    </row>
    <row r="3896" spans="1:21" ht="48" x14ac:dyDescent="0.2">
      <c r="A3896">
        <v>3894</v>
      </c>
      <c r="B3896" s="3" t="s">
        <v>3890</v>
      </c>
      <c r="C3896" s="3" t="s">
        <v>8001</v>
      </c>
      <c r="D3896" s="15">
        <v>15000</v>
      </c>
      <c r="E3896" s="8">
        <v>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8">
        <f t="shared" si="311"/>
        <v>0</v>
      </c>
      <c r="P3896" s="6">
        <f t="shared" si="312"/>
        <v>0</v>
      </c>
      <c r="Q3896" s="10" t="s">
        <v>8314</v>
      </c>
      <c r="R3896" t="s">
        <v>8315</v>
      </c>
      <c r="S3896" s="12">
        <f t="shared" si="313"/>
        <v>42679.958472222221</v>
      </c>
      <c r="T3896" s="12">
        <f t="shared" si="314"/>
        <v>42710.207638888889</v>
      </c>
      <c r="U3896">
        <f t="shared" si="319"/>
        <v>2016</v>
      </c>
    </row>
    <row r="3897" spans="1:21" ht="48" x14ac:dyDescent="0.2">
      <c r="A3897">
        <v>3895</v>
      </c>
      <c r="B3897" s="3" t="s">
        <v>3891</v>
      </c>
      <c r="C3897" s="3" t="s">
        <v>8002</v>
      </c>
      <c r="D3897" s="15">
        <v>1000</v>
      </c>
      <c r="E3897" s="8">
        <v>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8">
        <f t="shared" si="311"/>
        <v>0</v>
      </c>
      <c r="P3897" s="6">
        <f t="shared" si="312"/>
        <v>0</v>
      </c>
      <c r="Q3897" s="10" t="s">
        <v>8314</v>
      </c>
      <c r="R3897" t="s">
        <v>8315</v>
      </c>
      <c r="S3897" s="12">
        <f t="shared" si="313"/>
        <v>42032.250208333338</v>
      </c>
      <c r="T3897" s="12">
        <f t="shared" si="314"/>
        <v>42063.250208333338</v>
      </c>
      <c r="U3897">
        <f t="shared" si="319"/>
        <v>2015</v>
      </c>
    </row>
    <row r="3898" spans="1:21" ht="48" x14ac:dyDescent="0.2">
      <c r="A3898">
        <v>3896</v>
      </c>
      <c r="B3898" s="3" t="s">
        <v>3892</v>
      </c>
      <c r="C3898" s="3" t="s">
        <v>8003</v>
      </c>
      <c r="D3898" s="15">
        <v>1600</v>
      </c>
      <c r="E3898" s="8">
        <v>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8">
        <f t="shared" si="311"/>
        <v>0</v>
      </c>
      <c r="P3898" s="6">
        <f t="shared" si="312"/>
        <v>0</v>
      </c>
      <c r="Q3898" s="10" t="s">
        <v>8314</v>
      </c>
      <c r="R3898" t="s">
        <v>8315</v>
      </c>
      <c r="S3898" s="12">
        <f t="shared" si="313"/>
        <v>41793.191875000004</v>
      </c>
      <c r="T3898" s="12">
        <f t="shared" si="314"/>
        <v>41807.191875000004</v>
      </c>
      <c r="U3898">
        <f t="shared" si="319"/>
        <v>2014</v>
      </c>
    </row>
    <row r="3899" spans="1:21" ht="48" x14ac:dyDescent="0.2">
      <c r="A3899">
        <v>3897</v>
      </c>
      <c r="B3899" s="3" t="s">
        <v>3893</v>
      </c>
      <c r="C3899" s="3" t="s">
        <v>8004</v>
      </c>
      <c r="D3899" s="15">
        <v>2500</v>
      </c>
      <c r="E3899" s="8">
        <v>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8">
        <f t="shared" si="311"/>
        <v>0</v>
      </c>
      <c r="P3899" s="6">
        <f t="shared" si="312"/>
        <v>0</v>
      </c>
      <c r="Q3899" s="10" t="s">
        <v>8314</v>
      </c>
      <c r="R3899" t="s">
        <v>8315</v>
      </c>
      <c r="S3899" s="12">
        <f t="shared" si="313"/>
        <v>41982.87364583333</v>
      </c>
      <c r="T3899" s="12">
        <f t="shared" si="314"/>
        <v>42012.87364583333</v>
      </c>
      <c r="U3899">
        <f t="shared" si="319"/>
        <v>2014</v>
      </c>
    </row>
    <row r="3900" spans="1:21" ht="64" x14ac:dyDescent="0.2">
      <c r="A3900">
        <v>3898</v>
      </c>
      <c r="B3900" s="3" t="s">
        <v>3894</v>
      </c>
      <c r="C3900" s="3" t="s">
        <v>8005</v>
      </c>
      <c r="D3900" s="15">
        <v>2500</v>
      </c>
      <c r="E3900" s="8">
        <v>0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8">
        <f t="shared" si="311"/>
        <v>0</v>
      </c>
      <c r="P3900" s="6">
        <f t="shared" si="312"/>
        <v>0</v>
      </c>
      <c r="Q3900" s="10" t="s">
        <v>8314</v>
      </c>
      <c r="R3900" t="s">
        <v>8315</v>
      </c>
      <c r="S3900" s="12">
        <f t="shared" si="313"/>
        <v>42193.482291666667</v>
      </c>
      <c r="T3900" s="12">
        <f t="shared" si="314"/>
        <v>42233.666666666672</v>
      </c>
      <c r="U3900">
        <f t="shared" si="319"/>
        <v>2015</v>
      </c>
    </row>
    <row r="3901" spans="1:21" ht="48" x14ac:dyDescent="0.2">
      <c r="A3901">
        <v>3899</v>
      </c>
      <c r="B3901" s="3" t="s">
        <v>3895</v>
      </c>
      <c r="C3901" s="3" t="s">
        <v>8006</v>
      </c>
      <c r="D3901" s="15">
        <v>10000</v>
      </c>
      <c r="E3901" s="8">
        <v>0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8">
        <f t="shared" si="311"/>
        <v>0</v>
      </c>
      <c r="P3901" s="6">
        <f t="shared" si="312"/>
        <v>0</v>
      </c>
      <c r="Q3901" s="10" t="s">
        <v>8314</v>
      </c>
      <c r="R3901" t="s">
        <v>8315</v>
      </c>
      <c r="S3901" s="12">
        <f t="shared" si="313"/>
        <v>41843.775011574071</v>
      </c>
      <c r="T3901" s="12">
        <f t="shared" si="314"/>
        <v>41863.775011574071</v>
      </c>
      <c r="U3901">
        <f t="shared" si="319"/>
        <v>2014</v>
      </c>
    </row>
    <row r="3902" spans="1:21" ht="32" x14ac:dyDescent="0.2">
      <c r="A3902">
        <v>3900</v>
      </c>
      <c r="B3902" s="3" t="s">
        <v>3896</v>
      </c>
      <c r="C3902" s="3" t="s">
        <v>8007</v>
      </c>
      <c r="D3902" s="15">
        <v>2500</v>
      </c>
      <c r="E3902" s="8">
        <v>0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8">
        <f t="shared" si="311"/>
        <v>0</v>
      </c>
      <c r="P3902" s="6">
        <f t="shared" si="312"/>
        <v>0</v>
      </c>
      <c r="Q3902" s="10" t="s">
        <v>8314</v>
      </c>
      <c r="R3902" t="s">
        <v>8315</v>
      </c>
      <c r="S3902" s="12">
        <f t="shared" si="313"/>
        <v>42136.092488425929</v>
      </c>
      <c r="T3902" s="12">
        <f t="shared" si="314"/>
        <v>42166.092488425929</v>
      </c>
      <c r="U3902">
        <f t="shared" si="319"/>
        <v>2015</v>
      </c>
    </row>
    <row r="3903" spans="1:21" ht="48" x14ac:dyDescent="0.2">
      <c r="A3903">
        <v>3901</v>
      </c>
      <c r="B3903" s="3" t="s">
        <v>3897</v>
      </c>
      <c r="C3903" s="3" t="s">
        <v>8008</v>
      </c>
      <c r="D3903" s="15">
        <v>3000</v>
      </c>
      <c r="E3903" s="8">
        <v>0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8">
        <f t="shared" si="311"/>
        <v>0</v>
      </c>
      <c r="P3903" s="6">
        <f t="shared" si="312"/>
        <v>0</v>
      </c>
      <c r="Q3903" s="10" t="s">
        <v>8314</v>
      </c>
      <c r="R3903" t="s">
        <v>8315</v>
      </c>
      <c r="S3903" s="12">
        <f t="shared" si="313"/>
        <v>42317.826377314821</v>
      </c>
      <c r="T3903" s="12">
        <f t="shared" si="314"/>
        <v>42357.826377314821</v>
      </c>
      <c r="U3903">
        <f t="shared" si="319"/>
        <v>2015</v>
      </c>
    </row>
    <row r="3904" spans="1:21" ht="48" x14ac:dyDescent="0.2">
      <c r="A3904">
        <v>3902</v>
      </c>
      <c r="B3904" s="3" t="s">
        <v>3898</v>
      </c>
      <c r="C3904" s="3" t="s">
        <v>8009</v>
      </c>
      <c r="D3904" s="15">
        <v>3000</v>
      </c>
      <c r="E3904" s="8">
        <v>0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8">
        <f t="shared" si="311"/>
        <v>0</v>
      </c>
      <c r="P3904" s="6">
        <f t="shared" si="312"/>
        <v>0</v>
      </c>
      <c r="Q3904" s="10" t="s">
        <v>8314</v>
      </c>
      <c r="R3904" t="s">
        <v>8315</v>
      </c>
      <c r="S3904" s="12">
        <f t="shared" si="313"/>
        <v>42663.468078703707</v>
      </c>
      <c r="T3904" s="12">
        <f t="shared" si="314"/>
        <v>42688.509745370371</v>
      </c>
      <c r="U3904">
        <f t="shared" si="319"/>
        <v>2016</v>
      </c>
    </row>
    <row r="3905" spans="1:21" ht="48" x14ac:dyDescent="0.2">
      <c r="A3905">
        <v>3903</v>
      </c>
      <c r="B3905" s="3" t="s">
        <v>3899</v>
      </c>
      <c r="C3905" s="3" t="s">
        <v>8010</v>
      </c>
      <c r="D3905" s="15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8">
        <f t="shared" si="311"/>
        <v>0</v>
      </c>
      <c r="P3905" s="6" t="str">
        <f t="shared" si="312"/>
        <v>N/A</v>
      </c>
      <c r="Q3905" s="10" t="s">
        <v>8314</v>
      </c>
      <c r="R3905" t="s">
        <v>8315</v>
      </c>
      <c r="S3905" s="12">
        <f t="shared" si="313"/>
        <v>42186.01116898148</v>
      </c>
      <c r="T3905" s="12">
        <f t="shared" si="314"/>
        <v>42230.818055555559</v>
      </c>
      <c r="U3905">
        <f t="shared" si="319"/>
        <v>2015</v>
      </c>
    </row>
    <row r="3906" spans="1:21" ht="16" x14ac:dyDescent="0.2">
      <c r="A3906">
        <v>3904</v>
      </c>
      <c r="B3906" s="3" t="s">
        <v>3900</v>
      </c>
      <c r="C3906" s="3" t="s">
        <v>8011</v>
      </c>
      <c r="D3906" s="15">
        <v>10000</v>
      </c>
      <c r="E3906" s="8">
        <v>0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8">
        <f t="shared" si="311"/>
        <v>0</v>
      </c>
      <c r="P3906" s="6">
        <f t="shared" si="312"/>
        <v>0</v>
      </c>
      <c r="Q3906" s="10" t="s">
        <v>8314</v>
      </c>
      <c r="R3906" t="s">
        <v>8315</v>
      </c>
      <c r="S3906" s="12">
        <f t="shared" si="313"/>
        <v>42095.229166666672</v>
      </c>
      <c r="T3906" s="12">
        <f t="shared" si="314"/>
        <v>42109.211111111115</v>
      </c>
      <c r="U3906">
        <f t="shared" si="319"/>
        <v>2015</v>
      </c>
    </row>
    <row r="3907" spans="1:21" ht="48" x14ac:dyDescent="0.2">
      <c r="A3907">
        <v>3905</v>
      </c>
      <c r="B3907" s="3" t="s">
        <v>3901</v>
      </c>
      <c r="C3907" s="3" t="s">
        <v>8012</v>
      </c>
      <c r="D3907" s="15">
        <v>1500</v>
      </c>
      <c r="E3907" s="8">
        <v>0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8">
        <f t="shared" ref="O3907:O3970" si="320">ROUND(E3907/D3907*100,0)</f>
        <v>0</v>
      </c>
      <c r="P3907" s="6">
        <f t="shared" ref="P3907:P3970" si="321">IFERROR(ROUND(E3907/L3907,2), "N/A")</f>
        <v>0</v>
      </c>
      <c r="Q3907" s="10" t="s">
        <v>8314</v>
      </c>
      <c r="R3907" t="s">
        <v>8315</v>
      </c>
      <c r="S3907" s="12">
        <f t="shared" ref="S3907:S3970" si="322">(((J3907/60)/60)/24)+DATE(1970,1,1)</f>
        <v>42124.623877314814</v>
      </c>
      <c r="T3907" s="12">
        <f t="shared" ref="T3907:T3970" si="323">(((I3907/60)/60)/24)+DATE(1970,1,1)</f>
        <v>42166.958333333328</v>
      </c>
      <c r="U3907">
        <f t="shared" si="319"/>
        <v>2015</v>
      </c>
    </row>
    <row r="3908" spans="1:21" ht="48" x14ac:dyDescent="0.2">
      <c r="A3908">
        <v>3906</v>
      </c>
      <c r="B3908" s="3" t="s">
        <v>3902</v>
      </c>
      <c r="C3908" s="3" t="s">
        <v>8013</v>
      </c>
      <c r="D3908" s="15">
        <v>1500</v>
      </c>
      <c r="E3908" s="8">
        <v>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8">
        <f t="shared" si="320"/>
        <v>0</v>
      </c>
      <c r="P3908" s="6">
        <f t="shared" si="321"/>
        <v>0</v>
      </c>
      <c r="Q3908" s="10" t="s">
        <v>8314</v>
      </c>
      <c r="R3908" t="s">
        <v>8315</v>
      </c>
      <c r="S3908" s="12">
        <f t="shared" si="322"/>
        <v>42143.917743055557</v>
      </c>
      <c r="T3908" s="12">
        <f t="shared" si="323"/>
        <v>42181.559027777781</v>
      </c>
      <c r="U3908">
        <f t="shared" si="319"/>
        <v>2015</v>
      </c>
    </row>
    <row r="3909" spans="1:21" ht="32" x14ac:dyDescent="0.2">
      <c r="A3909">
        <v>3907</v>
      </c>
      <c r="B3909" s="3" t="s">
        <v>3903</v>
      </c>
      <c r="C3909" s="3" t="s">
        <v>8014</v>
      </c>
      <c r="D3909" s="15">
        <v>1000</v>
      </c>
      <c r="E3909" s="8">
        <v>0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8">
        <f t="shared" si="320"/>
        <v>0</v>
      </c>
      <c r="P3909" s="6">
        <f t="shared" si="321"/>
        <v>0</v>
      </c>
      <c r="Q3909" s="10" t="s">
        <v>8314</v>
      </c>
      <c r="R3909" t="s">
        <v>8315</v>
      </c>
      <c r="S3909" s="12">
        <f t="shared" si="322"/>
        <v>41906.819513888891</v>
      </c>
      <c r="T3909" s="12">
        <f t="shared" si="323"/>
        <v>41938.838888888888</v>
      </c>
      <c r="U3909">
        <f t="shared" si="319"/>
        <v>2014</v>
      </c>
    </row>
    <row r="3910" spans="1:21" ht="48" x14ac:dyDescent="0.2">
      <c r="A3910">
        <v>3908</v>
      </c>
      <c r="B3910" s="3" t="s">
        <v>3904</v>
      </c>
      <c r="C3910" s="3" t="s">
        <v>8015</v>
      </c>
      <c r="D3910" s="15">
        <v>750</v>
      </c>
      <c r="E3910" s="8">
        <v>0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8">
        <f t="shared" si="320"/>
        <v>0</v>
      </c>
      <c r="P3910" s="6">
        <f t="shared" si="321"/>
        <v>0</v>
      </c>
      <c r="Q3910" s="10" t="s">
        <v>8314</v>
      </c>
      <c r="R3910" t="s">
        <v>8315</v>
      </c>
      <c r="S3910" s="12">
        <f t="shared" si="322"/>
        <v>41834.135370370372</v>
      </c>
      <c r="T3910" s="12">
        <f t="shared" si="323"/>
        <v>41849.135370370372</v>
      </c>
      <c r="U3910">
        <f t="shared" si="319"/>
        <v>2014</v>
      </c>
    </row>
    <row r="3911" spans="1:21" ht="48" x14ac:dyDescent="0.2">
      <c r="A3911">
        <v>3909</v>
      </c>
      <c r="B3911" s="3" t="s">
        <v>3905</v>
      </c>
      <c r="C3911" s="3" t="s">
        <v>8016</v>
      </c>
      <c r="D3911" s="15">
        <v>60000</v>
      </c>
      <c r="E3911" s="8">
        <v>0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8">
        <f t="shared" si="320"/>
        <v>0</v>
      </c>
      <c r="P3911" s="6">
        <f t="shared" si="321"/>
        <v>0</v>
      </c>
      <c r="Q3911" s="10" t="s">
        <v>8314</v>
      </c>
      <c r="R3911" t="s">
        <v>8315</v>
      </c>
      <c r="S3911" s="12">
        <f t="shared" si="322"/>
        <v>41863.359282407408</v>
      </c>
      <c r="T3911" s="12">
        <f t="shared" si="323"/>
        <v>41893.359282407408</v>
      </c>
      <c r="U3911">
        <f t="shared" si="319"/>
        <v>2014</v>
      </c>
    </row>
    <row r="3912" spans="1:21" ht="48" x14ac:dyDescent="0.2">
      <c r="A3912">
        <v>3910</v>
      </c>
      <c r="B3912" s="3" t="s">
        <v>3906</v>
      </c>
      <c r="C3912" s="3" t="s">
        <v>8017</v>
      </c>
      <c r="D3912" s="15">
        <v>6000</v>
      </c>
      <c r="E3912" s="8">
        <v>0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8">
        <f t="shared" si="320"/>
        <v>0</v>
      </c>
      <c r="P3912" s="6">
        <f t="shared" si="321"/>
        <v>0</v>
      </c>
      <c r="Q3912" s="10" t="s">
        <v>8314</v>
      </c>
      <c r="R3912" t="s">
        <v>8315</v>
      </c>
      <c r="S3912" s="12">
        <f t="shared" si="322"/>
        <v>42224.756909722222</v>
      </c>
      <c r="T3912" s="12">
        <f t="shared" si="323"/>
        <v>42254.756909722222</v>
      </c>
      <c r="U3912">
        <f t="shared" si="319"/>
        <v>2015</v>
      </c>
    </row>
    <row r="3913" spans="1:21" ht="48" x14ac:dyDescent="0.2">
      <c r="A3913">
        <v>3911</v>
      </c>
      <c r="B3913" s="3" t="s">
        <v>3907</v>
      </c>
      <c r="C3913" s="3" t="s">
        <v>8018</v>
      </c>
      <c r="D3913" s="15">
        <v>8000</v>
      </c>
      <c r="E3913" s="8">
        <v>0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8">
        <f t="shared" si="320"/>
        <v>0</v>
      </c>
      <c r="P3913" s="6">
        <f t="shared" si="321"/>
        <v>0</v>
      </c>
      <c r="Q3913" s="10" t="s">
        <v>8314</v>
      </c>
      <c r="R3913" t="s">
        <v>8315</v>
      </c>
      <c r="S3913" s="12">
        <f t="shared" si="322"/>
        <v>41939.8122337963</v>
      </c>
      <c r="T3913" s="12">
        <f t="shared" si="323"/>
        <v>41969.853900462964</v>
      </c>
      <c r="U3913">
        <f t="shared" si="319"/>
        <v>2014</v>
      </c>
    </row>
    <row r="3914" spans="1:21" ht="48" x14ac:dyDescent="0.2">
      <c r="A3914">
        <v>3912</v>
      </c>
      <c r="B3914" s="3" t="s">
        <v>3908</v>
      </c>
      <c r="C3914" s="3" t="s">
        <v>8019</v>
      </c>
      <c r="D3914" s="15">
        <v>15000</v>
      </c>
      <c r="E3914" s="8">
        <v>0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8">
        <f t="shared" si="320"/>
        <v>0</v>
      </c>
      <c r="P3914" s="6">
        <f t="shared" si="321"/>
        <v>0</v>
      </c>
      <c r="Q3914" s="10" t="s">
        <v>8314</v>
      </c>
      <c r="R3914" t="s">
        <v>8315</v>
      </c>
      <c r="S3914" s="12">
        <f t="shared" si="322"/>
        <v>42059.270023148143</v>
      </c>
      <c r="T3914" s="12">
        <f t="shared" si="323"/>
        <v>42119.190972222219</v>
      </c>
      <c r="U3914">
        <f t="shared" si="319"/>
        <v>2015</v>
      </c>
    </row>
    <row r="3915" spans="1:21" ht="48" x14ac:dyDescent="0.2">
      <c r="A3915">
        <v>3913</v>
      </c>
      <c r="B3915" s="3" t="s">
        <v>3909</v>
      </c>
      <c r="C3915" s="3" t="s">
        <v>8020</v>
      </c>
      <c r="D3915" s="15">
        <v>10000</v>
      </c>
      <c r="E3915" s="8">
        <v>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8">
        <f t="shared" si="320"/>
        <v>0</v>
      </c>
      <c r="P3915" s="6">
        <f t="shared" si="321"/>
        <v>0</v>
      </c>
      <c r="Q3915" s="10" t="s">
        <v>8314</v>
      </c>
      <c r="R3915" t="s">
        <v>8315</v>
      </c>
      <c r="S3915" s="12">
        <f t="shared" si="322"/>
        <v>42308.211215277777</v>
      </c>
      <c r="T3915" s="12">
        <f t="shared" si="323"/>
        <v>42338.252881944441</v>
      </c>
      <c r="U3915">
        <f t="shared" si="319"/>
        <v>2015</v>
      </c>
    </row>
    <row r="3916" spans="1:21" ht="48" x14ac:dyDescent="0.2">
      <c r="A3916">
        <v>3914</v>
      </c>
      <c r="B3916" s="3" t="s">
        <v>3910</v>
      </c>
      <c r="C3916" s="3" t="s">
        <v>8021</v>
      </c>
      <c r="D3916" s="15">
        <v>2500</v>
      </c>
      <c r="E3916" s="8">
        <v>0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8">
        <f t="shared" si="320"/>
        <v>0</v>
      </c>
      <c r="P3916" s="6">
        <f t="shared" si="321"/>
        <v>0</v>
      </c>
      <c r="Q3916" s="10" t="s">
        <v>8314</v>
      </c>
      <c r="R3916" t="s">
        <v>8315</v>
      </c>
      <c r="S3916" s="12">
        <f t="shared" si="322"/>
        <v>42114.818935185183</v>
      </c>
      <c r="T3916" s="12">
        <f t="shared" si="323"/>
        <v>42134.957638888889</v>
      </c>
      <c r="U3916">
        <f t="shared" si="319"/>
        <v>2015</v>
      </c>
    </row>
    <row r="3917" spans="1:21" ht="48" x14ac:dyDescent="0.2">
      <c r="A3917">
        <v>3915</v>
      </c>
      <c r="B3917" s="3" t="s">
        <v>3911</v>
      </c>
      <c r="C3917" s="3" t="s">
        <v>8022</v>
      </c>
      <c r="D3917" s="15">
        <v>1500</v>
      </c>
      <c r="E3917" s="8">
        <v>0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8">
        <f t="shared" si="320"/>
        <v>0</v>
      </c>
      <c r="P3917" s="6">
        <f t="shared" si="321"/>
        <v>0</v>
      </c>
      <c r="Q3917" s="10" t="s">
        <v>8314</v>
      </c>
      <c r="R3917" t="s">
        <v>8315</v>
      </c>
      <c r="S3917" s="12">
        <f t="shared" si="322"/>
        <v>42492.98505787037</v>
      </c>
      <c r="T3917" s="12">
        <f t="shared" si="323"/>
        <v>42522.98505787037</v>
      </c>
      <c r="U3917">
        <f t="shared" si="319"/>
        <v>2016</v>
      </c>
    </row>
    <row r="3918" spans="1:21" ht="48" x14ac:dyDescent="0.2">
      <c r="A3918">
        <v>3916</v>
      </c>
      <c r="B3918" s="3" t="s">
        <v>3912</v>
      </c>
      <c r="C3918" s="3" t="s">
        <v>8023</v>
      </c>
      <c r="D3918" s="15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8">
        <f t="shared" si="320"/>
        <v>0</v>
      </c>
      <c r="P3918" s="6" t="str">
        <f t="shared" si="321"/>
        <v>N/A</v>
      </c>
      <c r="Q3918" s="10" t="s">
        <v>8314</v>
      </c>
      <c r="R3918" t="s">
        <v>8315</v>
      </c>
      <c r="S3918" s="12">
        <f t="shared" si="322"/>
        <v>42494.471666666665</v>
      </c>
      <c r="T3918" s="12">
        <f t="shared" si="323"/>
        <v>42524.471666666665</v>
      </c>
      <c r="U3918">
        <f t="shared" si="319"/>
        <v>2016</v>
      </c>
    </row>
    <row r="3919" spans="1:21" ht="48" x14ac:dyDescent="0.2">
      <c r="A3919">
        <v>3917</v>
      </c>
      <c r="B3919" s="3" t="s">
        <v>3913</v>
      </c>
      <c r="C3919" s="3" t="s">
        <v>8024</v>
      </c>
      <c r="D3919" s="15">
        <v>3500</v>
      </c>
      <c r="E3919" s="8">
        <v>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8">
        <f t="shared" si="320"/>
        <v>0</v>
      </c>
      <c r="P3919" s="6">
        <f t="shared" si="321"/>
        <v>0</v>
      </c>
      <c r="Q3919" s="10" t="s">
        <v>8314</v>
      </c>
      <c r="R3919" t="s">
        <v>8315</v>
      </c>
      <c r="S3919" s="12">
        <f t="shared" si="322"/>
        <v>41863.527326388888</v>
      </c>
      <c r="T3919" s="12">
        <f t="shared" si="323"/>
        <v>41893.527326388888</v>
      </c>
      <c r="U3919">
        <f t="shared" si="319"/>
        <v>2014</v>
      </c>
    </row>
    <row r="3920" spans="1:21" ht="48" x14ac:dyDescent="0.2">
      <c r="A3920">
        <v>3918</v>
      </c>
      <c r="B3920" s="3" t="s">
        <v>3914</v>
      </c>
      <c r="C3920" s="3" t="s">
        <v>8025</v>
      </c>
      <c r="D3920" s="15">
        <v>60000</v>
      </c>
      <c r="E3920" s="8">
        <v>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8">
        <f t="shared" si="320"/>
        <v>0</v>
      </c>
      <c r="P3920" s="6">
        <f t="shared" si="321"/>
        <v>0</v>
      </c>
      <c r="Q3920" s="10" t="s">
        <v>8314</v>
      </c>
      <c r="R3920" t="s">
        <v>8315</v>
      </c>
      <c r="S3920" s="12">
        <f t="shared" si="322"/>
        <v>41843.664618055554</v>
      </c>
      <c r="T3920" s="12">
        <f t="shared" si="323"/>
        <v>41855.666666666664</v>
      </c>
      <c r="U3920">
        <f t="shared" si="319"/>
        <v>2014</v>
      </c>
    </row>
    <row r="3921" spans="1:21" ht="48" x14ac:dyDescent="0.2">
      <c r="A3921">
        <v>3919</v>
      </c>
      <c r="B3921" s="3" t="s">
        <v>3915</v>
      </c>
      <c r="C3921" s="3" t="s">
        <v>8026</v>
      </c>
      <c r="D3921" s="15">
        <v>5000</v>
      </c>
      <c r="E3921" s="8">
        <v>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8">
        <f t="shared" si="320"/>
        <v>0</v>
      </c>
      <c r="P3921" s="6">
        <f t="shared" si="321"/>
        <v>0</v>
      </c>
      <c r="Q3921" s="10" t="s">
        <v>8314</v>
      </c>
      <c r="R3921" t="s">
        <v>8315</v>
      </c>
      <c r="S3921" s="12">
        <f t="shared" si="322"/>
        <v>42358.684872685189</v>
      </c>
      <c r="T3921" s="12">
        <f t="shared" si="323"/>
        <v>42387</v>
      </c>
      <c r="U3921">
        <f t="shared" si="319"/>
        <v>2015</v>
      </c>
    </row>
    <row r="3922" spans="1:21" ht="48" x14ac:dyDescent="0.2">
      <c r="A3922">
        <v>3920</v>
      </c>
      <c r="B3922" s="3" t="s">
        <v>3916</v>
      </c>
      <c r="C3922" s="3" t="s">
        <v>8027</v>
      </c>
      <c r="D3922" s="15">
        <v>2500</v>
      </c>
      <c r="E3922" s="8">
        <v>0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8">
        <f t="shared" si="320"/>
        <v>0</v>
      </c>
      <c r="P3922" s="6">
        <f t="shared" si="321"/>
        <v>0</v>
      </c>
      <c r="Q3922" s="10" t="s">
        <v>8314</v>
      </c>
      <c r="R3922" t="s">
        <v>8315</v>
      </c>
      <c r="S3922" s="12">
        <f t="shared" si="322"/>
        <v>42657.38726851852</v>
      </c>
      <c r="T3922" s="12">
        <f t="shared" si="323"/>
        <v>42687.428935185191</v>
      </c>
      <c r="U3922">
        <f t="shared" si="319"/>
        <v>2016</v>
      </c>
    </row>
    <row r="3923" spans="1:21" ht="48" x14ac:dyDescent="0.2">
      <c r="A3923">
        <v>3921</v>
      </c>
      <c r="B3923" s="3" t="s">
        <v>3917</v>
      </c>
      <c r="C3923" s="3" t="s">
        <v>8028</v>
      </c>
      <c r="D3923" s="15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8">
        <f t="shared" si="320"/>
        <v>0</v>
      </c>
      <c r="P3923" s="6" t="str">
        <f t="shared" si="321"/>
        <v>N/A</v>
      </c>
      <c r="Q3923" s="10" t="s">
        <v>8314</v>
      </c>
      <c r="R3923" t="s">
        <v>8315</v>
      </c>
      <c r="S3923" s="12">
        <f t="shared" si="322"/>
        <v>41926.542303240742</v>
      </c>
      <c r="T3923" s="12">
        <f t="shared" si="323"/>
        <v>41938.75</v>
      </c>
      <c r="U3923">
        <f t="shared" si="319"/>
        <v>2014</v>
      </c>
    </row>
    <row r="3924" spans="1:21" ht="48" x14ac:dyDescent="0.2">
      <c r="A3924">
        <v>3922</v>
      </c>
      <c r="B3924" s="3" t="s">
        <v>3918</v>
      </c>
      <c r="C3924" s="3" t="s">
        <v>8029</v>
      </c>
      <c r="D3924" s="15">
        <v>750</v>
      </c>
      <c r="E3924" s="8">
        <v>0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8">
        <f t="shared" si="320"/>
        <v>0</v>
      </c>
      <c r="P3924" s="6">
        <f t="shared" si="321"/>
        <v>0</v>
      </c>
      <c r="Q3924" s="10" t="s">
        <v>8314</v>
      </c>
      <c r="R3924" t="s">
        <v>8315</v>
      </c>
      <c r="S3924" s="12">
        <f t="shared" si="322"/>
        <v>42020.768634259264</v>
      </c>
      <c r="T3924" s="12">
        <f t="shared" si="323"/>
        <v>42065.958333333328</v>
      </c>
      <c r="U3924">
        <f t="shared" si="319"/>
        <v>2015</v>
      </c>
    </row>
    <row r="3925" spans="1:21" ht="48" x14ac:dyDescent="0.2">
      <c r="A3925">
        <v>3923</v>
      </c>
      <c r="B3925" s="3" t="s">
        <v>3919</v>
      </c>
      <c r="C3925" s="3" t="s">
        <v>8030</v>
      </c>
      <c r="D3925" s="15">
        <v>11500</v>
      </c>
      <c r="E3925" s="8">
        <v>0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8">
        <f t="shared" si="320"/>
        <v>0</v>
      </c>
      <c r="P3925" s="6">
        <f t="shared" si="321"/>
        <v>0</v>
      </c>
      <c r="Q3925" s="10" t="s">
        <v>8314</v>
      </c>
      <c r="R3925" t="s">
        <v>8315</v>
      </c>
      <c r="S3925" s="12">
        <f t="shared" si="322"/>
        <v>42075.979988425926</v>
      </c>
      <c r="T3925" s="12">
        <f t="shared" si="323"/>
        <v>42103.979988425926</v>
      </c>
      <c r="U3925">
        <f t="shared" si="319"/>
        <v>2015</v>
      </c>
    </row>
    <row r="3926" spans="1:21" ht="48" x14ac:dyDescent="0.2">
      <c r="A3926">
        <v>3924</v>
      </c>
      <c r="B3926" s="3" t="s">
        <v>3920</v>
      </c>
      <c r="C3926" s="3" t="s">
        <v>8031</v>
      </c>
      <c r="D3926" s="15">
        <v>15000</v>
      </c>
      <c r="E3926" s="8">
        <v>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8">
        <f t="shared" si="320"/>
        <v>0</v>
      </c>
      <c r="P3926" s="6">
        <f t="shared" si="321"/>
        <v>0</v>
      </c>
      <c r="Q3926" s="10" t="s">
        <v>8314</v>
      </c>
      <c r="R3926" t="s">
        <v>8315</v>
      </c>
      <c r="S3926" s="12">
        <f t="shared" si="322"/>
        <v>41786.959745370368</v>
      </c>
      <c r="T3926" s="12">
        <f t="shared" si="323"/>
        <v>41816.959745370368</v>
      </c>
      <c r="U3926">
        <f t="shared" si="319"/>
        <v>2014</v>
      </c>
    </row>
    <row r="3927" spans="1:21" ht="48" x14ac:dyDescent="0.2">
      <c r="A3927">
        <v>3925</v>
      </c>
      <c r="B3927" s="3" t="s">
        <v>3921</v>
      </c>
      <c r="C3927" s="3" t="s">
        <v>8032</v>
      </c>
      <c r="D3927" s="15">
        <v>150</v>
      </c>
      <c r="E3927" s="8">
        <v>0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8">
        <f t="shared" si="320"/>
        <v>0</v>
      </c>
      <c r="P3927" s="6">
        <f t="shared" si="321"/>
        <v>0</v>
      </c>
      <c r="Q3927" s="10" t="s">
        <v>8314</v>
      </c>
      <c r="R3927" t="s">
        <v>8315</v>
      </c>
      <c r="S3927" s="12">
        <f t="shared" si="322"/>
        <v>41820.870821759258</v>
      </c>
      <c r="T3927" s="12">
        <f t="shared" si="323"/>
        <v>41850.870821759258</v>
      </c>
      <c r="U3927">
        <f t="shared" si="319"/>
        <v>2014</v>
      </c>
    </row>
    <row r="3928" spans="1:21" ht="32" x14ac:dyDescent="0.2">
      <c r="A3928">
        <v>3926</v>
      </c>
      <c r="B3928" s="3" t="s">
        <v>3922</v>
      </c>
      <c r="C3928" s="3" t="s">
        <v>8033</v>
      </c>
      <c r="D3928" s="15">
        <v>5000</v>
      </c>
      <c r="E3928" s="8">
        <v>0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8">
        <f t="shared" si="320"/>
        <v>0</v>
      </c>
      <c r="P3928" s="6">
        <f t="shared" si="321"/>
        <v>0</v>
      </c>
      <c r="Q3928" s="10" t="s">
        <v>8314</v>
      </c>
      <c r="R3928" t="s">
        <v>8315</v>
      </c>
      <c r="S3928" s="12">
        <f t="shared" si="322"/>
        <v>41970.085046296299</v>
      </c>
      <c r="T3928" s="12">
        <f t="shared" si="323"/>
        <v>42000.085046296299</v>
      </c>
      <c r="U3928">
        <f t="shared" si="319"/>
        <v>2014</v>
      </c>
    </row>
    <row r="3929" spans="1:21" ht="48" x14ac:dyDescent="0.2">
      <c r="A3929">
        <v>3927</v>
      </c>
      <c r="B3929" s="3" t="s">
        <v>3923</v>
      </c>
      <c r="C3929" s="3" t="s">
        <v>8034</v>
      </c>
      <c r="D3929" s="15">
        <v>2500</v>
      </c>
      <c r="E3929" s="8">
        <v>0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8">
        <f t="shared" si="320"/>
        <v>0</v>
      </c>
      <c r="P3929" s="6">
        <f t="shared" si="321"/>
        <v>0</v>
      </c>
      <c r="Q3929" s="10" t="s">
        <v>8314</v>
      </c>
      <c r="R3929" t="s">
        <v>8315</v>
      </c>
      <c r="S3929" s="12">
        <f t="shared" si="322"/>
        <v>41830.267407407409</v>
      </c>
      <c r="T3929" s="12">
        <f t="shared" si="323"/>
        <v>41860.267407407409</v>
      </c>
      <c r="U3929">
        <f t="shared" si="319"/>
        <v>2014</v>
      </c>
    </row>
    <row r="3930" spans="1:21" ht="48" x14ac:dyDescent="0.2">
      <c r="A3930">
        <v>3928</v>
      </c>
      <c r="B3930" s="3" t="s">
        <v>3924</v>
      </c>
      <c r="C3930" s="3" t="s">
        <v>8035</v>
      </c>
      <c r="D3930" s="15">
        <v>5000</v>
      </c>
      <c r="E3930" s="8">
        <v>0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8">
        <f t="shared" si="320"/>
        <v>0</v>
      </c>
      <c r="P3930" s="6">
        <f t="shared" si="321"/>
        <v>0</v>
      </c>
      <c r="Q3930" s="10" t="s">
        <v>8314</v>
      </c>
      <c r="R3930" t="s">
        <v>8315</v>
      </c>
      <c r="S3930" s="12">
        <f t="shared" si="322"/>
        <v>42265.683182870373</v>
      </c>
      <c r="T3930" s="12">
        <f t="shared" si="323"/>
        <v>42293.207638888889</v>
      </c>
      <c r="U3930">
        <f t="shared" si="319"/>
        <v>2015</v>
      </c>
    </row>
    <row r="3931" spans="1:21" ht="48" x14ac:dyDescent="0.2">
      <c r="A3931">
        <v>3929</v>
      </c>
      <c r="B3931" s="3" t="s">
        <v>3925</v>
      </c>
      <c r="C3931" s="3" t="s">
        <v>8036</v>
      </c>
      <c r="D3931" s="15">
        <v>20000</v>
      </c>
      <c r="E3931" s="8">
        <v>0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8">
        <f t="shared" si="320"/>
        <v>0</v>
      </c>
      <c r="P3931" s="6">
        <f t="shared" si="321"/>
        <v>0</v>
      </c>
      <c r="Q3931" s="10" t="s">
        <v>8314</v>
      </c>
      <c r="R3931" t="s">
        <v>8315</v>
      </c>
      <c r="S3931" s="12">
        <f t="shared" si="322"/>
        <v>42601.827141203699</v>
      </c>
      <c r="T3931" s="12">
        <f t="shared" si="323"/>
        <v>42631.827141203699</v>
      </c>
      <c r="U3931">
        <f t="shared" si="319"/>
        <v>2016</v>
      </c>
    </row>
    <row r="3932" spans="1:21" ht="48" x14ac:dyDescent="0.2">
      <c r="A3932">
        <v>3930</v>
      </c>
      <c r="B3932" s="3" t="s">
        <v>3926</v>
      </c>
      <c r="C3932" s="3" t="s">
        <v>8037</v>
      </c>
      <c r="D3932" s="15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8">
        <f t="shared" si="320"/>
        <v>0</v>
      </c>
      <c r="P3932" s="6" t="str">
        <f t="shared" si="321"/>
        <v>N/A</v>
      </c>
      <c r="Q3932" s="10" t="s">
        <v>8314</v>
      </c>
      <c r="R3932" t="s">
        <v>8315</v>
      </c>
      <c r="S3932" s="12">
        <f t="shared" si="322"/>
        <v>42433.338749999995</v>
      </c>
      <c r="T3932" s="12">
        <f t="shared" si="323"/>
        <v>42461.25</v>
      </c>
      <c r="U3932">
        <f t="shared" si="319"/>
        <v>2016</v>
      </c>
    </row>
    <row r="3933" spans="1:21" ht="48" x14ac:dyDescent="0.2">
      <c r="A3933">
        <v>3931</v>
      </c>
      <c r="B3933" s="3" t="s">
        <v>3927</v>
      </c>
      <c r="C3933" s="3" t="s">
        <v>8038</v>
      </c>
      <c r="D3933" s="15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8">
        <f t="shared" si="320"/>
        <v>0</v>
      </c>
      <c r="P3933" s="6" t="str">
        <f t="shared" si="321"/>
        <v>N/A</v>
      </c>
      <c r="Q3933" s="10" t="s">
        <v>8314</v>
      </c>
      <c r="R3933" t="s">
        <v>8315</v>
      </c>
      <c r="S3933" s="12">
        <f t="shared" si="322"/>
        <v>42228.151701388888</v>
      </c>
      <c r="T3933" s="12">
        <f t="shared" si="323"/>
        <v>42253.151701388888</v>
      </c>
      <c r="U3933">
        <f t="shared" si="319"/>
        <v>2015</v>
      </c>
    </row>
    <row r="3934" spans="1:21" ht="48" x14ac:dyDescent="0.2">
      <c r="A3934">
        <v>3932</v>
      </c>
      <c r="B3934" s="3" t="s">
        <v>3928</v>
      </c>
      <c r="C3934" s="3" t="s">
        <v>8039</v>
      </c>
      <c r="D3934" s="15">
        <v>12000</v>
      </c>
      <c r="E3934" s="8">
        <v>0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8">
        <f t="shared" si="320"/>
        <v>0</v>
      </c>
      <c r="P3934" s="6">
        <f t="shared" si="321"/>
        <v>0</v>
      </c>
      <c r="Q3934" s="10" t="s">
        <v>8314</v>
      </c>
      <c r="R3934" t="s">
        <v>8315</v>
      </c>
      <c r="S3934" s="12">
        <f t="shared" si="322"/>
        <v>42415.168564814812</v>
      </c>
      <c r="T3934" s="12">
        <f t="shared" si="323"/>
        <v>42445.126898148148</v>
      </c>
      <c r="U3934">
        <f t="shared" si="319"/>
        <v>2016</v>
      </c>
    </row>
    <row r="3935" spans="1:21" ht="48" x14ac:dyDescent="0.2">
      <c r="A3935">
        <v>3933</v>
      </c>
      <c r="B3935" s="3" t="s">
        <v>3929</v>
      </c>
      <c r="C3935" s="3" t="s">
        <v>8040</v>
      </c>
      <c r="D3935" s="15">
        <v>7000</v>
      </c>
      <c r="E3935" s="8">
        <v>0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8">
        <f t="shared" si="320"/>
        <v>0</v>
      </c>
      <c r="P3935" s="6">
        <f t="shared" si="321"/>
        <v>0</v>
      </c>
      <c r="Q3935" s="10" t="s">
        <v>8314</v>
      </c>
      <c r="R3935" t="s">
        <v>8315</v>
      </c>
      <c r="S3935" s="12">
        <f t="shared" si="322"/>
        <v>42538.968310185184</v>
      </c>
      <c r="T3935" s="12">
        <f t="shared" si="323"/>
        <v>42568.029861111107</v>
      </c>
      <c r="U3935">
        <f t="shared" si="319"/>
        <v>2016</v>
      </c>
    </row>
    <row r="3936" spans="1:21" ht="48" x14ac:dyDescent="0.2">
      <c r="A3936">
        <v>3934</v>
      </c>
      <c r="B3936" s="3" t="s">
        <v>3930</v>
      </c>
      <c r="C3936" s="3" t="s">
        <v>8041</v>
      </c>
      <c r="D3936" s="15">
        <v>5000</v>
      </c>
      <c r="E3936" s="8">
        <v>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8">
        <f t="shared" si="320"/>
        <v>0</v>
      </c>
      <c r="P3936" s="6">
        <f t="shared" si="321"/>
        <v>0</v>
      </c>
      <c r="Q3936" s="10" t="s">
        <v>8314</v>
      </c>
      <c r="R3936" t="s">
        <v>8315</v>
      </c>
      <c r="S3936" s="12">
        <f t="shared" si="322"/>
        <v>42233.671747685185</v>
      </c>
      <c r="T3936" s="12">
        <f t="shared" si="323"/>
        <v>42278.541666666672</v>
      </c>
      <c r="U3936">
        <f t="shared" si="319"/>
        <v>2015</v>
      </c>
    </row>
    <row r="3937" spans="1:21" ht="64" x14ac:dyDescent="0.2">
      <c r="A3937">
        <v>3935</v>
      </c>
      <c r="B3937" s="3" t="s">
        <v>3931</v>
      </c>
      <c r="C3937" s="3" t="s">
        <v>8042</v>
      </c>
      <c r="D3937" s="15">
        <v>3000</v>
      </c>
      <c r="E3937" s="8">
        <v>0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8">
        <f t="shared" si="320"/>
        <v>0</v>
      </c>
      <c r="P3937" s="6">
        <f t="shared" si="321"/>
        <v>0</v>
      </c>
      <c r="Q3937" s="10" t="s">
        <v>8314</v>
      </c>
      <c r="R3937" t="s">
        <v>8315</v>
      </c>
      <c r="S3937" s="12">
        <f t="shared" si="322"/>
        <v>42221.656782407401</v>
      </c>
      <c r="T3937" s="12">
        <f t="shared" si="323"/>
        <v>42281.656782407401</v>
      </c>
      <c r="U3937">
        <f t="shared" si="319"/>
        <v>2015</v>
      </c>
    </row>
    <row r="3938" spans="1:21" ht="48" x14ac:dyDescent="0.2">
      <c r="A3938">
        <v>3936</v>
      </c>
      <c r="B3938" s="3" t="s">
        <v>3932</v>
      </c>
      <c r="C3938" s="3" t="s">
        <v>8043</v>
      </c>
      <c r="D3938" s="15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8">
        <f t="shared" si="320"/>
        <v>0</v>
      </c>
      <c r="P3938" s="6" t="str">
        <f t="shared" si="321"/>
        <v>N/A</v>
      </c>
      <c r="Q3938" s="10" t="s">
        <v>8314</v>
      </c>
      <c r="R3938" t="s">
        <v>8315</v>
      </c>
      <c r="S3938" s="12">
        <f t="shared" si="322"/>
        <v>42675.262962962966</v>
      </c>
      <c r="T3938" s="12">
        <f t="shared" si="323"/>
        <v>42705.304629629631</v>
      </c>
      <c r="U3938">
        <f t="shared" si="319"/>
        <v>2016</v>
      </c>
    </row>
    <row r="3939" spans="1:21" ht="48" x14ac:dyDescent="0.2">
      <c r="A3939">
        <v>3937</v>
      </c>
      <c r="B3939" s="3" t="s">
        <v>3933</v>
      </c>
      <c r="C3939" s="3" t="s">
        <v>8044</v>
      </c>
      <c r="D3939" s="15">
        <v>2885</v>
      </c>
      <c r="E3939" s="8">
        <v>0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8">
        <f t="shared" si="320"/>
        <v>0</v>
      </c>
      <c r="P3939" s="6">
        <f t="shared" si="321"/>
        <v>0</v>
      </c>
      <c r="Q3939" s="10" t="s">
        <v>8314</v>
      </c>
      <c r="R3939" t="s">
        <v>8315</v>
      </c>
      <c r="S3939" s="12">
        <f t="shared" si="322"/>
        <v>42534.631481481483</v>
      </c>
      <c r="T3939" s="12">
        <f t="shared" si="323"/>
        <v>42562.631481481483</v>
      </c>
      <c r="U3939">
        <f t="shared" si="319"/>
        <v>2016</v>
      </c>
    </row>
    <row r="3940" spans="1:21" ht="48" x14ac:dyDescent="0.2">
      <c r="A3940">
        <v>3938</v>
      </c>
      <c r="B3940" s="3" t="s">
        <v>3934</v>
      </c>
      <c r="C3940" s="3" t="s">
        <v>8045</v>
      </c>
      <c r="D3940" s="15">
        <v>3255</v>
      </c>
      <c r="E3940" s="8">
        <v>0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8">
        <f t="shared" si="320"/>
        <v>0</v>
      </c>
      <c r="P3940" s="6">
        <f t="shared" si="321"/>
        <v>0</v>
      </c>
      <c r="Q3940" s="10" t="s">
        <v>8314</v>
      </c>
      <c r="R3940" t="s">
        <v>8315</v>
      </c>
      <c r="S3940" s="12">
        <f t="shared" si="322"/>
        <v>42151.905717592599</v>
      </c>
      <c r="T3940" s="12">
        <f t="shared" si="323"/>
        <v>42182.905717592599</v>
      </c>
      <c r="U3940">
        <f t="shared" si="319"/>
        <v>2015</v>
      </c>
    </row>
    <row r="3941" spans="1:21" ht="48" x14ac:dyDescent="0.2">
      <c r="A3941">
        <v>3939</v>
      </c>
      <c r="B3941" s="3" t="s">
        <v>3935</v>
      </c>
      <c r="C3941" s="3" t="s">
        <v>8046</v>
      </c>
      <c r="D3941" s="15">
        <v>5000</v>
      </c>
      <c r="E3941" s="8">
        <v>0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8">
        <f t="shared" si="320"/>
        <v>0</v>
      </c>
      <c r="P3941" s="6">
        <f t="shared" si="321"/>
        <v>0</v>
      </c>
      <c r="Q3941" s="10" t="s">
        <v>8314</v>
      </c>
      <c r="R3941" t="s">
        <v>8315</v>
      </c>
      <c r="S3941" s="12">
        <f t="shared" si="322"/>
        <v>41915.400219907409</v>
      </c>
      <c r="T3941" s="12">
        <f t="shared" si="323"/>
        <v>41919.1875</v>
      </c>
      <c r="U3941">
        <f t="shared" si="319"/>
        <v>2014</v>
      </c>
    </row>
    <row r="3942" spans="1:21" ht="48" x14ac:dyDescent="0.2">
      <c r="A3942">
        <v>3940</v>
      </c>
      <c r="B3942" s="3" t="s">
        <v>3936</v>
      </c>
      <c r="C3942" s="3" t="s">
        <v>8047</v>
      </c>
      <c r="D3942" s="15">
        <v>5000</v>
      </c>
      <c r="E3942" s="8">
        <v>0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8">
        <f t="shared" si="320"/>
        <v>0</v>
      </c>
      <c r="P3942" s="6">
        <f t="shared" si="321"/>
        <v>0</v>
      </c>
      <c r="Q3942" s="10" t="s">
        <v>8314</v>
      </c>
      <c r="R3942" t="s">
        <v>8315</v>
      </c>
      <c r="S3942" s="12">
        <f t="shared" si="322"/>
        <v>41961.492488425924</v>
      </c>
      <c r="T3942" s="12">
        <f t="shared" si="323"/>
        <v>42006.492488425924</v>
      </c>
      <c r="U3942">
        <f t="shared" si="319"/>
        <v>2014</v>
      </c>
    </row>
    <row r="3943" spans="1:21" ht="48" x14ac:dyDescent="0.2">
      <c r="A3943">
        <v>3941</v>
      </c>
      <c r="B3943" s="3" t="s">
        <v>3937</v>
      </c>
      <c r="C3943" s="3" t="s">
        <v>8048</v>
      </c>
      <c r="D3943" s="15">
        <v>5500</v>
      </c>
      <c r="E3943" s="8">
        <v>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8">
        <f t="shared" si="320"/>
        <v>0</v>
      </c>
      <c r="P3943" s="6">
        <f t="shared" si="321"/>
        <v>0</v>
      </c>
      <c r="Q3943" s="10" t="s">
        <v>8314</v>
      </c>
      <c r="R3943" t="s">
        <v>8315</v>
      </c>
      <c r="S3943" s="12">
        <f t="shared" si="322"/>
        <v>41940.587233796294</v>
      </c>
      <c r="T3943" s="12">
        <f t="shared" si="323"/>
        <v>41968.041666666672</v>
      </c>
      <c r="U3943">
        <f t="shared" si="319"/>
        <v>2014</v>
      </c>
    </row>
    <row r="3944" spans="1:21" ht="48" x14ac:dyDescent="0.2">
      <c r="A3944">
        <v>3942</v>
      </c>
      <c r="B3944" s="3" t="s">
        <v>3938</v>
      </c>
      <c r="C3944" s="3" t="s">
        <v>8049</v>
      </c>
      <c r="D3944" s="15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8">
        <f t="shared" si="320"/>
        <v>0</v>
      </c>
      <c r="P3944" s="6" t="str">
        <f t="shared" si="321"/>
        <v>N/A</v>
      </c>
      <c r="Q3944" s="10" t="s">
        <v>8314</v>
      </c>
      <c r="R3944" t="s">
        <v>8315</v>
      </c>
      <c r="S3944" s="12">
        <f t="shared" si="322"/>
        <v>42111.904097222221</v>
      </c>
      <c r="T3944" s="12">
        <f t="shared" si="323"/>
        <v>42171.904097222221</v>
      </c>
      <c r="U3944">
        <f t="shared" si="319"/>
        <v>2015</v>
      </c>
    </row>
    <row r="3945" spans="1:21" ht="48" x14ac:dyDescent="0.2">
      <c r="A3945">
        <v>3943</v>
      </c>
      <c r="B3945" s="3" t="s">
        <v>3939</v>
      </c>
      <c r="C3945" s="3" t="s">
        <v>8050</v>
      </c>
      <c r="D3945" s="15">
        <v>5000</v>
      </c>
      <c r="E3945" s="8">
        <v>0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8">
        <f t="shared" si="320"/>
        <v>0</v>
      </c>
      <c r="P3945" s="6">
        <f t="shared" si="321"/>
        <v>0</v>
      </c>
      <c r="Q3945" s="10" t="s">
        <v>8314</v>
      </c>
      <c r="R3945" t="s">
        <v>8315</v>
      </c>
      <c r="S3945" s="12">
        <f t="shared" si="322"/>
        <v>42279.778564814813</v>
      </c>
      <c r="T3945" s="12">
        <f t="shared" si="323"/>
        <v>42310.701388888891</v>
      </c>
      <c r="U3945">
        <f t="shared" si="319"/>
        <v>2015</v>
      </c>
    </row>
    <row r="3946" spans="1:21" ht="48" x14ac:dyDescent="0.2">
      <c r="A3946">
        <v>3944</v>
      </c>
      <c r="B3946" s="3" t="s">
        <v>3940</v>
      </c>
      <c r="C3946" s="3" t="s">
        <v>8051</v>
      </c>
      <c r="D3946" s="15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8">
        <f t="shared" si="320"/>
        <v>0</v>
      </c>
      <c r="P3946" s="6" t="str">
        <f t="shared" si="321"/>
        <v>N/A</v>
      </c>
      <c r="Q3946" s="10" t="s">
        <v>8314</v>
      </c>
      <c r="R3946" t="s">
        <v>8315</v>
      </c>
      <c r="S3946" s="12">
        <f t="shared" si="322"/>
        <v>42213.662905092591</v>
      </c>
      <c r="T3946" s="12">
        <f t="shared" si="323"/>
        <v>42243.662905092591</v>
      </c>
      <c r="U3946">
        <f t="shared" si="319"/>
        <v>2015</v>
      </c>
    </row>
    <row r="3947" spans="1:21" ht="48" x14ac:dyDescent="0.2">
      <c r="A3947">
        <v>3945</v>
      </c>
      <c r="B3947" s="3" t="s">
        <v>3941</v>
      </c>
      <c r="C3947" s="3" t="s">
        <v>8052</v>
      </c>
      <c r="D3947" s="15">
        <v>2000</v>
      </c>
      <c r="E3947" s="8">
        <v>0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8">
        <f t="shared" si="320"/>
        <v>0</v>
      </c>
      <c r="P3947" s="6">
        <f t="shared" si="321"/>
        <v>0</v>
      </c>
      <c r="Q3947" s="10" t="s">
        <v>8314</v>
      </c>
      <c r="R3947" t="s">
        <v>8315</v>
      </c>
      <c r="S3947" s="12">
        <f t="shared" si="322"/>
        <v>42109.801712962959</v>
      </c>
      <c r="T3947" s="12">
        <f t="shared" si="323"/>
        <v>42139.801712962959</v>
      </c>
      <c r="U3947">
        <f t="shared" si="319"/>
        <v>2015</v>
      </c>
    </row>
    <row r="3948" spans="1:21" ht="32" x14ac:dyDescent="0.2">
      <c r="A3948">
        <v>3946</v>
      </c>
      <c r="B3948" s="3" t="s">
        <v>3942</v>
      </c>
      <c r="C3948" s="3" t="s">
        <v>8053</v>
      </c>
      <c r="D3948" s="15">
        <v>6000</v>
      </c>
      <c r="E3948" s="8">
        <v>0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8">
        <f t="shared" si="320"/>
        <v>0</v>
      </c>
      <c r="P3948" s="6">
        <f t="shared" si="321"/>
        <v>0</v>
      </c>
      <c r="Q3948" s="10" t="s">
        <v>8314</v>
      </c>
      <c r="R3948" t="s">
        <v>8315</v>
      </c>
      <c r="S3948" s="12">
        <f t="shared" si="322"/>
        <v>42031.833587962959</v>
      </c>
      <c r="T3948" s="12">
        <f t="shared" si="323"/>
        <v>42063.333333333328</v>
      </c>
      <c r="U3948">
        <f t="shared" si="319"/>
        <v>2015</v>
      </c>
    </row>
    <row r="3949" spans="1:21" ht="48" x14ac:dyDescent="0.2">
      <c r="A3949">
        <v>3947</v>
      </c>
      <c r="B3949" s="3" t="s">
        <v>3943</v>
      </c>
      <c r="C3949" s="3" t="s">
        <v>8054</v>
      </c>
      <c r="D3949" s="15">
        <v>3000</v>
      </c>
      <c r="E3949" s="8">
        <v>0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8">
        <f t="shared" si="320"/>
        <v>0</v>
      </c>
      <c r="P3949" s="6">
        <f t="shared" si="321"/>
        <v>0</v>
      </c>
      <c r="Q3949" s="10" t="s">
        <v>8314</v>
      </c>
      <c r="R3949" t="s">
        <v>8315</v>
      </c>
      <c r="S3949" s="12">
        <f t="shared" si="322"/>
        <v>42615.142870370371</v>
      </c>
      <c r="T3949" s="12">
        <f t="shared" si="323"/>
        <v>42645.142870370371</v>
      </c>
      <c r="U3949">
        <f t="shared" si="319"/>
        <v>2016</v>
      </c>
    </row>
    <row r="3950" spans="1:21" ht="48" x14ac:dyDescent="0.2">
      <c r="A3950">
        <v>3948</v>
      </c>
      <c r="B3950" s="3" t="s">
        <v>3944</v>
      </c>
      <c r="C3950" s="3" t="s">
        <v>8055</v>
      </c>
      <c r="D3950" s="15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8">
        <f t="shared" si="320"/>
        <v>0</v>
      </c>
      <c r="P3950" s="6" t="str">
        <f t="shared" si="321"/>
        <v>N/A</v>
      </c>
      <c r="Q3950" s="10" t="s">
        <v>8314</v>
      </c>
      <c r="R3950" t="s">
        <v>8315</v>
      </c>
      <c r="S3950" s="12">
        <f t="shared" si="322"/>
        <v>41829.325497685182</v>
      </c>
      <c r="T3950" s="12">
        <f t="shared" si="323"/>
        <v>41889.325497685182</v>
      </c>
      <c r="U3950">
        <f t="shared" ref="U3950:U4013" si="324">YEAR(S3950)</f>
        <v>2014</v>
      </c>
    </row>
    <row r="3951" spans="1:21" ht="48" x14ac:dyDescent="0.2">
      <c r="A3951">
        <v>3949</v>
      </c>
      <c r="B3951" s="3" t="s">
        <v>3945</v>
      </c>
      <c r="C3951" s="3" t="s">
        <v>8056</v>
      </c>
      <c r="D3951" s="15">
        <v>10000</v>
      </c>
      <c r="E3951" s="8">
        <v>0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8">
        <f t="shared" si="320"/>
        <v>0</v>
      </c>
      <c r="P3951" s="6">
        <f t="shared" si="321"/>
        <v>0</v>
      </c>
      <c r="Q3951" s="10" t="s">
        <v>8314</v>
      </c>
      <c r="R3951" t="s">
        <v>8315</v>
      </c>
      <c r="S3951" s="12">
        <f t="shared" si="322"/>
        <v>42016.120613425926</v>
      </c>
      <c r="T3951" s="12">
        <f t="shared" si="323"/>
        <v>42046.120613425926</v>
      </c>
      <c r="U3951">
        <f t="shared" si="324"/>
        <v>2015</v>
      </c>
    </row>
    <row r="3952" spans="1:21" ht="48" x14ac:dyDescent="0.2">
      <c r="A3952">
        <v>3950</v>
      </c>
      <c r="B3952" s="3" t="s">
        <v>3946</v>
      </c>
      <c r="C3952" s="3" t="s">
        <v>8057</v>
      </c>
      <c r="D3952" s="15">
        <v>4000</v>
      </c>
      <c r="E3952" s="8">
        <v>0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8">
        <f t="shared" si="320"/>
        <v>0</v>
      </c>
      <c r="P3952" s="6">
        <f t="shared" si="321"/>
        <v>0</v>
      </c>
      <c r="Q3952" s="10" t="s">
        <v>8314</v>
      </c>
      <c r="R3952" t="s">
        <v>8315</v>
      </c>
      <c r="S3952" s="12">
        <f t="shared" si="322"/>
        <v>42439.702314814815</v>
      </c>
      <c r="T3952" s="12">
        <f t="shared" si="323"/>
        <v>42468.774305555555</v>
      </c>
      <c r="U3952">
        <f t="shared" si="324"/>
        <v>2016</v>
      </c>
    </row>
    <row r="3953" spans="1:21" ht="48" x14ac:dyDescent="0.2">
      <c r="A3953">
        <v>3951</v>
      </c>
      <c r="B3953" s="3" t="s">
        <v>3947</v>
      </c>
      <c r="C3953" s="3" t="s">
        <v>6960</v>
      </c>
      <c r="D3953" s="15">
        <v>200000</v>
      </c>
      <c r="E3953" s="8">
        <v>0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8">
        <f t="shared" si="320"/>
        <v>0</v>
      </c>
      <c r="P3953" s="6">
        <f t="shared" si="321"/>
        <v>0</v>
      </c>
      <c r="Q3953" s="10" t="s">
        <v>8314</v>
      </c>
      <c r="R3953" t="s">
        <v>8315</v>
      </c>
      <c r="S3953" s="12">
        <f t="shared" si="322"/>
        <v>42433.825717592597</v>
      </c>
      <c r="T3953" s="12">
        <f t="shared" si="323"/>
        <v>42493.784050925926</v>
      </c>
      <c r="U3953">
        <f t="shared" si="324"/>
        <v>2016</v>
      </c>
    </row>
    <row r="3954" spans="1:21" ht="48" x14ac:dyDescent="0.2">
      <c r="A3954">
        <v>3952</v>
      </c>
      <c r="B3954" s="3" t="s">
        <v>3948</v>
      </c>
      <c r="C3954" s="3" t="s">
        <v>8058</v>
      </c>
      <c r="D3954" s="15">
        <v>26000</v>
      </c>
      <c r="E3954" s="8">
        <v>0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8">
        <f t="shared" si="320"/>
        <v>0</v>
      </c>
      <c r="P3954" s="6">
        <f t="shared" si="321"/>
        <v>0</v>
      </c>
      <c r="Q3954" s="10" t="s">
        <v>8314</v>
      </c>
      <c r="R3954" t="s">
        <v>8315</v>
      </c>
      <c r="S3954" s="12">
        <f t="shared" si="322"/>
        <v>42243.790393518517</v>
      </c>
      <c r="T3954" s="12">
        <f t="shared" si="323"/>
        <v>42303.790393518517</v>
      </c>
      <c r="U3954">
        <f t="shared" si="324"/>
        <v>2015</v>
      </c>
    </row>
    <row r="3955" spans="1:21" ht="48" x14ac:dyDescent="0.2">
      <c r="A3955">
        <v>3953</v>
      </c>
      <c r="B3955" s="3" t="s">
        <v>3949</v>
      </c>
      <c r="C3955" s="3" t="s">
        <v>8059</v>
      </c>
      <c r="D3955" s="15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8">
        <f t="shared" si="320"/>
        <v>0</v>
      </c>
      <c r="P3955" s="6" t="str">
        <f t="shared" si="321"/>
        <v>N/A</v>
      </c>
      <c r="Q3955" s="10" t="s">
        <v>8314</v>
      </c>
      <c r="R3955" t="s">
        <v>8315</v>
      </c>
      <c r="S3955" s="12">
        <f t="shared" si="322"/>
        <v>42550.048449074078</v>
      </c>
      <c r="T3955" s="12">
        <f t="shared" si="323"/>
        <v>42580.978472222225</v>
      </c>
      <c r="U3955">
        <f t="shared" si="324"/>
        <v>2016</v>
      </c>
    </row>
    <row r="3956" spans="1:21" ht="48" x14ac:dyDescent="0.2">
      <c r="A3956">
        <v>3954</v>
      </c>
      <c r="B3956" s="3" t="s">
        <v>3950</v>
      </c>
      <c r="C3956" s="3" t="s">
        <v>8060</v>
      </c>
      <c r="D3956" s="15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8">
        <f t="shared" si="320"/>
        <v>0</v>
      </c>
      <c r="P3956" s="6" t="str">
        <f t="shared" si="321"/>
        <v>N/A</v>
      </c>
      <c r="Q3956" s="10" t="s">
        <v>8314</v>
      </c>
      <c r="R3956" t="s">
        <v>8315</v>
      </c>
      <c r="S3956" s="12">
        <f t="shared" si="322"/>
        <v>41774.651203703703</v>
      </c>
      <c r="T3956" s="12">
        <f t="shared" si="323"/>
        <v>41834.651203703703</v>
      </c>
      <c r="U3956">
        <f t="shared" si="324"/>
        <v>2014</v>
      </c>
    </row>
    <row r="3957" spans="1:21" ht="48" x14ac:dyDescent="0.2">
      <c r="A3957">
        <v>3955</v>
      </c>
      <c r="B3957" s="3" t="s">
        <v>3951</v>
      </c>
      <c r="C3957" s="3" t="s">
        <v>8061</v>
      </c>
      <c r="D3957" s="15">
        <v>1750</v>
      </c>
      <c r="E3957" s="8">
        <v>0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8">
        <f t="shared" si="320"/>
        <v>0</v>
      </c>
      <c r="P3957" s="6">
        <f t="shared" si="321"/>
        <v>0</v>
      </c>
      <c r="Q3957" s="10" t="s">
        <v>8314</v>
      </c>
      <c r="R3957" t="s">
        <v>8315</v>
      </c>
      <c r="S3957" s="12">
        <f t="shared" si="322"/>
        <v>42306.848854166667</v>
      </c>
      <c r="T3957" s="12">
        <f t="shared" si="323"/>
        <v>42336.890520833331</v>
      </c>
      <c r="U3957">
        <f t="shared" si="324"/>
        <v>2015</v>
      </c>
    </row>
    <row r="3958" spans="1:21" ht="48" x14ac:dyDescent="0.2">
      <c r="A3958">
        <v>3956</v>
      </c>
      <c r="B3958" s="3" t="s">
        <v>3952</v>
      </c>
      <c r="C3958" s="3" t="s">
        <v>8062</v>
      </c>
      <c r="D3958" s="15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8">
        <f t="shared" si="320"/>
        <v>0</v>
      </c>
      <c r="P3958" s="6" t="str">
        <f t="shared" si="321"/>
        <v>N/A</v>
      </c>
      <c r="Q3958" s="10" t="s">
        <v>8314</v>
      </c>
      <c r="R3958" t="s">
        <v>8315</v>
      </c>
      <c r="S3958" s="12">
        <f t="shared" si="322"/>
        <v>42457.932025462964</v>
      </c>
      <c r="T3958" s="12">
        <f t="shared" si="323"/>
        <v>42485.013888888891</v>
      </c>
      <c r="U3958">
        <f t="shared" si="324"/>
        <v>2016</v>
      </c>
    </row>
    <row r="3959" spans="1:21" ht="48" x14ac:dyDescent="0.2">
      <c r="A3959">
        <v>3957</v>
      </c>
      <c r="B3959" s="3" t="s">
        <v>3953</v>
      </c>
      <c r="C3959" s="3" t="s">
        <v>8063</v>
      </c>
      <c r="D3959" s="15">
        <v>28000</v>
      </c>
      <c r="E3959" s="8">
        <v>0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8">
        <f t="shared" si="320"/>
        <v>0</v>
      </c>
      <c r="P3959" s="6">
        <f t="shared" si="321"/>
        <v>0</v>
      </c>
      <c r="Q3959" s="10" t="s">
        <v>8314</v>
      </c>
      <c r="R3959" t="s">
        <v>8315</v>
      </c>
      <c r="S3959" s="12">
        <f t="shared" si="322"/>
        <v>42513.976319444439</v>
      </c>
      <c r="T3959" s="12">
        <f t="shared" si="323"/>
        <v>42559.976319444439</v>
      </c>
      <c r="U3959">
        <f t="shared" si="324"/>
        <v>2016</v>
      </c>
    </row>
    <row r="3960" spans="1:21" ht="48" x14ac:dyDescent="0.2">
      <c r="A3960">
        <v>3958</v>
      </c>
      <c r="B3960" s="3" t="s">
        <v>3954</v>
      </c>
      <c r="C3960" s="3" t="s">
        <v>8064</v>
      </c>
      <c r="D3960" s="15">
        <v>2000</v>
      </c>
      <c r="E3960" s="8">
        <v>0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8">
        <f t="shared" si="320"/>
        <v>0</v>
      </c>
      <c r="P3960" s="6">
        <f t="shared" si="321"/>
        <v>0</v>
      </c>
      <c r="Q3960" s="10" t="s">
        <v>8314</v>
      </c>
      <c r="R3960" t="s">
        <v>8315</v>
      </c>
      <c r="S3960" s="12">
        <f t="shared" si="322"/>
        <v>41816.950370370374</v>
      </c>
      <c r="T3960" s="12">
        <f t="shared" si="323"/>
        <v>41853.583333333336</v>
      </c>
      <c r="U3960">
        <f t="shared" si="324"/>
        <v>2014</v>
      </c>
    </row>
    <row r="3961" spans="1:21" ht="48" x14ac:dyDescent="0.2">
      <c r="A3961">
        <v>3959</v>
      </c>
      <c r="B3961" s="3" t="s">
        <v>3955</v>
      </c>
      <c r="C3961" s="3" t="s">
        <v>8065</v>
      </c>
      <c r="D3961" s="15">
        <v>1200</v>
      </c>
      <c r="E3961" s="8">
        <v>0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8">
        <f t="shared" si="320"/>
        <v>0</v>
      </c>
      <c r="P3961" s="6">
        <f t="shared" si="321"/>
        <v>0</v>
      </c>
      <c r="Q3961" s="10" t="s">
        <v>8314</v>
      </c>
      <c r="R3961" t="s">
        <v>8315</v>
      </c>
      <c r="S3961" s="12">
        <f t="shared" si="322"/>
        <v>41880.788842592592</v>
      </c>
      <c r="T3961" s="12">
        <f t="shared" si="323"/>
        <v>41910.788842592592</v>
      </c>
      <c r="U3961">
        <f t="shared" si="324"/>
        <v>2014</v>
      </c>
    </row>
    <row r="3962" spans="1:21" ht="48" x14ac:dyDescent="0.2">
      <c r="A3962">
        <v>3960</v>
      </c>
      <c r="B3962" s="3" t="s">
        <v>3956</v>
      </c>
      <c r="C3962" s="3" t="s">
        <v>8066</v>
      </c>
      <c r="D3962" s="15">
        <v>3000</v>
      </c>
      <c r="E3962" s="8">
        <v>0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8">
        <f t="shared" si="320"/>
        <v>0</v>
      </c>
      <c r="P3962" s="6">
        <f t="shared" si="321"/>
        <v>0</v>
      </c>
      <c r="Q3962" s="10" t="s">
        <v>8314</v>
      </c>
      <c r="R3962" t="s">
        <v>8315</v>
      </c>
      <c r="S3962" s="12">
        <f t="shared" si="322"/>
        <v>42342.845555555556</v>
      </c>
      <c r="T3962" s="12">
        <f t="shared" si="323"/>
        <v>42372.845555555556</v>
      </c>
      <c r="U3962">
        <f t="shared" si="324"/>
        <v>2015</v>
      </c>
    </row>
    <row r="3963" spans="1:21" ht="48" x14ac:dyDescent="0.2">
      <c r="A3963">
        <v>3961</v>
      </c>
      <c r="B3963" s="3" t="s">
        <v>3957</v>
      </c>
      <c r="C3963" s="3" t="s">
        <v>8067</v>
      </c>
      <c r="D3963" s="15">
        <v>5000</v>
      </c>
      <c r="E3963" s="8">
        <v>0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8">
        <f t="shared" si="320"/>
        <v>0</v>
      </c>
      <c r="P3963" s="6">
        <f t="shared" si="321"/>
        <v>0</v>
      </c>
      <c r="Q3963" s="10" t="s">
        <v>8314</v>
      </c>
      <c r="R3963" t="s">
        <v>8315</v>
      </c>
      <c r="S3963" s="12">
        <f t="shared" si="322"/>
        <v>41745.891319444447</v>
      </c>
      <c r="T3963" s="12">
        <f t="shared" si="323"/>
        <v>41767.891319444447</v>
      </c>
      <c r="U3963">
        <f t="shared" si="324"/>
        <v>2014</v>
      </c>
    </row>
    <row r="3964" spans="1:21" ht="48" x14ac:dyDescent="0.2">
      <c r="A3964">
        <v>3962</v>
      </c>
      <c r="B3964" s="3" t="s">
        <v>3958</v>
      </c>
      <c r="C3964" s="3" t="s">
        <v>8068</v>
      </c>
      <c r="D3964" s="15">
        <v>1400</v>
      </c>
      <c r="E3964" s="8">
        <v>0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8">
        <f t="shared" si="320"/>
        <v>0</v>
      </c>
      <c r="P3964" s="6">
        <f t="shared" si="321"/>
        <v>0</v>
      </c>
      <c r="Q3964" s="10" t="s">
        <v>8314</v>
      </c>
      <c r="R3964" t="s">
        <v>8315</v>
      </c>
      <c r="S3964" s="12">
        <f t="shared" si="322"/>
        <v>42311.621458333335</v>
      </c>
      <c r="T3964" s="12">
        <f t="shared" si="323"/>
        <v>42336.621458333335</v>
      </c>
      <c r="U3964">
        <f t="shared" si="324"/>
        <v>2015</v>
      </c>
    </row>
    <row r="3965" spans="1:21" ht="48" x14ac:dyDescent="0.2">
      <c r="A3965">
        <v>3963</v>
      </c>
      <c r="B3965" s="3" t="s">
        <v>3959</v>
      </c>
      <c r="C3965" s="3" t="s">
        <v>8069</v>
      </c>
      <c r="D3965" s="15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8">
        <f t="shared" si="320"/>
        <v>0</v>
      </c>
      <c r="P3965" s="6" t="str">
        <f t="shared" si="321"/>
        <v>N/A</v>
      </c>
      <c r="Q3965" s="10" t="s">
        <v>8314</v>
      </c>
      <c r="R3965" t="s">
        <v>8315</v>
      </c>
      <c r="S3965" s="12">
        <f t="shared" si="322"/>
        <v>42296.154131944444</v>
      </c>
      <c r="T3965" s="12">
        <f t="shared" si="323"/>
        <v>42326.195798611108</v>
      </c>
      <c r="U3965">
        <f t="shared" si="324"/>
        <v>2015</v>
      </c>
    </row>
    <row r="3966" spans="1:21" ht="48" x14ac:dyDescent="0.2">
      <c r="A3966">
        <v>3964</v>
      </c>
      <c r="B3966" s="3" t="s">
        <v>3960</v>
      </c>
      <c r="C3966" s="3" t="s">
        <v>8070</v>
      </c>
      <c r="D3966" s="15">
        <v>2000</v>
      </c>
      <c r="E3966" s="8">
        <v>0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8">
        <f t="shared" si="320"/>
        <v>0</v>
      </c>
      <c r="P3966" s="6">
        <f t="shared" si="321"/>
        <v>0</v>
      </c>
      <c r="Q3966" s="10" t="s">
        <v>8314</v>
      </c>
      <c r="R3966" t="s">
        <v>8315</v>
      </c>
      <c r="S3966" s="12">
        <f t="shared" si="322"/>
        <v>42053.722060185188</v>
      </c>
      <c r="T3966" s="12">
        <f t="shared" si="323"/>
        <v>42113.680393518516</v>
      </c>
      <c r="U3966">
        <f t="shared" si="324"/>
        <v>2015</v>
      </c>
    </row>
    <row r="3967" spans="1:21" ht="48" x14ac:dyDescent="0.2">
      <c r="A3967">
        <v>3965</v>
      </c>
      <c r="B3967" s="3" t="s">
        <v>3961</v>
      </c>
      <c r="C3967" s="3" t="s">
        <v>8071</v>
      </c>
      <c r="D3967" s="15">
        <v>2000</v>
      </c>
      <c r="E3967" s="8">
        <v>0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8">
        <f t="shared" si="320"/>
        <v>0</v>
      </c>
      <c r="P3967" s="6">
        <f t="shared" si="321"/>
        <v>0</v>
      </c>
      <c r="Q3967" s="10" t="s">
        <v>8314</v>
      </c>
      <c r="R3967" t="s">
        <v>8315</v>
      </c>
      <c r="S3967" s="12">
        <f t="shared" si="322"/>
        <v>42414.235879629632</v>
      </c>
      <c r="T3967" s="12">
        <f t="shared" si="323"/>
        <v>42474.194212962961</v>
      </c>
      <c r="U3967">
        <f t="shared" si="324"/>
        <v>2016</v>
      </c>
    </row>
    <row r="3968" spans="1:21" ht="48" x14ac:dyDescent="0.2">
      <c r="A3968">
        <v>3966</v>
      </c>
      <c r="B3968" s="3" t="s">
        <v>3962</v>
      </c>
      <c r="C3968" s="3" t="s">
        <v>8072</v>
      </c>
      <c r="D3968" s="15">
        <v>7500</v>
      </c>
      <c r="E3968" s="8">
        <v>0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8">
        <f t="shared" si="320"/>
        <v>0</v>
      </c>
      <c r="P3968" s="6">
        <f t="shared" si="321"/>
        <v>0</v>
      </c>
      <c r="Q3968" s="10" t="s">
        <v>8314</v>
      </c>
      <c r="R3968" t="s">
        <v>8315</v>
      </c>
      <c r="S3968" s="12">
        <f t="shared" si="322"/>
        <v>41801.711550925924</v>
      </c>
      <c r="T3968" s="12">
        <f t="shared" si="323"/>
        <v>41844.124305555553</v>
      </c>
      <c r="U3968">
        <f t="shared" si="324"/>
        <v>2014</v>
      </c>
    </row>
    <row r="3969" spans="1:21" ht="48" x14ac:dyDescent="0.2">
      <c r="A3969">
        <v>3967</v>
      </c>
      <c r="B3969" s="3" t="s">
        <v>3963</v>
      </c>
      <c r="C3969" s="3" t="s">
        <v>8073</v>
      </c>
      <c r="D3969" s="15">
        <v>1700</v>
      </c>
      <c r="E3969" s="8">
        <v>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8">
        <f t="shared" si="320"/>
        <v>0</v>
      </c>
      <c r="P3969" s="6">
        <f t="shared" si="321"/>
        <v>0</v>
      </c>
      <c r="Q3969" s="10" t="s">
        <v>8314</v>
      </c>
      <c r="R3969" t="s">
        <v>8315</v>
      </c>
      <c r="S3969" s="12">
        <f t="shared" si="322"/>
        <v>42770.290590277778</v>
      </c>
      <c r="T3969" s="12">
        <f t="shared" si="323"/>
        <v>42800.290590277778</v>
      </c>
      <c r="U3969">
        <f t="shared" si="324"/>
        <v>2017</v>
      </c>
    </row>
    <row r="3970" spans="1:21" ht="48" x14ac:dyDescent="0.2">
      <c r="A3970">
        <v>3968</v>
      </c>
      <c r="B3970" s="3" t="s">
        <v>3964</v>
      </c>
      <c r="C3970" s="3" t="s">
        <v>8074</v>
      </c>
      <c r="D3970" s="15">
        <v>5000</v>
      </c>
      <c r="E3970" s="8">
        <v>0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8">
        <f t="shared" si="320"/>
        <v>0</v>
      </c>
      <c r="P3970" s="6">
        <f t="shared" si="321"/>
        <v>0</v>
      </c>
      <c r="Q3970" s="10" t="s">
        <v>8314</v>
      </c>
      <c r="R3970" t="s">
        <v>8315</v>
      </c>
      <c r="S3970" s="12">
        <f t="shared" si="322"/>
        <v>42452.815659722226</v>
      </c>
      <c r="T3970" s="12">
        <f t="shared" si="323"/>
        <v>42512.815659722226</v>
      </c>
      <c r="U3970">
        <f t="shared" si="324"/>
        <v>2016</v>
      </c>
    </row>
    <row r="3971" spans="1:21" ht="48" x14ac:dyDescent="0.2">
      <c r="A3971">
        <v>3969</v>
      </c>
      <c r="B3971" s="3" t="s">
        <v>3965</v>
      </c>
      <c r="C3971" s="3" t="s">
        <v>8075</v>
      </c>
      <c r="D3971" s="15">
        <v>2825</v>
      </c>
      <c r="E3971" s="8">
        <v>0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8">
        <f t="shared" ref="O3971:O4034" si="325">ROUND(E3971/D3971*100,0)</f>
        <v>0</v>
      </c>
      <c r="P3971" s="6">
        <f t="shared" ref="P3971:P4034" si="326">IFERROR(ROUND(E3971/L3971,2), "N/A")</f>
        <v>0</v>
      </c>
      <c r="Q3971" s="10" t="s">
        <v>8314</v>
      </c>
      <c r="R3971" t="s">
        <v>8315</v>
      </c>
      <c r="S3971" s="12">
        <f t="shared" ref="S3971:S4034" si="327">(((J3971/60)/60)/24)+DATE(1970,1,1)</f>
        <v>42601.854699074072</v>
      </c>
      <c r="T3971" s="12">
        <f t="shared" ref="T3971:T4034" si="328">(((I3971/60)/60)/24)+DATE(1970,1,1)</f>
        <v>42611.163194444445</v>
      </c>
      <c r="U3971">
        <f t="shared" si="324"/>
        <v>2016</v>
      </c>
    </row>
    <row r="3972" spans="1:21" ht="64" x14ac:dyDescent="0.2">
      <c r="A3972">
        <v>3970</v>
      </c>
      <c r="B3972" s="3" t="s">
        <v>3966</v>
      </c>
      <c r="C3972" s="3" t="s">
        <v>8076</v>
      </c>
      <c r="D3972" s="15">
        <v>15000</v>
      </c>
      <c r="E3972" s="8">
        <v>0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8">
        <f t="shared" si="325"/>
        <v>0</v>
      </c>
      <c r="P3972" s="6">
        <f t="shared" si="326"/>
        <v>0</v>
      </c>
      <c r="Q3972" s="10" t="s">
        <v>8314</v>
      </c>
      <c r="R3972" t="s">
        <v>8315</v>
      </c>
      <c r="S3972" s="12">
        <f t="shared" si="327"/>
        <v>42447.863553240735</v>
      </c>
      <c r="T3972" s="12">
        <f t="shared" si="328"/>
        <v>42477.863553240735</v>
      </c>
      <c r="U3972">
        <f t="shared" si="324"/>
        <v>2016</v>
      </c>
    </row>
    <row r="3973" spans="1:21" ht="48" x14ac:dyDescent="0.2">
      <c r="A3973">
        <v>3971</v>
      </c>
      <c r="B3973" s="3" t="s">
        <v>3967</v>
      </c>
      <c r="C3973" s="3" t="s">
        <v>8077</v>
      </c>
      <c r="D3973" s="15">
        <v>14000</v>
      </c>
      <c r="E3973" s="8">
        <v>0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8">
        <f t="shared" si="325"/>
        <v>0</v>
      </c>
      <c r="P3973" s="6">
        <f t="shared" si="326"/>
        <v>0</v>
      </c>
      <c r="Q3973" s="10" t="s">
        <v>8314</v>
      </c>
      <c r="R3973" t="s">
        <v>8315</v>
      </c>
      <c r="S3973" s="12">
        <f t="shared" si="327"/>
        <v>41811.536180555559</v>
      </c>
      <c r="T3973" s="12">
        <f t="shared" si="328"/>
        <v>41841.536180555559</v>
      </c>
      <c r="U3973">
        <f t="shared" si="324"/>
        <v>2014</v>
      </c>
    </row>
    <row r="3974" spans="1:21" ht="32" x14ac:dyDescent="0.2">
      <c r="A3974">
        <v>3972</v>
      </c>
      <c r="B3974" s="3" t="s">
        <v>3968</v>
      </c>
      <c r="C3974" s="3" t="s">
        <v>8078</v>
      </c>
      <c r="D3974" s="15">
        <v>1000</v>
      </c>
      <c r="E3974" s="8">
        <v>0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8">
        <f t="shared" si="325"/>
        <v>0</v>
      </c>
      <c r="P3974" s="6">
        <f t="shared" si="326"/>
        <v>0</v>
      </c>
      <c r="Q3974" s="10" t="s">
        <v>8314</v>
      </c>
      <c r="R3974" t="s">
        <v>8315</v>
      </c>
      <c r="S3974" s="12">
        <f t="shared" si="327"/>
        <v>41981.067523148144</v>
      </c>
      <c r="T3974" s="12">
        <f t="shared" si="328"/>
        <v>42041.067523148144</v>
      </c>
      <c r="U3974">
        <f t="shared" si="324"/>
        <v>2014</v>
      </c>
    </row>
    <row r="3975" spans="1:21" ht="48" x14ac:dyDescent="0.2">
      <c r="A3975">
        <v>3973</v>
      </c>
      <c r="B3975" s="3" t="s">
        <v>3969</v>
      </c>
      <c r="C3975" s="3" t="s">
        <v>8079</v>
      </c>
      <c r="D3975" s="15">
        <v>5000</v>
      </c>
      <c r="E3975" s="8">
        <v>0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8">
        <f t="shared" si="325"/>
        <v>0</v>
      </c>
      <c r="P3975" s="6">
        <f t="shared" si="326"/>
        <v>0</v>
      </c>
      <c r="Q3975" s="10" t="s">
        <v>8314</v>
      </c>
      <c r="R3975" t="s">
        <v>8315</v>
      </c>
      <c r="S3975" s="12">
        <f t="shared" si="327"/>
        <v>42469.68414351852</v>
      </c>
      <c r="T3975" s="12">
        <f t="shared" si="328"/>
        <v>42499.166666666672</v>
      </c>
      <c r="U3975">
        <f t="shared" si="324"/>
        <v>2016</v>
      </c>
    </row>
    <row r="3976" spans="1:21" ht="48" x14ac:dyDescent="0.2">
      <c r="A3976">
        <v>3974</v>
      </c>
      <c r="B3976" s="3" t="s">
        <v>3970</v>
      </c>
      <c r="C3976" s="3" t="s">
        <v>8080</v>
      </c>
      <c r="D3976" s="15">
        <v>1000</v>
      </c>
      <c r="E3976" s="8">
        <v>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8">
        <f t="shared" si="325"/>
        <v>0</v>
      </c>
      <c r="P3976" s="6">
        <f t="shared" si="326"/>
        <v>0</v>
      </c>
      <c r="Q3976" s="10" t="s">
        <v>8314</v>
      </c>
      <c r="R3976" t="s">
        <v>8315</v>
      </c>
      <c r="S3976" s="12">
        <f t="shared" si="327"/>
        <v>42493.546851851846</v>
      </c>
      <c r="T3976" s="12">
        <f t="shared" si="328"/>
        <v>42523.546851851846</v>
      </c>
      <c r="U3976">
        <f t="shared" si="324"/>
        <v>2016</v>
      </c>
    </row>
    <row r="3977" spans="1:21" ht="48" x14ac:dyDescent="0.2">
      <c r="A3977">
        <v>3975</v>
      </c>
      <c r="B3977" s="3" t="s">
        <v>3971</v>
      </c>
      <c r="C3977" s="3" t="s">
        <v>8081</v>
      </c>
      <c r="D3977" s="15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8">
        <f t="shared" si="325"/>
        <v>0</v>
      </c>
      <c r="P3977" s="6" t="str">
        <f t="shared" si="326"/>
        <v>N/A</v>
      </c>
      <c r="Q3977" s="10" t="s">
        <v>8314</v>
      </c>
      <c r="R3977" t="s">
        <v>8315</v>
      </c>
      <c r="S3977" s="12">
        <f t="shared" si="327"/>
        <v>42534.866875</v>
      </c>
      <c r="T3977" s="12">
        <f t="shared" si="328"/>
        <v>42564.866875</v>
      </c>
      <c r="U3977">
        <f t="shared" si="324"/>
        <v>2016</v>
      </c>
    </row>
    <row r="3978" spans="1:21" ht="48" x14ac:dyDescent="0.2">
      <c r="A3978">
        <v>3976</v>
      </c>
      <c r="B3978" s="3" t="s">
        <v>3972</v>
      </c>
      <c r="C3978" s="3" t="s">
        <v>8082</v>
      </c>
      <c r="D3978" s="15">
        <v>1300</v>
      </c>
      <c r="E3978" s="8">
        <v>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8">
        <f t="shared" si="325"/>
        <v>0</v>
      </c>
      <c r="P3978" s="6">
        <f t="shared" si="326"/>
        <v>0</v>
      </c>
      <c r="Q3978" s="10" t="s">
        <v>8314</v>
      </c>
      <c r="R3978" t="s">
        <v>8315</v>
      </c>
      <c r="S3978" s="12">
        <f t="shared" si="327"/>
        <v>41830.858344907407</v>
      </c>
      <c r="T3978" s="12">
        <f t="shared" si="328"/>
        <v>41852.291666666664</v>
      </c>
      <c r="U3978">
        <f t="shared" si="324"/>
        <v>2014</v>
      </c>
    </row>
    <row r="3979" spans="1:21" ht="48" x14ac:dyDescent="0.2">
      <c r="A3979">
        <v>3977</v>
      </c>
      <c r="B3979" s="3" t="s">
        <v>3973</v>
      </c>
      <c r="C3979" s="3" t="s">
        <v>8083</v>
      </c>
      <c r="D3979" s="15">
        <v>90000</v>
      </c>
      <c r="E3979" s="8">
        <v>0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8">
        <f t="shared" si="325"/>
        <v>0</v>
      </c>
      <c r="P3979" s="6">
        <f t="shared" si="326"/>
        <v>0</v>
      </c>
      <c r="Q3979" s="10" t="s">
        <v>8314</v>
      </c>
      <c r="R3979" t="s">
        <v>8315</v>
      </c>
      <c r="S3979" s="12">
        <f t="shared" si="327"/>
        <v>42543.788564814815</v>
      </c>
      <c r="T3979" s="12">
        <f t="shared" si="328"/>
        <v>42573.788564814815</v>
      </c>
      <c r="U3979">
        <f t="shared" si="324"/>
        <v>2016</v>
      </c>
    </row>
    <row r="3980" spans="1:21" ht="48" x14ac:dyDescent="0.2">
      <c r="A3980">
        <v>3978</v>
      </c>
      <c r="B3980" s="3" t="s">
        <v>3974</v>
      </c>
      <c r="C3980" s="3" t="s">
        <v>8084</v>
      </c>
      <c r="D3980" s="15">
        <v>2000</v>
      </c>
      <c r="E3980" s="8">
        <v>0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8">
        <f t="shared" si="325"/>
        <v>0</v>
      </c>
      <c r="P3980" s="6">
        <f t="shared" si="326"/>
        <v>0</v>
      </c>
      <c r="Q3980" s="10" t="s">
        <v>8314</v>
      </c>
      <c r="R3980" t="s">
        <v>8315</v>
      </c>
      <c r="S3980" s="12">
        <f t="shared" si="327"/>
        <v>41975.642974537041</v>
      </c>
      <c r="T3980" s="12">
        <f t="shared" si="328"/>
        <v>42035.642974537041</v>
      </c>
      <c r="U3980">
        <f t="shared" si="324"/>
        <v>2014</v>
      </c>
    </row>
    <row r="3981" spans="1:21" ht="48" x14ac:dyDescent="0.2">
      <c r="A3981">
        <v>3979</v>
      </c>
      <c r="B3981" s="3" t="s">
        <v>3975</v>
      </c>
      <c r="C3981" s="3" t="s">
        <v>8085</v>
      </c>
      <c r="D3981" s="15">
        <v>6000</v>
      </c>
      <c r="E3981" s="8">
        <v>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8">
        <f t="shared" si="325"/>
        <v>0</v>
      </c>
      <c r="P3981" s="6">
        <f t="shared" si="326"/>
        <v>0</v>
      </c>
      <c r="Q3981" s="10" t="s">
        <v>8314</v>
      </c>
      <c r="R3981" t="s">
        <v>8315</v>
      </c>
      <c r="S3981" s="12">
        <f t="shared" si="327"/>
        <v>42069.903437500005</v>
      </c>
      <c r="T3981" s="12">
        <f t="shared" si="328"/>
        <v>42092.833333333328</v>
      </c>
      <c r="U3981">
        <f t="shared" si="324"/>
        <v>2015</v>
      </c>
    </row>
    <row r="3982" spans="1:21" ht="48" x14ac:dyDescent="0.2">
      <c r="A3982">
        <v>3980</v>
      </c>
      <c r="B3982" s="3" t="s">
        <v>3976</v>
      </c>
      <c r="C3982" s="3" t="s">
        <v>8086</v>
      </c>
      <c r="D3982" s="15">
        <v>2500</v>
      </c>
      <c r="E3982" s="8">
        <v>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8">
        <f t="shared" si="325"/>
        <v>0</v>
      </c>
      <c r="P3982" s="6">
        <f t="shared" si="326"/>
        <v>0</v>
      </c>
      <c r="Q3982" s="10" t="s">
        <v>8314</v>
      </c>
      <c r="R3982" t="s">
        <v>8315</v>
      </c>
      <c r="S3982" s="12">
        <f t="shared" si="327"/>
        <v>41795.598923611113</v>
      </c>
      <c r="T3982" s="12">
        <f t="shared" si="328"/>
        <v>41825.598923611113</v>
      </c>
      <c r="U3982">
        <f t="shared" si="324"/>
        <v>2014</v>
      </c>
    </row>
    <row r="3983" spans="1:21" ht="32" x14ac:dyDescent="0.2">
      <c r="A3983">
        <v>3981</v>
      </c>
      <c r="B3983" s="3" t="s">
        <v>3357</v>
      </c>
      <c r="C3983" s="3" t="s">
        <v>7468</v>
      </c>
      <c r="D3983" s="15">
        <v>30000</v>
      </c>
      <c r="E3983" s="8">
        <v>0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8">
        <f t="shared" si="325"/>
        <v>0</v>
      </c>
      <c r="P3983" s="6">
        <f t="shared" si="326"/>
        <v>0</v>
      </c>
      <c r="Q3983" s="10" t="s">
        <v>8314</v>
      </c>
      <c r="R3983" t="s">
        <v>8315</v>
      </c>
      <c r="S3983" s="12">
        <f t="shared" si="327"/>
        <v>42508.179965277777</v>
      </c>
      <c r="T3983" s="12">
        <f t="shared" si="328"/>
        <v>42568.179965277777</v>
      </c>
      <c r="U3983">
        <f t="shared" si="324"/>
        <v>2016</v>
      </c>
    </row>
    <row r="3984" spans="1:21" ht="64" x14ac:dyDescent="0.2">
      <c r="A3984">
        <v>3982</v>
      </c>
      <c r="B3984" s="3" t="s">
        <v>3977</v>
      </c>
      <c r="C3984" s="3" t="s">
        <v>8087</v>
      </c>
      <c r="D3984" s="15">
        <v>850</v>
      </c>
      <c r="E3984" s="8">
        <v>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8">
        <f t="shared" si="325"/>
        <v>0</v>
      </c>
      <c r="P3984" s="6">
        <f t="shared" si="326"/>
        <v>0</v>
      </c>
      <c r="Q3984" s="10" t="s">
        <v>8314</v>
      </c>
      <c r="R3984" t="s">
        <v>8315</v>
      </c>
      <c r="S3984" s="12">
        <f t="shared" si="327"/>
        <v>42132.809953703705</v>
      </c>
      <c r="T3984" s="12">
        <f t="shared" si="328"/>
        <v>42192.809953703705</v>
      </c>
      <c r="U3984">
        <f t="shared" si="324"/>
        <v>2015</v>
      </c>
    </row>
    <row r="3985" spans="1:21" ht="48" x14ac:dyDescent="0.2">
      <c r="A3985">
        <v>3983</v>
      </c>
      <c r="B3985" s="3" t="s">
        <v>3978</v>
      </c>
      <c r="C3985" s="3" t="s">
        <v>8088</v>
      </c>
      <c r="D3985" s="15">
        <v>11140</v>
      </c>
      <c r="E3985" s="8">
        <v>0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8">
        <f t="shared" si="325"/>
        <v>0</v>
      </c>
      <c r="P3985" s="6">
        <f t="shared" si="326"/>
        <v>0</v>
      </c>
      <c r="Q3985" s="10" t="s">
        <v>8314</v>
      </c>
      <c r="R3985" t="s">
        <v>8315</v>
      </c>
      <c r="S3985" s="12">
        <f t="shared" si="327"/>
        <v>41747.86986111111</v>
      </c>
      <c r="T3985" s="12">
        <f t="shared" si="328"/>
        <v>41779.290972222225</v>
      </c>
      <c r="U3985">
        <f t="shared" si="324"/>
        <v>2014</v>
      </c>
    </row>
    <row r="3986" spans="1:21" ht="48" x14ac:dyDescent="0.2">
      <c r="A3986">
        <v>3984</v>
      </c>
      <c r="B3986" s="3" t="s">
        <v>3979</v>
      </c>
      <c r="C3986" s="3" t="s">
        <v>8089</v>
      </c>
      <c r="D3986" s="15">
        <v>1500</v>
      </c>
      <c r="E3986" s="8">
        <v>0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8">
        <f t="shared" si="325"/>
        <v>0</v>
      </c>
      <c r="P3986" s="6">
        <f t="shared" si="326"/>
        <v>0</v>
      </c>
      <c r="Q3986" s="10" t="s">
        <v>8314</v>
      </c>
      <c r="R3986" t="s">
        <v>8315</v>
      </c>
      <c r="S3986" s="12">
        <f t="shared" si="327"/>
        <v>41920.963472222218</v>
      </c>
      <c r="T3986" s="12">
        <f t="shared" si="328"/>
        <v>41951</v>
      </c>
      <c r="U3986">
        <f t="shared" si="324"/>
        <v>2014</v>
      </c>
    </row>
    <row r="3987" spans="1:21" ht="48" x14ac:dyDescent="0.2">
      <c r="A3987">
        <v>3985</v>
      </c>
      <c r="B3987" s="3" t="s">
        <v>3980</v>
      </c>
      <c r="C3987" s="3" t="s">
        <v>8090</v>
      </c>
      <c r="D3987" s="15">
        <v>2000</v>
      </c>
      <c r="E3987" s="8">
        <v>0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8">
        <f t="shared" si="325"/>
        <v>0</v>
      </c>
      <c r="P3987" s="6">
        <f t="shared" si="326"/>
        <v>0</v>
      </c>
      <c r="Q3987" s="10" t="s">
        <v>8314</v>
      </c>
      <c r="R3987" t="s">
        <v>8315</v>
      </c>
      <c r="S3987" s="12">
        <f t="shared" si="327"/>
        <v>42399.707407407404</v>
      </c>
      <c r="T3987" s="12">
        <f t="shared" si="328"/>
        <v>42420.878472222219</v>
      </c>
      <c r="U3987">
        <f t="shared" si="324"/>
        <v>2016</v>
      </c>
    </row>
    <row r="3988" spans="1:21" ht="48" x14ac:dyDescent="0.2">
      <c r="A3988">
        <v>3986</v>
      </c>
      <c r="B3988" s="3" t="s">
        <v>3981</v>
      </c>
      <c r="C3988" s="3" t="s">
        <v>8091</v>
      </c>
      <c r="D3988" s="15">
        <v>5000</v>
      </c>
      <c r="E3988" s="8">
        <v>0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8">
        <f t="shared" si="325"/>
        <v>0</v>
      </c>
      <c r="P3988" s="6">
        <f t="shared" si="326"/>
        <v>0</v>
      </c>
      <c r="Q3988" s="10" t="s">
        <v>8314</v>
      </c>
      <c r="R3988" t="s">
        <v>8315</v>
      </c>
      <c r="S3988" s="12">
        <f t="shared" si="327"/>
        <v>42467.548541666663</v>
      </c>
      <c r="T3988" s="12">
        <f t="shared" si="328"/>
        <v>42496.544444444444</v>
      </c>
      <c r="U3988">
        <f t="shared" si="324"/>
        <v>2016</v>
      </c>
    </row>
    <row r="3989" spans="1:21" ht="48" x14ac:dyDescent="0.2">
      <c r="A3989">
        <v>3987</v>
      </c>
      <c r="B3989" s="3" t="s">
        <v>3982</v>
      </c>
      <c r="C3989" s="3" t="s">
        <v>8092</v>
      </c>
      <c r="D3989" s="15">
        <v>400</v>
      </c>
      <c r="E3989" s="8">
        <v>0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8">
        <f t="shared" si="325"/>
        <v>0</v>
      </c>
      <c r="P3989" s="6">
        <f t="shared" si="326"/>
        <v>0</v>
      </c>
      <c r="Q3989" s="10" t="s">
        <v>8314</v>
      </c>
      <c r="R3989" t="s">
        <v>8315</v>
      </c>
      <c r="S3989" s="12">
        <f t="shared" si="327"/>
        <v>41765.92465277778</v>
      </c>
      <c r="T3989" s="12">
        <f t="shared" si="328"/>
        <v>41775.92465277778</v>
      </c>
      <c r="U3989">
        <f t="shared" si="324"/>
        <v>2014</v>
      </c>
    </row>
    <row r="3990" spans="1:21" ht="32" x14ac:dyDescent="0.2">
      <c r="A3990">
        <v>3988</v>
      </c>
      <c r="B3990" s="3" t="s">
        <v>3983</v>
      </c>
      <c r="C3990" s="3" t="s">
        <v>8093</v>
      </c>
      <c r="D3990" s="15">
        <v>1500</v>
      </c>
      <c r="E3990" s="8">
        <v>0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8">
        <f t="shared" si="325"/>
        <v>0</v>
      </c>
      <c r="P3990" s="6">
        <f t="shared" si="326"/>
        <v>0</v>
      </c>
      <c r="Q3990" s="10" t="s">
        <v>8314</v>
      </c>
      <c r="R3990" t="s">
        <v>8315</v>
      </c>
      <c r="S3990" s="12">
        <f t="shared" si="327"/>
        <v>42230.08116898148</v>
      </c>
      <c r="T3990" s="12">
        <f t="shared" si="328"/>
        <v>42245.08116898148</v>
      </c>
      <c r="U3990">
        <f t="shared" si="324"/>
        <v>2015</v>
      </c>
    </row>
    <row r="3991" spans="1:21" ht="48" x14ac:dyDescent="0.2">
      <c r="A3991">
        <v>3989</v>
      </c>
      <c r="B3991" s="3" t="s">
        <v>3984</v>
      </c>
      <c r="C3991" s="3" t="s">
        <v>8094</v>
      </c>
      <c r="D3991" s="15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8">
        <f t="shared" si="325"/>
        <v>0</v>
      </c>
      <c r="P3991" s="6" t="str">
        <f t="shared" si="326"/>
        <v>N/A</v>
      </c>
      <c r="Q3991" s="10" t="s">
        <v>8314</v>
      </c>
      <c r="R3991" t="s">
        <v>8315</v>
      </c>
      <c r="S3991" s="12">
        <f t="shared" si="327"/>
        <v>42286.749780092592</v>
      </c>
      <c r="T3991" s="12">
        <f t="shared" si="328"/>
        <v>42316.791446759264</v>
      </c>
      <c r="U3991">
        <f t="shared" si="324"/>
        <v>2015</v>
      </c>
    </row>
    <row r="3992" spans="1:21" ht="48" x14ac:dyDescent="0.2">
      <c r="A3992">
        <v>3990</v>
      </c>
      <c r="B3992" s="3" t="s">
        <v>3985</v>
      </c>
      <c r="C3992" s="3" t="s">
        <v>8095</v>
      </c>
      <c r="D3992" s="15">
        <v>1650</v>
      </c>
      <c r="E3992" s="8">
        <v>0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8">
        <f t="shared" si="325"/>
        <v>0</v>
      </c>
      <c r="P3992" s="6">
        <f t="shared" si="326"/>
        <v>0</v>
      </c>
      <c r="Q3992" s="10" t="s">
        <v>8314</v>
      </c>
      <c r="R3992" t="s">
        <v>8315</v>
      </c>
      <c r="S3992" s="12">
        <f t="shared" si="327"/>
        <v>42401.672372685185</v>
      </c>
      <c r="T3992" s="12">
        <f t="shared" si="328"/>
        <v>42431.672372685185</v>
      </c>
      <c r="U3992">
        <f t="shared" si="324"/>
        <v>2016</v>
      </c>
    </row>
    <row r="3993" spans="1:21" ht="32" x14ac:dyDescent="0.2">
      <c r="A3993">
        <v>3991</v>
      </c>
      <c r="B3993" s="3" t="s">
        <v>3986</v>
      </c>
      <c r="C3993" s="3" t="s">
        <v>8096</v>
      </c>
      <c r="D3993" s="15">
        <v>500</v>
      </c>
      <c r="E3993" s="8">
        <v>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8">
        <f t="shared" si="325"/>
        <v>0</v>
      </c>
      <c r="P3993" s="6">
        <f t="shared" si="326"/>
        <v>0</v>
      </c>
      <c r="Q3993" s="10" t="s">
        <v>8314</v>
      </c>
      <c r="R3993" t="s">
        <v>8315</v>
      </c>
      <c r="S3993" s="12">
        <f t="shared" si="327"/>
        <v>42125.644467592589</v>
      </c>
      <c r="T3993" s="12">
        <f t="shared" si="328"/>
        <v>42155.644467592589</v>
      </c>
      <c r="U3993">
        <f t="shared" si="324"/>
        <v>2015</v>
      </c>
    </row>
    <row r="3994" spans="1:21" ht="48" x14ac:dyDescent="0.2">
      <c r="A3994">
        <v>3992</v>
      </c>
      <c r="B3994" s="3" t="s">
        <v>3987</v>
      </c>
      <c r="C3994" s="3" t="s">
        <v>8097</v>
      </c>
      <c r="D3994" s="15">
        <v>10000</v>
      </c>
      <c r="E3994" s="8">
        <v>0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8">
        <f t="shared" si="325"/>
        <v>0</v>
      </c>
      <c r="P3994" s="6">
        <f t="shared" si="326"/>
        <v>0</v>
      </c>
      <c r="Q3994" s="10" t="s">
        <v>8314</v>
      </c>
      <c r="R3994" t="s">
        <v>8315</v>
      </c>
      <c r="S3994" s="12">
        <f t="shared" si="327"/>
        <v>42289.94049768518</v>
      </c>
      <c r="T3994" s="12">
        <f t="shared" si="328"/>
        <v>42349.982164351852</v>
      </c>
      <c r="U3994">
        <f t="shared" si="324"/>
        <v>2015</v>
      </c>
    </row>
    <row r="3995" spans="1:21" ht="48" x14ac:dyDescent="0.2">
      <c r="A3995">
        <v>3993</v>
      </c>
      <c r="B3995" s="3" t="s">
        <v>3988</v>
      </c>
      <c r="C3995" s="3" t="s">
        <v>8098</v>
      </c>
      <c r="D3995" s="15">
        <v>50000</v>
      </c>
      <c r="E3995" s="8">
        <v>0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8">
        <f t="shared" si="325"/>
        <v>0</v>
      </c>
      <c r="P3995" s="6">
        <f t="shared" si="326"/>
        <v>0</v>
      </c>
      <c r="Q3995" s="10" t="s">
        <v>8314</v>
      </c>
      <c r="R3995" t="s">
        <v>8315</v>
      </c>
      <c r="S3995" s="12">
        <f t="shared" si="327"/>
        <v>42107.864722222221</v>
      </c>
      <c r="T3995" s="12">
        <f t="shared" si="328"/>
        <v>42137.864722222221</v>
      </c>
      <c r="U3995">
        <f t="shared" si="324"/>
        <v>2015</v>
      </c>
    </row>
    <row r="3996" spans="1:21" ht="32" x14ac:dyDescent="0.2">
      <c r="A3996">
        <v>3994</v>
      </c>
      <c r="B3996" s="3" t="s">
        <v>3989</v>
      </c>
      <c r="C3996" s="3" t="s">
        <v>8099</v>
      </c>
      <c r="D3996" s="15">
        <v>2000</v>
      </c>
      <c r="E3996" s="8">
        <v>0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8">
        <f t="shared" si="325"/>
        <v>0</v>
      </c>
      <c r="P3996" s="6">
        <f t="shared" si="326"/>
        <v>0</v>
      </c>
      <c r="Q3996" s="10" t="s">
        <v>8314</v>
      </c>
      <c r="R3996" t="s">
        <v>8315</v>
      </c>
      <c r="S3996" s="12">
        <f t="shared" si="327"/>
        <v>41809.389930555553</v>
      </c>
      <c r="T3996" s="12">
        <f t="shared" si="328"/>
        <v>41839.389930555553</v>
      </c>
      <c r="U3996">
        <f t="shared" si="324"/>
        <v>2014</v>
      </c>
    </row>
    <row r="3997" spans="1:21" ht="48" x14ac:dyDescent="0.2">
      <c r="A3997">
        <v>3995</v>
      </c>
      <c r="B3997" s="3" t="s">
        <v>3990</v>
      </c>
      <c r="C3997" s="3" t="s">
        <v>8100</v>
      </c>
      <c r="D3997" s="15">
        <v>200</v>
      </c>
      <c r="E3997" s="8">
        <v>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8">
        <f t="shared" si="325"/>
        <v>0</v>
      </c>
      <c r="P3997" s="6">
        <f t="shared" si="326"/>
        <v>0</v>
      </c>
      <c r="Q3997" s="10" t="s">
        <v>8314</v>
      </c>
      <c r="R3997" t="s">
        <v>8315</v>
      </c>
      <c r="S3997" s="12">
        <f t="shared" si="327"/>
        <v>42019.683761574073</v>
      </c>
      <c r="T3997" s="12">
        <f t="shared" si="328"/>
        <v>42049.477083333331</v>
      </c>
      <c r="U3997">
        <f t="shared" si="324"/>
        <v>2015</v>
      </c>
    </row>
    <row r="3998" spans="1:21" ht="48" x14ac:dyDescent="0.2">
      <c r="A3998">
        <v>3996</v>
      </c>
      <c r="B3998" s="3" t="s">
        <v>3991</v>
      </c>
      <c r="C3998" s="3" t="s">
        <v>8101</v>
      </c>
      <c r="D3998" s="15">
        <v>3000</v>
      </c>
      <c r="E3998" s="8">
        <v>0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8">
        <f t="shared" si="325"/>
        <v>0</v>
      </c>
      <c r="P3998" s="6">
        <f t="shared" si="326"/>
        <v>0</v>
      </c>
      <c r="Q3998" s="10" t="s">
        <v>8314</v>
      </c>
      <c r="R3998" t="s">
        <v>8315</v>
      </c>
      <c r="S3998" s="12">
        <f t="shared" si="327"/>
        <v>41950.26694444444</v>
      </c>
      <c r="T3998" s="12">
        <f t="shared" si="328"/>
        <v>41963.669444444444</v>
      </c>
      <c r="U3998">
        <f t="shared" si="324"/>
        <v>2014</v>
      </c>
    </row>
    <row r="3999" spans="1:21" ht="48" x14ac:dyDescent="0.2">
      <c r="A3999">
        <v>3997</v>
      </c>
      <c r="B3999" s="3" t="s">
        <v>3992</v>
      </c>
      <c r="C3999" s="3" t="s">
        <v>8102</v>
      </c>
      <c r="D3999" s="15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8">
        <f t="shared" si="325"/>
        <v>0</v>
      </c>
      <c r="P3999" s="6" t="str">
        <f t="shared" si="326"/>
        <v>N/A</v>
      </c>
      <c r="Q3999" s="10" t="s">
        <v>8314</v>
      </c>
      <c r="R3999" t="s">
        <v>8315</v>
      </c>
      <c r="S3999" s="12">
        <f t="shared" si="327"/>
        <v>42069.391446759255</v>
      </c>
      <c r="T3999" s="12">
        <f t="shared" si="328"/>
        <v>42099.349780092598</v>
      </c>
      <c r="U3999">
        <f t="shared" si="324"/>
        <v>2015</v>
      </c>
    </row>
    <row r="4000" spans="1:21" ht="48" x14ac:dyDescent="0.2">
      <c r="A4000">
        <v>3998</v>
      </c>
      <c r="B4000" s="3" t="s">
        <v>3993</v>
      </c>
      <c r="C4000" s="3" t="s">
        <v>8103</v>
      </c>
      <c r="D4000" s="15">
        <v>1250</v>
      </c>
      <c r="E4000" s="8">
        <v>0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8">
        <f t="shared" si="325"/>
        <v>0</v>
      </c>
      <c r="P4000" s="6">
        <f t="shared" si="326"/>
        <v>0</v>
      </c>
      <c r="Q4000" s="10" t="s">
        <v>8314</v>
      </c>
      <c r="R4000" t="s">
        <v>8315</v>
      </c>
      <c r="S4000" s="12">
        <f t="shared" si="327"/>
        <v>42061.963263888887</v>
      </c>
      <c r="T4000" s="12">
        <f t="shared" si="328"/>
        <v>42091.921597222223</v>
      </c>
      <c r="U4000">
        <f t="shared" si="324"/>
        <v>2015</v>
      </c>
    </row>
    <row r="4001" spans="1:21" ht="48" x14ac:dyDescent="0.2">
      <c r="A4001">
        <v>3999</v>
      </c>
      <c r="B4001" s="3" t="s">
        <v>3994</v>
      </c>
      <c r="C4001" s="3" t="s">
        <v>8104</v>
      </c>
      <c r="D4001" s="15">
        <v>7000</v>
      </c>
      <c r="E4001" s="8">
        <v>0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8">
        <f t="shared" si="325"/>
        <v>0</v>
      </c>
      <c r="P4001" s="6">
        <f t="shared" si="326"/>
        <v>0</v>
      </c>
      <c r="Q4001" s="10" t="s">
        <v>8314</v>
      </c>
      <c r="R4001" t="s">
        <v>8315</v>
      </c>
      <c r="S4001" s="12">
        <f t="shared" si="327"/>
        <v>41842.828680555554</v>
      </c>
      <c r="T4001" s="12">
        <f t="shared" si="328"/>
        <v>41882.827650462961</v>
      </c>
      <c r="U4001">
        <f t="shared" si="324"/>
        <v>2014</v>
      </c>
    </row>
    <row r="4002" spans="1:21" ht="16" x14ac:dyDescent="0.2">
      <c r="A4002">
        <v>4000</v>
      </c>
      <c r="B4002" s="3" t="s">
        <v>3995</v>
      </c>
      <c r="C4002" s="3" t="s">
        <v>8105</v>
      </c>
      <c r="D4002" s="15">
        <v>8000</v>
      </c>
      <c r="E4002" s="8">
        <v>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8">
        <f t="shared" si="325"/>
        <v>0</v>
      </c>
      <c r="P4002" s="6">
        <f t="shared" si="326"/>
        <v>0</v>
      </c>
      <c r="Q4002" s="10" t="s">
        <v>8314</v>
      </c>
      <c r="R4002" t="s">
        <v>8315</v>
      </c>
      <c r="S4002" s="12">
        <f t="shared" si="327"/>
        <v>42437.64534722222</v>
      </c>
      <c r="T4002" s="12">
        <f t="shared" si="328"/>
        <v>42497.603680555556</v>
      </c>
      <c r="U4002">
        <f t="shared" si="324"/>
        <v>2016</v>
      </c>
    </row>
    <row r="4003" spans="1:21" ht="48" x14ac:dyDescent="0.2">
      <c r="A4003">
        <v>4001</v>
      </c>
      <c r="B4003" s="3" t="s">
        <v>3996</v>
      </c>
      <c r="C4003" s="3" t="s">
        <v>8106</v>
      </c>
      <c r="D4003" s="15">
        <v>1200</v>
      </c>
      <c r="E4003" s="8">
        <v>0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8">
        <f t="shared" si="325"/>
        <v>0</v>
      </c>
      <c r="P4003" s="6">
        <f t="shared" si="326"/>
        <v>0</v>
      </c>
      <c r="Q4003" s="10" t="s">
        <v>8314</v>
      </c>
      <c r="R4003" t="s">
        <v>8315</v>
      </c>
      <c r="S4003" s="12">
        <f t="shared" si="327"/>
        <v>42775.964212962965</v>
      </c>
      <c r="T4003" s="12">
        <f t="shared" si="328"/>
        <v>42795.791666666672</v>
      </c>
      <c r="U4003">
        <f t="shared" si="324"/>
        <v>2017</v>
      </c>
    </row>
    <row r="4004" spans="1:21" ht="48" x14ac:dyDescent="0.2">
      <c r="A4004">
        <v>4002</v>
      </c>
      <c r="B4004" s="3" t="s">
        <v>3997</v>
      </c>
      <c r="C4004" s="3" t="s">
        <v>8107</v>
      </c>
      <c r="D4004" s="15">
        <v>1250</v>
      </c>
      <c r="E4004" s="8">
        <v>0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8">
        <f t="shared" si="325"/>
        <v>0</v>
      </c>
      <c r="P4004" s="6">
        <f t="shared" si="326"/>
        <v>0</v>
      </c>
      <c r="Q4004" s="10" t="s">
        <v>8314</v>
      </c>
      <c r="R4004" t="s">
        <v>8315</v>
      </c>
      <c r="S4004" s="12">
        <f t="shared" si="327"/>
        <v>41879.043530092589</v>
      </c>
      <c r="T4004" s="12">
        <f t="shared" si="328"/>
        <v>41909.043530092589</v>
      </c>
      <c r="U4004">
        <f t="shared" si="324"/>
        <v>2014</v>
      </c>
    </row>
    <row r="4005" spans="1:21" ht="48" x14ac:dyDescent="0.2">
      <c r="A4005">
        <v>4003</v>
      </c>
      <c r="B4005" s="3" t="s">
        <v>3998</v>
      </c>
      <c r="C4005" s="3" t="s">
        <v>8070</v>
      </c>
      <c r="D4005" s="15">
        <v>2000</v>
      </c>
      <c r="E4005" s="8">
        <v>0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8">
        <f t="shared" si="325"/>
        <v>0</v>
      </c>
      <c r="P4005" s="6">
        <f t="shared" si="326"/>
        <v>0</v>
      </c>
      <c r="Q4005" s="10" t="s">
        <v>8314</v>
      </c>
      <c r="R4005" t="s">
        <v>8315</v>
      </c>
      <c r="S4005" s="12">
        <f t="shared" si="327"/>
        <v>42020.587349537032</v>
      </c>
      <c r="T4005" s="12">
        <f t="shared" si="328"/>
        <v>42050.587349537032</v>
      </c>
      <c r="U4005">
        <f t="shared" si="324"/>
        <v>2015</v>
      </c>
    </row>
    <row r="4006" spans="1:21" ht="16" x14ac:dyDescent="0.2">
      <c r="A4006">
        <v>4004</v>
      </c>
      <c r="B4006" s="3" t="s">
        <v>3999</v>
      </c>
      <c r="C4006" s="3" t="s">
        <v>8108</v>
      </c>
      <c r="D4006" s="15">
        <v>500</v>
      </c>
      <c r="E4006" s="8">
        <v>0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8">
        <f t="shared" si="325"/>
        <v>0</v>
      </c>
      <c r="P4006" s="6">
        <f t="shared" si="326"/>
        <v>0</v>
      </c>
      <c r="Q4006" s="10" t="s">
        <v>8314</v>
      </c>
      <c r="R4006" t="s">
        <v>8315</v>
      </c>
      <c r="S4006" s="12">
        <f t="shared" si="327"/>
        <v>41890.16269675926</v>
      </c>
      <c r="T4006" s="12">
        <f t="shared" si="328"/>
        <v>41920.16269675926</v>
      </c>
      <c r="U4006">
        <f t="shared" si="324"/>
        <v>2014</v>
      </c>
    </row>
    <row r="4007" spans="1:21" ht="48" x14ac:dyDescent="0.2">
      <c r="A4007">
        <v>4005</v>
      </c>
      <c r="B4007" s="3" t="s">
        <v>4000</v>
      </c>
      <c r="C4007" s="3" t="s">
        <v>8109</v>
      </c>
      <c r="D4007" s="15">
        <v>3000</v>
      </c>
      <c r="E4007" s="8">
        <v>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8">
        <f t="shared" si="325"/>
        <v>0</v>
      </c>
      <c r="P4007" s="6">
        <f t="shared" si="326"/>
        <v>0</v>
      </c>
      <c r="Q4007" s="10" t="s">
        <v>8314</v>
      </c>
      <c r="R4007" t="s">
        <v>8315</v>
      </c>
      <c r="S4007" s="12">
        <f t="shared" si="327"/>
        <v>41872.807696759257</v>
      </c>
      <c r="T4007" s="12">
        <f t="shared" si="328"/>
        <v>41932.807696759257</v>
      </c>
      <c r="U4007">
        <f t="shared" si="324"/>
        <v>2014</v>
      </c>
    </row>
    <row r="4008" spans="1:21" ht="48" x14ac:dyDescent="0.2">
      <c r="A4008">
        <v>4006</v>
      </c>
      <c r="B4008" s="3" t="s">
        <v>4001</v>
      </c>
      <c r="C4008" s="3" t="s">
        <v>8110</v>
      </c>
      <c r="D4008" s="15">
        <v>30000</v>
      </c>
      <c r="E4008" s="8">
        <v>0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8">
        <f t="shared" si="325"/>
        <v>0</v>
      </c>
      <c r="P4008" s="6">
        <f t="shared" si="326"/>
        <v>0</v>
      </c>
      <c r="Q4008" s="10" t="s">
        <v>8314</v>
      </c>
      <c r="R4008" t="s">
        <v>8315</v>
      </c>
      <c r="S4008" s="12">
        <f t="shared" si="327"/>
        <v>42391.772997685184</v>
      </c>
      <c r="T4008" s="12">
        <f t="shared" si="328"/>
        <v>42416.772997685184</v>
      </c>
      <c r="U4008">
        <f t="shared" si="324"/>
        <v>2016</v>
      </c>
    </row>
    <row r="4009" spans="1:21" ht="48" x14ac:dyDescent="0.2">
      <c r="A4009">
        <v>4007</v>
      </c>
      <c r="B4009" s="3" t="s">
        <v>4002</v>
      </c>
      <c r="C4009" s="3" t="s">
        <v>8111</v>
      </c>
      <c r="D4009" s="15">
        <v>2000</v>
      </c>
      <c r="E4009" s="8">
        <v>0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8">
        <f t="shared" si="325"/>
        <v>0</v>
      </c>
      <c r="P4009" s="6">
        <f t="shared" si="326"/>
        <v>0</v>
      </c>
      <c r="Q4009" s="10" t="s">
        <v>8314</v>
      </c>
      <c r="R4009" t="s">
        <v>8315</v>
      </c>
      <c r="S4009" s="12">
        <f t="shared" si="327"/>
        <v>41848.772928240738</v>
      </c>
      <c r="T4009" s="12">
        <f t="shared" si="328"/>
        <v>41877.686111111114</v>
      </c>
      <c r="U4009">
        <f t="shared" si="324"/>
        <v>2014</v>
      </c>
    </row>
    <row r="4010" spans="1:21" ht="48" x14ac:dyDescent="0.2">
      <c r="A4010">
        <v>4008</v>
      </c>
      <c r="B4010" s="3" t="s">
        <v>4003</v>
      </c>
      <c r="C4010" s="3" t="s">
        <v>8112</v>
      </c>
      <c r="D4010" s="15">
        <v>1000</v>
      </c>
      <c r="E4010" s="8">
        <v>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8">
        <f t="shared" si="325"/>
        <v>0</v>
      </c>
      <c r="P4010" s="6">
        <f t="shared" si="326"/>
        <v>0</v>
      </c>
      <c r="Q4010" s="10" t="s">
        <v>8314</v>
      </c>
      <c r="R4010" t="s">
        <v>8315</v>
      </c>
      <c r="S4010" s="12">
        <f t="shared" si="327"/>
        <v>42177.964201388888</v>
      </c>
      <c r="T4010" s="12">
        <f t="shared" si="328"/>
        <v>42207.964201388888</v>
      </c>
      <c r="U4010">
        <f t="shared" si="324"/>
        <v>2015</v>
      </c>
    </row>
    <row r="4011" spans="1:21" ht="48" x14ac:dyDescent="0.2">
      <c r="A4011">
        <v>4009</v>
      </c>
      <c r="B4011" s="3" t="s">
        <v>4004</v>
      </c>
      <c r="C4011" s="3" t="s">
        <v>8113</v>
      </c>
      <c r="D4011" s="15">
        <v>1930</v>
      </c>
      <c r="E4011" s="8">
        <v>0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8">
        <f t="shared" si="325"/>
        <v>0</v>
      </c>
      <c r="P4011" s="6">
        <f t="shared" si="326"/>
        <v>0</v>
      </c>
      <c r="Q4011" s="10" t="s">
        <v>8314</v>
      </c>
      <c r="R4011" t="s">
        <v>8315</v>
      </c>
      <c r="S4011" s="12">
        <f t="shared" si="327"/>
        <v>41851.700925925928</v>
      </c>
      <c r="T4011" s="12">
        <f t="shared" si="328"/>
        <v>41891.700925925928</v>
      </c>
      <c r="U4011">
        <f t="shared" si="324"/>
        <v>2014</v>
      </c>
    </row>
    <row r="4012" spans="1:21" ht="48" x14ac:dyDescent="0.2">
      <c r="A4012">
        <v>4010</v>
      </c>
      <c r="B4012" s="3" t="s">
        <v>4005</v>
      </c>
      <c r="C4012" s="3" t="s">
        <v>8114</v>
      </c>
      <c r="D4012" s="15">
        <v>7200</v>
      </c>
      <c r="E4012" s="8">
        <v>0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8">
        <f t="shared" si="325"/>
        <v>0</v>
      </c>
      <c r="P4012" s="6">
        <f t="shared" si="326"/>
        <v>0</v>
      </c>
      <c r="Q4012" s="10" t="s">
        <v>8314</v>
      </c>
      <c r="R4012" t="s">
        <v>8315</v>
      </c>
      <c r="S4012" s="12">
        <f t="shared" si="327"/>
        <v>41921.770439814813</v>
      </c>
      <c r="T4012" s="12">
        <f t="shared" si="328"/>
        <v>41938.770439814813</v>
      </c>
      <c r="U4012">
        <f t="shared" si="324"/>
        <v>2014</v>
      </c>
    </row>
    <row r="4013" spans="1:21" ht="48" x14ac:dyDescent="0.2">
      <c r="A4013">
        <v>4011</v>
      </c>
      <c r="B4013" s="3" t="s">
        <v>4006</v>
      </c>
      <c r="C4013" s="3" t="s">
        <v>8115</v>
      </c>
      <c r="D4013" s="15">
        <v>250</v>
      </c>
      <c r="E4013" s="8">
        <v>0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8">
        <f t="shared" si="325"/>
        <v>0</v>
      </c>
      <c r="P4013" s="6">
        <f t="shared" si="326"/>
        <v>0</v>
      </c>
      <c r="Q4013" s="10" t="s">
        <v>8314</v>
      </c>
      <c r="R4013" t="s">
        <v>8315</v>
      </c>
      <c r="S4013" s="12">
        <f t="shared" si="327"/>
        <v>42002.54488425926</v>
      </c>
      <c r="T4013" s="12">
        <f t="shared" si="328"/>
        <v>42032.54488425926</v>
      </c>
      <c r="U4013">
        <f t="shared" si="324"/>
        <v>2014</v>
      </c>
    </row>
    <row r="4014" spans="1:21" ht="48" x14ac:dyDescent="0.2">
      <c r="A4014">
        <v>4012</v>
      </c>
      <c r="B4014" s="3" t="s">
        <v>4007</v>
      </c>
      <c r="C4014" s="3" t="s">
        <v>8116</v>
      </c>
      <c r="D4014" s="15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8">
        <f t="shared" si="325"/>
        <v>0</v>
      </c>
      <c r="P4014" s="6" t="str">
        <f t="shared" si="326"/>
        <v>N/A</v>
      </c>
      <c r="Q4014" s="10" t="s">
        <v>8314</v>
      </c>
      <c r="R4014" t="s">
        <v>8315</v>
      </c>
      <c r="S4014" s="12">
        <f t="shared" si="327"/>
        <v>42096.544548611113</v>
      </c>
      <c r="T4014" s="12">
        <f t="shared" si="328"/>
        <v>42126.544548611113</v>
      </c>
      <c r="U4014">
        <f t="shared" ref="U4014:U4077" si="329">YEAR(S4014)</f>
        <v>2015</v>
      </c>
    </row>
    <row r="4015" spans="1:21" ht="48" x14ac:dyDescent="0.2">
      <c r="A4015">
        <v>4013</v>
      </c>
      <c r="B4015" s="3" t="s">
        <v>4008</v>
      </c>
      <c r="C4015" s="3" t="s">
        <v>8117</v>
      </c>
      <c r="D4015" s="15">
        <v>2000</v>
      </c>
      <c r="E4015" s="8">
        <v>0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8">
        <f t="shared" si="325"/>
        <v>0</v>
      </c>
      <c r="P4015" s="6">
        <f t="shared" si="326"/>
        <v>0</v>
      </c>
      <c r="Q4015" s="10" t="s">
        <v>8314</v>
      </c>
      <c r="R4015" t="s">
        <v>8315</v>
      </c>
      <c r="S4015" s="12">
        <f t="shared" si="327"/>
        <v>42021.301192129627</v>
      </c>
      <c r="T4015" s="12">
        <f t="shared" si="328"/>
        <v>42051.301192129627</v>
      </c>
      <c r="U4015">
        <f t="shared" si="329"/>
        <v>2015</v>
      </c>
    </row>
    <row r="4016" spans="1:21" ht="48" x14ac:dyDescent="0.2">
      <c r="A4016">
        <v>4014</v>
      </c>
      <c r="B4016" s="3" t="s">
        <v>4009</v>
      </c>
      <c r="C4016" s="3" t="s">
        <v>8118</v>
      </c>
      <c r="D4016" s="15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8">
        <f t="shared" si="325"/>
        <v>0</v>
      </c>
      <c r="P4016" s="6" t="str">
        <f t="shared" si="326"/>
        <v>N/A</v>
      </c>
      <c r="Q4016" s="10" t="s">
        <v>8314</v>
      </c>
      <c r="R4016" t="s">
        <v>8315</v>
      </c>
      <c r="S4016" s="12">
        <f t="shared" si="327"/>
        <v>42419.246168981481</v>
      </c>
      <c r="T4016" s="12">
        <f t="shared" si="328"/>
        <v>42434.246168981481</v>
      </c>
      <c r="U4016">
        <f t="shared" si="329"/>
        <v>2016</v>
      </c>
    </row>
    <row r="4017" spans="1:21" ht="48" x14ac:dyDescent="0.2">
      <c r="A4017">
        <v>4015</v>
      </c>
      <c r="B4017" s="3" t="s">
        <v>4010</v>
      </c>
      <c r="C4017" s="3" t="s">
        <v>8119</v>
      </c>
      <c r="D4017" s="15">
        <v>7000</v>
      </c>
      <c r="E4017" s="8">
        <v>0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8">
        <f t="shared" si="325"/>
        <v>0</v>
      </c>
      <c r="P4017" s="6">
        <f t="shared" si="326"/>
        <v>0</v>
      </c>
      <c r="Q4017" s="10" t="s">
        <v>8314</v>
      </c>
      <c r="R4017" t="s">
        <v>8315</v>
      </c>
      <c r="S4017" s="12">
        <f t="shared" si="327"/>
        <v>42174.780821759254</v>
      </c>
      <c r="T4017" s="12">
        <f t="shared" si="328"/>
        <v>42204.780821759254</v>
      </c>
      <c r="U4017">
        <f t="shared" si="329"/>
        <v>2015</v>
      </c>
    </row>
    <row r="4018" spans="1:21" ht="48" x14ac:dyDescent="0.2">
      <c r="A4018">
        <v>4016</v>
      </c>
      <c r="B4018" s="3" t="s">
        <v>4011</v>
      </c>
      <c r="C4018" s="3" t="s">
        <v>8120</v>
      </c>
      <c r="D4018" s="15">
        <v>500</v>
      </c>
      <c r="E4018" s="8">
        <v>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8">
        <f t="shared" si="325"/>
        <v>0</v>
      </c>
      <c r="P4018" s="6">
        <f t="shared" si="326"/>
        <v>0</v>
      </c>
      <c r="Q4018" s="10" t="s">
        <v>8314</v>
      </c>
      <c r="R4018" t="s">
        <v>8315</v>
      </c>
      <c r="S4018" s="12">
        <f t="shared" si="327"/>
        <v>41869.872685185182</v>
      </c>
      <c r="T4018" s="12">
        <f t="shared" si="328"/>
        <v>41899.872685185182</v>
      </c>
      <c r="U4018">
        <f t="shared" si="329"/>
        <v>2014</v>
      </c>
    </row>
    <row r="4019" spans="1:21" ht="48" x14ac:dyDescent="0.2">
      <c r="A4019">
        <v>4017</v>
      </c>
      <c r="B4019" s="3" t="s">
        <v>4012</v>
      </c>
      <c r="C4019" s="3" t="s">
        <v>8121</v>
      </c>
      <c r="D4019" s="15">
        <v>10000</v>
      </c>
      <c r="E4019" s="8">
        <v>0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8">
        <f t="shared" si="325"/>
        <v>0</v>
      </c>
      <c r="P4019" s="6">
        <f t="shared" si="326"/>
        <v>0</v>
      </c>
      <c r="Q4019" s="10" t="s">
        <v>8314</v>
      </c>
      <c r="R4019" t="s">
        <v>8315</v>
      </c>
      <c r="S4019" s="12">
        <f t="shared" si="327"/>
        <v>41856.672152777777</v>
      </c>
      <c r="T4019" s="12">
        <f t="shared" si="328"/>
        <v>41886.672152777777</v>
      </c>
      <c r="U4019">
        <f t="shared" si="329"/>
        <v>2014</v>
      </c>
    </row>
    <row r="4020" spans="1:21" ht="32" x14ac:dyDescent="0.2">
      <c r="A4020">
        <v>4018</v>
      </c>
      <c r="B4020" s="3" t="s">
        <v>4013</v>
      </c>
      <c r="C4020" s="3" t="s">
        <v>8122</v>
      </c>
      <c r="D4020" s="15">
        <v>1500</v>
      </c>
      <c r="E4020" s="8">
        <v>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8">
        <f t="shared" si="325"/>
        <v>0</v>
      </c>
      <c r="P4020" s="6">
        <f t="shared" si="326"/>
        <v>0</v>
      </c>
      <c r="Q4020" s="10" t="s">
        <v>8314</v>
      </c>
      <c r="R4020" t="s">
        <v>8315</v>
      </c>
      <c r="S4020" s="12">
        <f t="shared" si="327"/>
        <v>42620.91097222222</v>
      </c>
      <c r="T4020" s="12">
        <f t="shared" si="328"/>
        <v>42650.91097222222</v>
      </c>
      <c r="U4020">
        <f t="shared" si="329"/>
        <v>2016</v>
      </c>
    </row>
    <row r="4021" spans="1:21" ht="48" x14ac:dyDescent="0.2">
      <c r="A4021">
        <v>4019</v>
      </c>
      <c r="B4021" s="3" t="s">
        <v>4014</v>
      </c>
      <c r="C4021" s="3" t="s">
        <v>8123</v>
      </c>
      <c r="D4021" s="15">
        <v>3500</v>
      </c>
      <c r="E4021" s="8">
        <v>0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8">
        <f t="shared" si="325"/>
        <v>0</v>
      </c>
      <c r="P4021" s="6">
        <f t="shared" si="326"/>
        <v>0</v>
      </c>
      <c r="Q4021" s="10" t="s">
        <v>8314</v>
      </c>
      <c r="R4021" t="s">
        <v>8315</v>
      </c>
      <c r="S4021" s="12">
        <f t="shared" si="327"/>
        <v>42417.675879629634</v>
      </c>
      <c r="T4021" s="12">
        <f t="shared" si="328"/>
        <v>42475.686111111107</v>
      </c>
      <c r="U4021">
        <f t="shared" si="329"/>
        <v>2016</v>
      </c>
    </row>
    <row r="4022" spans="1:21" ht="48" x14ac:dyDescent="0.2">
      <c r="A4022">
        <v>4020</v>
      </c>
      <c r="B4022" s="3" t="s">
        <v>4015</v>
      </c>
      <c r="C4022" s="3" t="s">
        <v>8124</v>
      </c>
      <c r="D4022" s="15">
        <v>600</v>
      </c>
      <c r="E4022" s="8">
        <v>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8">
        <f t="shared" si="325"/>
        <v>0</v>
      </c>
      <c r="P4022" s="6">
        <f t="shared" si="326"/>
        <v>0</v>
      </c>
      <c r="Q4022" s="10" t="s">
        <v>8314</v>
      </c>
      <c r="R4022" t="s">
        <v>8315</v>
      </c>
      <c r="S4022" s="12">
        <f t="shared" si="327"/>
        <v>42057.190960648149</v>
      </c>
      <c r="T4022" s="12">
        <f t="shared" si="328"/>
        <v>42087.149293981478</v>
      </c>
      <c r="U4022">
        <f t="shared" si="329"/>
        <v>2015</v>
      </c>
    </row>
    <row r="4023" spans="1:21" ht="48" x14ac:dyDescent="0.2">
      <c r="A4023">
        <v>4021</v>
      </c>
      <c r="B4023" s="3" t="s">
        <v>4016</v>
      </c>
      <c r="C4023" s="3" t="s">
        <v>8125</v>
      </c>
      <c r="D4023" s="15">
        <v>15000</v>
      </c>
      <c r="E4023" s="8">
        <v>0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8">
        <f t="shared" si="325"/>
        <v>0</v>
      </c>
      <c r="P4023" s="6">
        <f t="shared" si="326"/>
        <v>0</v>
      </c>
      <c r="Q4023" s="10" t="s">
        <v>8314</v>
      </c>
      <c r="R4023" t="s">
        <v>8315</v>
      </c>
      <c r="S4023" s="12">
        <f t="shared" si="327"/>
        <v>41878.911550925928</v>
      </c>
      <c r="T4023" s="12">
        <f t="shared" si="328"/>
        <v>41938.911550925928</v>
      </c>
      <c r="U4023">
        <f t="shared" si="329"/>
        <v>2014</v>
      </c>
    </row>
    <row r="4024" spans="1:21" ht="32" x14ac:dyDescent="0.2">
      <c r="A4024">
        <v>4022</v>
      </c>
      <c r="B4024" s="3" t="s">
        <v>4017</v>
      </c>
      <c r="C4024" s="3" t="s">
        <v>8126</v>
      </c>
      <c r="D4024" s="15">
        <v>18000</v>
      </c>
      <c r="E4024" s="8">
        <v>0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8">
        <f t="shared" si="325"/>
        <v>0</v>
      </c>
      <c r="P4024" s="6">
        <f t="shared" si="326"/>
        <v>0</v>
      </c>
      <c r="Q4024" s="10" t="s">
        <v>8314</v>
      </c>
      <c r="R4024" t="s">
        <v>8315</v>
      </c>
      <c r="S4024" s="12">
        <f t="shared" si="327"/>
        <v>41990.584108796291</v>
      </c>
      <c r="T4024" s="12">
        <f t="shared" si="328"/>
        <v>42036.120833333334</v>
      </c>
      <c r="U4024">
        <f t="shared" si="329"/>
        <v>2014</v>
      </c>
    </row>
    <row r="4025" spans="1:21" ht="48" x14ac:dyDescent="0.2">
      <c r="A4025">
        <v>4023</v>
      </c>
      <c r="B4025" s="3" t="s">
        <v>4018</v>
      </c>
      <c r="C4025" s="3" t="s">
        <v>8127</v>
      </c>
      <c r="D4025" s="15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8">
        <f t="shared" si="325"/>
        <v>0</v>
      </c>
      <c r="P4025" s="6" t="str">
        <f t="shared" si="326"/>
        <v>N/A</v>
      </c>
      <c r="Q4025" s="10" t="s">
        <v>8314</v>
      </c>
      <c r="R4025" t="s">
        <v>8315</v>
      </c>
      <c r="S4025" s="12">
        <f t="shared" si="327"/>
        <v>42408.999571759254</v>
      </c>
      <c r="T4025" s="12">
        <f t="shared" si="328"/>
        <v>42453.957905092597</v>
      </c>
      <c r="U4025">
        <f t="shared" si="329"/>
        <v>2016</v>
      </c>
    </row>
    <row r="4026" spans="1:21" ht="48" x14ac:dyDescent="0.2">
      <c r="A4026">
        <v>4024</v>
      </c>
      <c r="B4026" s="3" t="s">
        <v>4019</v>
      </c>
      <c r="C4026" s="3" t="s">
        <v>8128</v>
      </c>
      <c r="D4026" s="15">
        <v>800</v>
      </c>
      <c r="E4026" s="8">
        <v>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8">
        <f t="shared" si="325"/>
        <v>0</v>
      </c>
      <c r="P4026" s="6">
        <f t="shared" si="326"/>
        <v>0</v>
      </c>
      <c r="Q4026" s="10" t="s">
        <v>8314</v>
      </c>
      <c r="R4026" t="s">
        <v>8315</v>
      </c>
      <c r="S4026" s="12">
        <f t="shared" si="327"/>
        <v>42217.670104166667</v>
      </c>
      <c r="T4026" s="12">
        <f t="shared" si="328"/>
        <v>42247.670104166667</v>
      </c>
      <c r="U4026">
        <f t="shared" si="329"/>
        <v>2015</v>
      </c>
    </row>
    <row r="4027" spans="1:21" ht="48" x14ac:dyDescent="0.2">
      <c r="A4027">
        <v>4025</v>
      </c>
      <c r="B4027" s="3" t="s">
        <v>4020</v>
      </c>
      <c r="C4027" s="3" t="s">
        <v>8129</v>
      </c>
      <c r="D4027" s="15">
        <v>5000</v>
      </c>
      <c r="E4027" s="8">
        <v>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8">
        <f t="shared" si="325"/>
        <v>0</v>
      </c>
      <c r="P4027" s="6">
        <f t="shared" si="326"/>
        <v>0</v>
      </c>
      <c r="Q4027" s="10" t="s">
        <v>8314</v>
      </c>
      <c r="R4027" t="s">
        <v>8315</v>
      </c>
      <c r="S4027" s="12">
        <f t="shared" si="327"/>
        <v>42151.237685185188</v>
      </c>
      <c r="T4027" s="12">
        <f t="shared" si="328"/>
        <v>42211.237685185188</v>
      </c>
      <c r="U4027">
        <f t="shared" si="329"/>
        <v>2015</v>
      </c>
    </row>
    <row r="4028" spans="1:21" ht="48" x14ac:dyDescent="0.2">
      <c r="A4028">
        <v>4026</v>
      </c>
      <c r="B4028" s="3" t="s">
        <v>4021</v>
      </c>
      <c r="C4028" s="3" t="s">
        <v>8130</v>
      </c>
      <c r="D4028" s="15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8">
        <f t="shared" si="325"/>
        <v>0</v>
      </c>
      <c r="P4028" s="6" t="str">
        <f t="shared" si="326"/>
        <v>N/A</v>
      </c>
      <c r="Q4028" s="10" t="s">
        <v>8314</v>
      </c>
      <c r="R4028" t="s">
        <v>8315</v>
      </c>
      <c r="S4028" s="12">
        <f t="shared" si="327"/>
        <v>42282.655543981484</v>
      </c>
      <c r="T4028" s="12">
        <f t="shared" si="328"/>
        <v>42342.697210648148</v>
      </c>
      <c r="U4028">
        <f t="shared" si="329"/>
        <v>2015</v>
      </c>
    </row>
    <row r="4029" spans="1:21" ht="48" x14ac:dyDescent="0.2">
      <c r="A4029">
        <v>4027</v>
      </c>
      <c r="B4029" s="3" t="s">
        <v>4022</v>
      </c>
      <c r="C4029" s="3" t="s">
        <v>8131</v>
      </c>
      <c r="D4029" s="15">
        <v>3000</v>
      </c>
      <c r="E4029" s="8">
        <v>0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8">
        <f t="shared" si="325"/>
        <v>0</v>
      </c>
      <c r="P4029" s="6">
        <f t="shared" si="326"/>
        <v>0</v>
      </c>
      <c r="Q4029" s="10" t="s">
        <v>8314</v>
      </c>
      <c r="R4029" t="s">
        <v>8315</v>
      </c>
      <c r="S4029" s="12">
        <f t="shared" si="327"/>
        <v>42768.97084490741</v>
      </c>
      <c r="T4029" s="12">
        <f t="shared" si="328"/>
        <v>42789.041666666672</v>
      </c>
      <c r="U4029">
        <f t="shared" si="329"/>
        <v>2017</v>
      </c>
    </row>
    <row r="4030" spans="1:21" ht="48" x14ac:dyDescent="0.2">
      <c r="A4030">
        <v>4028</v>
      </c>
      <c r="B4030" s="3" t="s">
        <v>4023</v>
      </c>
      <c r="C4030" s="3" t="s">
        <v>8132</v>
      </c>
      <c r="D4030" s="15">
        <v>2000</v>
      </c>
      <c r="E4030" s="8">
        <v>0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8">
        <f t="shared" si="325"/>
        <v>0</v>
      </c>
      <c r="P4030" s="6">
        <f t="shared" si="326"/>
        <v>0</v>
      </c>
      <c r="Q4030" s="10" t="s">
        <v>8314</v>
      </c>
      <c r="R4030" t="s">
        <v>8315</v>
      </c>
      <c r="S4030" s="12">
        <f t="shared" si="327"/>
        <v>41765.938657407409</v>
      </c>
      <c r="T4030" s="12">
        <f t="shared" si="328"/>
        <v>41795.938657407409</v>
      </c>
      <c r="U4030">
        <f t="shared" si="329"/>
        <v>2014</v>
      </c>
    </row>
    <row r="4031" spans="1:21" ht="48" x14ac:dyDescent="0.2">
      <c r="A4031">
        <v>4029</v>
      </c>
      <c r="B4031" s="3" t="s">
        <v>4024</v>
      </c>
      <c r="C4031" s="3" t="s">
        <v>8133</v>
      </c>
      <c r="D4031" s="15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8">
        <f t="shared" si="325"/>
        <v>0</v>
      </c>
      <c r="P4031" s="6" t="str">
        <f t="shared" si="326"/>
        <v>N/A</v>
      </c>
      <c r="Q4031" s="10" t="s">
        <v>8314</v>
      </c>
      <c r="R4031" t="s">
        <v>8315</v>
      </c>
      <c r="S4031" s="12">
        <f t="shared" si="327"/>
        <v>42322.025115740747</v>
      </c>
      <c r="T4031" s="12">
        <f t="shared" si="328"/>
        <v>42352.025115740747</v>
      </c>
      <c r="U4031">
        <f t="shared" si="329"/>
        <v>2015</v>
      </c>
    </row>
    <row r="4032" spans="1:21" ht="48" x14ac:dyDescent="0.2">
      <c r="A4032">
        <v>4030</v>
      </c>
      <c r="B4032" s="3" t="s">
        <v>4025</v>
      </c>
      <c r="C4032" s="3" t="s">
        <v>8134</v>
      </c>
      <c r="D4032" s="15">
        <v>2500</v>
      </c>
      <c r="E4032" s="8">
        <v>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8">
        <f t="shared" si="325"/>
        <v>0</v>
      </c>
      <c r="P4032" s="6">
        <f t="shared" si="326"/>
        <v>0</v>
      </c>
      <c r="Q4032" s="10" t="s">
        <v>8314</v>
      </c>
      <c r="R4032" t="s">
        <v>8315</v>
      </c>
      <c r="S4032" s="12">
        <f t="shared" si="327"/>
        <v>42374.655081018514</v>
      </c>
      <c r="T4032" s="12">
        <f t="shared" si="328"/>
        <v>42403.784027777772</v>
      </c>
      <c r="U4032">
        <f t="shared" si="329"/>
        <v>2016</v>
      </c>
    </row>
    <row r="4033" spans="1:21" ht="48" x14ac:dyDescent="0.2">
      <c r="A4033">
        <v>4031</v>
      </c>
      <c r="B4033" s="3" t="s">
        <v>4026</v>
      </c>
      <c r="C4033" s="3" t="s">
        <v>8135</v>
      </c>
      <c r="D4033" s="15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8">
        <f t="shared" si="325"/>
        <v>0</v>
      </c>
      <c r="P4033" s="6" t="str">
        <f t="shared" si="326"/>
        <v>N/A</v>
      </c>
      <c r="Q4033" s="10" t="s">
        <v>8314</v>
      </c>
      <c r="R4033" t="s">
        <v>8315</v>
      </c>
      <c r="S4033" s="12">
        <f t="shared" si="327"/>
        <v>41941.585231481484</v>
      </c>
      <c r="T4033" s="12">
        <f t="shared" si="328"/>
        <v>41991.626898148148</v>
      </c>
      <c r="U4033">
        <f t="shared" si="329"/>
        <v>2014</v>
      </c>
    </row>
    <row r="4034" spans="1:21" ht="48" x14ac:dyDescent="0.2">
      <c r="A4034">
        <v>4032</v>
      </c>
      <c r="B4034" s="3" t="s">
        <v>4027</v>
      </c>
      <c r="C4034" s="3" t="s">
        <v>8136</v>
      </c>
      <c r="D4034" s="15">
        <v>6048</v>
      </c>
      <c r="E4034" s="8">
        <v>0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8">
        <f t="shared" si="325"/>
        <v>0</v>
      </c>
      <c r="P4034" s="6">
        <f t="shared" si="326"/>
        <v>0</v>
      </c>
      <c r="Q4034" s="10" t="s">
        <v>8314</v>
      </c>
      <c r="R4034" t="s">
        <v>8315</v>
      </c>
      <c r="S4034" s="12">
        <f t="shared" si="327"/>
        <v>42293.809212962966</v>
      </c>
      <c r="T4034" s="12">
        <f t="shared" si="328"/>
        <v>42353.85087962963</v>
      </c>
      <c r="U4034">
        <f t="shared" si="329"/>
        <v>2015</v>
      </c>
    </row>
    <row r="4035" spans="1:21" ht="48" x14ac:dyDescent="0.2">
      <c r="A4035">
        <v>4033</v>
      </c>
      <c r="B4035" s="3" t="s">
        <v>4028</v>
      </c>
      <c r="C4035" s="3" t="s">
        <v>8137</v>
      </c>
      <c r="D4035" s="15">
        <v>23900</v>
      </c>
      <c r="E4035" s="8">
        <v>0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8">
        <f t="shared" ref="O4035:O4098" si="330">ROUND(E4035/D4035*100,0)</f>
        <v>0</v>
      </c>
      <c r="P4035" s="6">
        <f t="shared" ref="P4035:P4098" si="331">IFERROR(ROUND(E4035/L4035,2), "N/A")</f>
        <v>0</v>
      </c>
      <c r="Q4035" s="10" t="s">
        <v>8314</v>
      </c>
      <c r="R4035" t="s">
        <v>8315</v>
      </c>
      <c r="S4035" s="12">
        <f t="shared" ref="S4035:S4098" si="332">(((J4035/60)/60)/24)+DATE(1970,1,1)</f>
        <v>42614.268796296295</v>
      </c>
      <c r="T4035" s="12">
        <f t="shared" ref="T4035:T4098" si="333">(((I4035/60)/60)/24)+DATE(1970,1,1)</f>
        <v>42645.375</v>
      </c>
      <c r="U4035">
        <f t="shared" si="329"/>
        <v>2016</v>
      </c>
    </row>
    <row r="4036" spans="1:21" ht="48" x14ac:dyDescent="0.2">
      <c r="A4036">
        <v>4034</v>
      </c>
      <c r="B4036" s="3" t="s">
        <v>4029</v>
      </c>
      <c r="C4036" s="3" t="s">
        <v>8138</v>
      </c>
      <c r="D4036" s="15">
        <v>13500</v>
      </c>
      <c r="E4036" s="8">
        <v>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8">
        <f t="shared" si="330"/>
        <v>0</v>
      </c>
      <c r="P4036" s="6">
        <f t="shared" si="331"/>
        <v>0</v>
      </c>
      <c r="Q4036" s="10" t="s">
        <v>8314</v>
      </c>
      <c r="R4036" t="s">
        <v>8315</v>
      </c>
      <c r="S4036" s="12">
        <f t="shared" si="332"/>
        <v>42067.947337962964</v>
      </c>
      <c r="T4036" s="12">
        <f t="shared" si="333"/>
        <v>42097.905671296292</v>
      </c>
      <c r="U4036">
        <f t="shared" si="329"/>
        <v>2015</v>
      </c>
    </row>
    <row r="4037" spans="1:21" ht="32" x14ac:dyDescent="0.2">
      <c r="A4037">
        <v>4035</v>
      </c>
      <c r="B4037" s="3" t="s">
        <v>4030</v>
      </c>
      <c r="C4037" s="3" t="s">
        <v>8139</v>
      </c>
      <c r="D4037" s="15">
        <v>10000</v>
      </c>
      <c r="E4037" s="8">
        <v>0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8">
        <f t="shared" si="330"/>
        <v>0</v>
      </c>
      <c r="P4037" s="6">
        <f t="shared" si="331"/>
        <v>0</v>
      </c>
      <c r="Q4037" s="10" t="s">
        <v>8314</v>
      </c>
      <c r="R4037" t="s">
        <v>8315</v>
      </c>
      <c r="S4037" s="12">
        <f t="shared" si="332"/>
        <v>41903.882951388885</v>
      </c>
      <c r="T4037" s="12">
        <f t="shared" si="333"/>
        <v>41933.882951388885</v>
      </c>
      <c r="U4037">
        <f t="shared" si="329"/>
        <v>2014</v>
      </c>
    </row>
    <row r="4038" spans="1:21" ht="48" x14ac:dyDescent="0.2">
      <c r="A4038">
        <v>4036</v>
      </c>
      <c r="B4038" s="3" t="s">
        <v>4031</v>
      </c>
      <c r="C4038" s="3" t="s">
        <v>7437</v>
      </c>
      <c r="D4038" s="15">
        <v>6000</v>
      </c>
      <c r="E4038" s="8">
        <v>0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8">
        <f t="shared" si="330"/>
        <v>0</v>
      </c>
      <c r="P4038" s="6">
        <f t="shared" si="331"/>
        <v>0</v>
      </c>
      <c r="Q4038" s="10" t="s">
        <v>8314</v>
      </c>
      <c r="R4038" t="s">
        <v>8315</v>
      </c>
      <c r="S4038" s="12">
        <f t="shared" si="332"/>
        <v>41804.937083333331</v>
      </c>
      <c r="T4038" s="12">
        <f t="shared" si="333"/>
        <v>41821.9375</v>
      </c>
      <c r="U4038">
        <f t="shared" si="329"/>
        <v>2014</v>
      </c>
    </row>
    <row r="4039" spans="1:21" ht="48" x14ac:dyDescent="0.2">
      <c r="A4039">
        <v>4037</v>
      </c>
      <c r="B4039" s="3" t="s">
        <v>4032</v>
      </c>
      <c r="C4039" s="3" t="s">
        <v>8140</v>
      </c>
      <c r="D4039" s="15">
        <v>700</v>
      </c>
      <c r="E4039" s="8">
        <v>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8">
        <f t="shared" si="330"/>
        <v>0</v>
      </c>
      <c r="P4039" s="6">
        <f t="shared" si="331"/>
        <v>0</v>
      </c>
      <c r="Q4039" s="10" t="s">
        <v>8314</v>
      </c>
      <c r="R4039" t="s">
        <v>8315</v>
      </c>
      <c r="S4039" s="12">
        <f t="shared" si="332"/>
        <v>42497.070775462969</v>
      </c>
      <c r="T4039" s="12">
        <f t="shared" si="333"/>
        <v>42514.600694444445</v>
      </c>
      <c r="U4039">
        <f t="shared" si="329"/>
        <v>2016</v>
      </c>
    </row>
    <row r="4040" spans="1:21" ht="48" x14ac:dyDescent="0.2">
      <c r="A4040">
        <v>4038</v>
      </c>
      <c r="B4040" s="3" t="s">
        <v>4033</v>
      </c>
      <c r="C4040" s="3" t="s">
        <v>8141</v>
      </c>
      <c r="D4040" s="15">
        <v>2500</v>
      </c>
      <c r="E4040" s="8">
        <v>0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8">
        <f t="shared" si="330"/>
        <v>0</v>
      </c>
      <c r="P4040" s="6">
        <f t="shared" si="331"/>
        <v>0</v>
      </c>
      <c r="Q4040" s="10" t="s">
        <v>8314</v>
      </c>
      <c r="R4040" t="s">
        <v>8315</v>
      </c>
      <c r="S4040" s="12">
        <f t="shared" si="332"/>
        <v>41869.798726851855</v>
      </c>
      <c r="T4040" s="12">
        <f t="shared" si="333"/>
        <v>41929.798726851855</v>
      </c>
      <c r="U4040">
        <f t="shared" si="329"/>
        <v>2014</v>
      </c>
    </row>
    <row r="4041" spans="1:21" ht="32" x14ac:dyDescent="0.2">
      <c r="A4041">
        <v>4039</v>
      </c>
      <c r="B4041" s="3" t="s">
        <v>4034</v>
      </c>
      <c r="C4041" s="3" t="s">
        <v>8142</v>
      </c>
      <c r="D4041" s="15">
        <v>500</v>
      </c>
      <c r="E4041" s="8">
        <v>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8">
        <f t="shared" si="330"/>
        <v>0</v>
      </c>
      <c r="P4041" s="6">
        <f t="shared" si="331"/>
        <v>0</v>
      </c>
      <c r="Q4041" s="10" t="s">
        <v>8314</v>
      </c>
      <c r="R4041" t="s">
        <v>8315</v>
      </c>
      <c r="S4041" s="12">
        <f t="shared" si="332"/>
        <v>42305.670914351853</v>
      </c>
      <c r="T4041" s="12">
        <f t="shared" si="333"/>
        <v>42339.249305555553</v>
      </c>
      <c r="U4041">
        <f t="shared" si="329"/>
        <v>2015</v>
      </c>
    </row>
    <row r="4042" spans="1:21" ht="48" x14ac:dyDescent="0.2">
      <c r="A4042">
        <v>4040</v>
      </c>
      <c r="B4042" s="3" t="s">
        <v>4035</v>
      </c>
      <c r="C4042" s="3" t="s">
        <v>8143</v>
      </c>
      <c r="D4042" s="15">
        <v>8000</v>
      </c>
      <c r="E4042" s="8">
        <v>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8">
        <f t="shared" si="330"/>
        <v>0</v>
      </c>
      <c r="P4042" s="6">
        <f t="shared" si="331"/>
        <v>0</v>
      </c>
      <c r="Q4042" s="10" t="s">
        <v>8314</v>
      </c>
      <c r="R4042" t="s">
        <v>8315</v>
      </c>
      <c r="S4042" s="12">
        <f t="shared" si="332"/>
        <v>42144.231527777782</v>
      </c>
      <c r="T4042" s="12">
        <f t="shared" si="333"/>
        <v>42203.125</v>
      </c>
      <c r="U4042">
        <f t="shared" si="329"/>
        <v>2015</v>
      </c>
    </row>
    <row r="4043" spans="1:21" ht="32" x14ac:dyDescent="0.2">
      <c r="A4043">
        <v>4041</v>
      </c>
      <c r="B4043" s="3" t="s">
        <v>4036</v>
      </c>
      <c r="C4043" s="3" t="s">
        <v>8144</v>
      </c>
      <c r="D4043" s="15">
        <v>5000</v>
      </c>
      <c r="E4043" s="8">
        <v>0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8">
        <f t="shared" si="330"/>
        <v>0</v>
      </c>
      <c r="P4043" s="6">
        <f t="shared" si="331"/>
        <v>0</v>
      </c>
      <c r="Q4043" s="10" t="s">
        <v>8314</v>
      </c>
      <c r="R4043" t="s">
        <v>8315</v>
      </c>
      <c r="S4043" s="12">
        <f t="shared" si="332"/>
        <v>42559.474004629628</v>
      </c>
      <c r="T4043" s="12">
        <f t="shared" si="333"/>
        <v>42619.474004629628</v>
      </c>
      <c r="U4043">
        <f t="shared" si="329"/>
        <v>2016</v>
      </c>
    </row>
    <row r="4044" spans="1:21" ht="48" x14ac:dyDescent="0.2">
      <c r="A4044">
        <v>4042</v>
      </c>
      <c r="B4044" s="3" t="s">
        <v>4037</v>
      </c>
      <c r="C4044" s="3" t="s">
        <v>8145</v>
      </c>
      <c r="D4044" s="15">
        <v>10000</v>
      </c>
      <c r="E4044" s="8">
        <v>0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8">
        <f t="shared" si="330"/>
        <v>0</v>
      </c>
      <c r="P4044" s="6">
        <f t="shared" si="331"/>
        <v>0</v>
      </c>
      <c r="Q4044" s="10" t="s">
        <v>8314</v>
      </c>
      <c r="R4044" t="s">
        <v>8315</v>
      </c>
      <c r="S4044" s="12">
        <f t="shared" si="332"/>
        <v>41995.084074074075</v>
      </c>
      <c r="T4044" s="12">
        <f t="shared" si="333"/>
        <v>42024.802777777775</v>
      </c>
      <c r="U4044">
        <f t="shared" si="329"/>
        <v>2014</v>
      </c>
    </row>
    <row r="4045" spans="1:21" ht="48" x14ac:dyDescent="0.2">
      <c r="A4045">
        <v>4043</v>
      </c>
      <c r="B4045" s="3" t="s">
        <v>4038</v>
      </c>
      <c r="C4045" s="3" t="s">
        <v>8146</v>
      </c>
      <c r="D4045" s="15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8">
        <f t="shared" si="330"/>
        <v>0</v>
      </c>
      <c r="P4045" s="6" t="str">
        <f t="shared" si="331"/>
        <v>N/A</v>
      </c>
      <c r="Q4045" s="10" t="s">
        <v>8314</v>
      </c>
      <c r="R4045" t="s">
        <v>8315</v>
      </c>
      <c r="S4045" s="12">
        <f t="shared" si="332"/>
        <v>41948.957465277781</v>
      </c>
      <c r="T4045" s="12">
        <f t="shared" si="333"/>
        <v>41963.957465277781</v>
      </c>
      <c r="U4045">
        <f t="shared" si="329"/>
        <v>2014</v>
      </c>
    </row>
    <row r="4046" spans="1:21" ht="48" x14ac:dyDescent="0.2">
      <c r="A4046">
        <v>4044</v>
      </c>
      <c r="B4046" s="3" t="s">
        <v>4039</v>
      </c>
      <c r="C4046" s="3" t="s">
        <v>8147</v>
      </c>
      <c r="D4046" s="15">
        <v>600</v>
      </c>
      <c r="E4046" s="8">
        <v>0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8">
        <f t="shared" si="330"/>
        <v>0</v>
      </c>
      <c r="P4046" s="6">
        <f t="shared" si="331"/>
        <v>0</v>
      </c>
      <c r="Q4046" s="10" t="s">
        <v>8314</v>
      </c>
      <c r="R4046" t="s">
        <v>8315</v>
      </c>
      <c r="S4046" s="12">
        <f t="shared" si="332"/>
        <v>42074.219699074078</v>
      </c>
      <c r="T4046" s="12">
        <f t="shared" si="333"/>
        <v>42104.208333333328</v>
      </c>
      <c r="U4046">
        <f t="shared" si="329"/>
        <v>2015</v>
      </c>
    </row>
    <row r="4047" spans="1:21" ht="48" x14ac:dyDescent="0.2">
      <c r="A4047">
        <v>4045</v>
      </c>
      <c r="B4047" s="3" t="s">
        <v>4040</v>
      </c>
      <c r="C4047" s="3" t="s">
        <v>8148</v>
      </c>
      <c r="D4047" s="15">
        <v>5000</v>
      </c>
      <c r="E4047" s="8">
        <v>0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8">
        <f t="shared" si="330"/>
        <v>0</v>
      </c>
      <c r="P4047" s="6">
        <f t="shared" si="331"/>
        <v>0</v>
      </c>
      <c r="Q4047" s="10" t="s">
        <v>8314</v>
      </c>
      <c r="R4047" t="s">
        <v>8315</v>
      </c>
      <c r="S4047" s="12">
        <f t="shared" si="332"/>
        <v>41842.201261574075</v>
      </c>
      <c r="T4047" s="12">
        <f t="shared" si="333"/>
        <v>41872.201261574075</v>
      </c>
      <c r="U4047">
        <f t="shared" si="329"/>
        <v>2014</v>
      </c>
    </row>
    <row r="4048" spans="1:21" ht="48" x14ac:dyDescent="0.2">
      <c r="A4048">
        <v>4046</v>
      </c>
      <c r="B4048" s="3" t="s">
        <v>4041</v>
      </c>
      <c r="C4048" s="3" t="s">
        <v>8149</v>
      </c>
      <c r="D4048" s="15">
        <v>5600</v>
      </c>
      <c r="E4048" s="8">
        <v>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8">
        <f t="shared" si="330"/>
        <v>0</v>
      </c>
      <c r="P4048" s="6">
        <f t="shared" si="331"/>
        <v>0</v>
      </c>
      <c r="Q4048" s="10" t="s">
        <v>8314</v>
      </c>
      <c r="R4048" t="s">
        <v>8315</v>
      </c>
      <c r="S4048" s="12">
        <f t="shared" si="332"/>
        <v>41904.650578703702</v>
      </c>
      <c r="T4048" s="12">
        <f t="shared" si="333"/>
        <v>41934.650578703702</v>
      </c>
      <c r="U4048">
        <f t="shared" si="329"/>
        <v>2014</v>
      </c>
    </row>
    <row r="4049" spans="1:21" ht="48" x14ac:dyDescent="0.2">
      <c r="A4049">
        <v>4047</v>
      </c>
      <c r="B4049" s="3" t="s">
        <v>4042</v>
      </c>
      <c r="C4049" s="3" t="s">
        <v>8150</v>
      </c>
      <c r="D4049" s="15">
        <v>5000</v>
      </c>
      <c r="E4049" s="8">
        <v>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8">
        <f t="shared" si="330"/>
        <v>0</v>
      </c>
      <c r="P4049" s="6">
        <f t="shared" si="331"/>
        <v>0</v>
      </c>
      <c r="Q4049" s="10" t="s">
        <v>8314</v>
      </c>
      <c r="R4049" t="s">
        <v>8315</v>
      </c>
      <c r="S4049" s="12">
        <f t="shared" si="332"/>
        <v>41991.022488425922</v>
      </c>
      <c r="T4049" s="12">
        <f t="shared" si="333"/>
        <v>42015.041666666672</v>
      </c>
      <c r="U4049">
        <f t="shared" si="329"/>
        <v>2014</v>
      </c>
    </row>
    <row r="4050" spans="1:21" ht="48" x14ac:dyDescent="0.2">
      <c r="A4050">
        <v>4048</v>
      </c>
      <c r="B4050" s="3" t="s">
        <v>4043</v>
      </c>
      <c r="C4050" s="3" t="s">
        <v>8151</v>
      </c>
      <c r="D4050" s="15">
        <v>17000</v>
      </c>
      <c r="E4050" s="8">
        <v>0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8">
        <f t="shared" si="330"/>
        <v>0</v>
      </c>
      <c r="P4050" s="6">
        <f t="shared" si="331"/>
        <v>0</v>
      </c>
      <c r="Q4050" s="10" t="s">
        <v>8314</v>
      </c>
      <c r="R4050" t="s">
        <v>8315</v>
      </c>
      <c r="S4050" s="12">
        <f t="shared" si="332"/>
        <v>42436.509108796294</v>
      </c>
      <c r="T4050" s="12">
        <f t="shared" si="333"/>
        <v>42471.467442129629</v>
      </c>
      <c r="U4050">
        <f t="shared" si="329"/>
        <v>2016</v>
      </c>
    </row>
    <row r="4051" spans="1:21" ht="48" x14ac:dyDescent="0.2">
      <c r="A4051">
        <v>4049</v>
      </c>
      <c r="B4051" s="3" t="s">
        <v>4044</v>
      </c>
      <c r="C4051" s="3" t="s">
        <v>8152</v>
      </c>
      <c r="D4051" s="15">
        <v>20000</v>
      </c>
      <c r="E4051" s="8">
        <v>0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8">
        <f t="shared" si="330"/>
        <v>0</v>
      </c>
      <c r="P4051" s="6">
        <f t="shared" si="331"/>
        <v>0</v>
      </c>
      <c r="Q4051" s="10" t="s">
        <v>8314</v>
      </c>
      <c r="R4051" t="s">
        <v>8315</v>
      </c>
      <c r="S4051" s="12">
        <f t="shared" si="332"/>
        <v>42169.958506944444</v>
      </c>
      <c r="T4051" s="12">
        <f t="shared" si="333"/>
        <v>42199.958506944444</v>
      </c>
      <c r="U4051">
        <f t="shared" si="329"/>
        <v>2015</v>
      </c>
    </row>
    <row r="4052" spans="1:21" ht="48" x14ac:dyDescent="0.2">
      <c r="A4052">
        <v>4050</v>
      </c>
      <c r="B4052" s="3" t="s">
        <v>4045</v>
      </c>
      <c r="C4052" s="3" t="s">
        <v>8153</v>
      </c>
      <c r="D4052" s="15">
        <v>1500</v>
      </c>
      <c r="E4052" s="8">
        <v>0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8">
        <f t="shared" si="330"/>
        <v>0</v>
      </c>
      <c r="P4052" s="6">
        <f t="shared" si="331"/>
        <v>0</v>
      </c>
      <c r="Q4052" s="10" t="s">
        <v>8314</v>
      </c>
      <c r="R4052" t="s">
        <v>8315</v>
      </c>
      <c r="S4052" s="12">
        <f t="shared" si="332"/>
        <v>41905.636469907404</v>
      </c>
      <c r="T4052" s="12">
        <f t="shared" si="333"/>
        <v>41935.636469907404</v>
      </c>
      <c r="U4052">
        <f t="shared" si="329"/>
        <v>2014</v>
      </c>
    </row>
    <row r="4053" spans="1:21" ht="48" x14ac:dyDescent="0.2">
      <c r="A4053">
        <v>4051</v>
      </c>
      <c r="B4053" s="3" t="s">
        <v>4046</v>
      </c>
      <c r="C4053" s="3" t="s">
        <v>8154</v>
      </c>
      <c r="D4053" s="15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8">
        <f t="shared" si="330"/>
        <v>0</v>
      </c>
      <c r="P4053" s="6" t="str">
        <f t="shared" si="331"/>
        <v>N/A</v>
      </c>
      <c r="Q4053" s="10" t="s">
        <v>8314</v>
      </c>
      <c r="R4053" t="s">
        <v>8315</v>
      </c>
      <c r="S4053" s="12">
        <f t="shared" si="332"/>
        <v>41761.810150462967</v>
      </c>
      <c r="T4053" s="12">
        <f t="shared" si="333"/>
        <v>41768.286805555559</v>
      </c>
      <c r="U4053">
        <f t="shared" si="329"/>
        <v>2014</v>
      </c>
    </row>
    <row r="4054" spans="1:21" ht="64" x14ac:dyDescent="0.2">
      <c r="A4054">
        <v>4052</v>
      </c>
      <c r="B4054" s="3" t="s">
        <v>4047</v>
      </c>
      <c r="C4054" s="3" t="s">
        <v>8155</v>
      </c>
      <c r="D4054" s="15">
        <v>3000</v>
      </c>
      <c r="E4054" s="8">
        <v>0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8">
        <f t="shared" si="330"/>
        <v>0</v>
      </c>
      <c r="P4054" s="6">
        <f t="shared" si="331"/>
        <v>0</v>
      </c>
      <c r="Q4054" s="10" t="s">
        <v>8314</v>
      </c>
      <c r="R4054" t="s">
        <v>8315</v>
      </c>
      <c r="S4054" s="12">
        <f t="shared" si="332"/>
        <v>41865.878657407404</v>
      </c>
      <c r="T4054" s="12">
        <f t="shared" si="333"/>
        <v>41925.878657407404</v>
      </c>
      <c r="U4054">
        <f t="shared" si="329"/>
        <v>2014</v>
      </c>
    </row>
    <row r="4055" spans="1:21" ht="48" x14ac:dyDescent="0.2">
      <c r="A4055">
        <v>4053</v>
      </c>
      <c r="B4055" s="3" t="s">
        <v>4048</v>
      </c>
      <c r="C4055" s="3" t="s">
        <v>8156</v>
      </c>
      <c r="D4055" s="15">
        <v>500</v>
      </c>
      <c r="E4055" s="8">
        <v>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8">
        <f t="shared" si="330"/>
        <v>0</v>
      </c>
      <c r="P4055" s="6">
        <f t="shared" si="331"/>
        <v>0</v>
      </c>
      <c r="Q4055" s="10" t="s">
        <v>8314</v>
      </c>
      <c r="R4055" t="s">
        <v>8315</v>
      </c>
      <c r="S4055" s="12">
        <f t="shared" si="332"/>
        <v>41928.690138888887</v>
      </c>
      <c r="T4055" s="12">
        <f t="shared" si="333"/>
        <v>41958.833333333328</v>
      </c>
      <c r="U4055">
        <f t="shared" si="329"/>
        <v>2014</v>
      </c>
    </row>
    <row r="4056" spans="1:21" ht="48" x14ac:dyDescent="0.2">
      <c r="A4056">
        <v>4054</v>
      </c>
      <c r="B4056" s="3" t="s">
        <v>4049</v>
      </c>
      <c r="C4056" s="3" t="s">
        <v>8157</v>
      </c>
      <c r="D4056" s="15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8">
        <f t="shared" si="330"/>
        <v>0</v>
      </c>
      <c r="P4056" s="6" t="str">
        <f t="shared" si="331"/>
        <v>N/A</v>
      </c>
      <c r="Q4056" s="10" t="s">
        <v>8314</v>
      </c>
      <c r="R4056" t="s">
        <v>8315</v>
      </c>
      <c r="S4056" s="12">
        <f t="shared" si="332"/>
        <v>42613.841261574074</v>
      </c>
      <c r="T4056" s="12">
        <f t="shared" si="333"/>
        <v>42644.166666666672</v>
      </c>
      <c r="U4056">
        <f t="shared" si="329"/>
        <v>2016</v>
      </c>
    </row>
    <row r="4057" spans="1:21" ht="48" x14ac:dyDescent="0.2">
      <c r="A4057">
        <v>4055</v>
      </c>
      <c r="B4057" s="3" t="s">
        <v>4050</v>
      </c>
      <c r="C4057" s="3" t="s">
        <v>8158</v>
      </c>
      <c r="D4057" s="15">
        <v>5000</v>
      </c>
      <c r="E4057" s="8">
        <v>0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8">
        <f t="shared" si="330"/>
        <v>0</v>
      </c>
      <c r="P4057" s="6">
        <f t="shared" si="331"/>
        <v>0</v>
      </c>
      <c r="Q4057" s="10" t="s">
        <v>8314</v>
      </c>
      <c r="R4057" t="s">
        <v>8315</v>
      </c>
      <c r="S4057" s="12">
        <f t="shared" si="332"/>
        <v>41779.648506944446</v>
      </c>
      <c r="T4057" s="12">
        <f t="shared" si="333"/>
        <v>41809.648506944446</v>
      </c>
      <c r="U4057">
        <f t="shared" si="329"/>
        <v>2014</v>
      </c>
    </row>
    <row r="4058" spans="1:21" ht="48" x14ac:dyDescent="0.2">
      <c r="A4058">
        <v>4056</v>
      </c>
      <c r="B4058" s="3" t="s">
        <v>4051</v>
      </c>
      <c r="C4058" s="3" t="s">
        <v>8159</v>
      </c>
      <c r="D4058" s="15">
        <v>1500</v>
      </c>
      <c r="E4058" s="8">
        <v>0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8">
        <f t="shared" si="330"/>
        <v>0</v>
      </c>
      <c r="P4058" s="6">
        <f t="shared" si="331"/>
        <v>0</v>
      </c>
      <c r="Q4058" s="10" t="s">
        <v>8314</v>
      </c>
      <c r="R4058" t="s">
        <v>8315</v>
      </c>
      <c r="S4058" s="12">
        <f t="shared" si="332"/>
        <v>42534.933321759265</v>
      </c>
      <c r="T4058" s="12">
        <f t="shared" si="333"/>
        <v>42554.832638888889</v>
      </c>
      <c r="U4058">
        <f t="shared" si="329"/>
        <v>2016</v>
      </c>
    </row>
    <row r="4059" spans="1:21" ht="48" x14ac:dyDescent="0.2">
      <c r="A4059">
        <v>4057</v>
      </c>
      <c r="B4059" s="3" t="s">
        <v>4052</v>
      </c>
      <c r="C4059" s="3" t="s">
        <v>8160</v>
      </c>
      <c r="D4059" s="15">
        <v>3500</v>
      </c>
      <c r="E4059" s="8">
        <v>0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8">
        <f t="shared" si="330"/>
        <v>0</v>
      </c>
      <c r="P4059" s="6">
        <f t="shared" si="331"/>
        <v>0</v>
      </c>
      <c r="Q4059" s="10" t="s">
        <v>8314</v>
      </c>
      <c r="R4059" t="s">
        <v>8315</v>
      </c>
      <c r="S4059" s="12">
        <f t="shared" si="332"/>
        <v>42310.968518518523</v>
      </c>
      <c r="T4059" s="12">
        <f t="shared" si="333"/>
        <v>42333.958333333328</v>
      </c>
      <c r="U4059">
        <f t="shared" si="329"/>
        <v>2015</v>
      </c>
    </row>
    <row r="4060" spans="1:21" ht="48" x14ac:dyDescent="0.2">
      <c r="A4060">
        <v>4058</v>
      </c>
      <c r="B4060" s="3" t="s">
        <v>4053</v>
      </c>
      <c r="C4060" s="3" t="s">
        <v>8161</v>
      </c>
      <c r="D4060" s="15">
        <v>3750</v>
      </c>
      <c r="E4060" s="8">
        <v>0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8">
        <f t="shared" si="330"/>
        <v>0</v>
      </c>
      <c r="P4060" s="6">
        <f t="shared" si="331"/>
        <v>0</v>
      </c>
      <c r="Q4060" s="10" t="s">
        <v>8314</v>
      </c>
      <c r="R4060" t="s">
        <v>8315</v>
      </c>
      <c r="S4060" s="12">
        <f t="shared" si="332"/>
        <v>42446.060694444444</v>
      </c>
      <c r="T4060" s="12">
        <f t="shared" si="333"/>
        <v>42461.165972222225</v>
      </c>
      <c r="U4060">
        <f t="shared" si="329"/>
        <v>2016</v>
      </c>
    </row>
    <row r="4061" spans="1:21" ht="48" x14ac:dyDescent="0.2">
      <c r="A4061">
        <v>4059</v>
      </c>
      <c r="B4061" s="3" t="s">
        <v>4054</v>
      </c>
      <c r="C4061" s="3" t="s">
        <v>8162</v>
      </c>
      <c r="D4061" s="15">
        <v>10000</v>
      </c>
      <c r="E4061" s="8">
        <v>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8">
        <f t="shared" si="330"/>
        <v>0</v>
      </c>
      <c r="P4061" s="6">
        <f t="shared" si="331"/>
        <v>0</v>
      </c>
      <c r="Q4061" s="10" t="s">
        <v>8314</v>
      </c>
      <c r="R4061" t="s">
        <v>8315</v>
      </c>
      <c r="S4061" s="12">
        <f t="shared" si="332"/>
        <v>41866.640648148146</v>
      </c>
      <c r="T4061" s="12">
        <f t="shared" si="333"/>
        <v>41898.125</v>
      </c>
      <c r="U4061">
        <f t="shared" si="329"/>
        <v>2014</v>
      </c>
    </row>
    <row r="4062" spans="1:21" ht="48" x14ac:dyDescent="0.2">
      <c r="A4062">
        <v>4060</v>
      </c>
      <c r="B4062" s="3" t="s">
        <v>4055</v>
      </c>
      <c r="C4062" s="3" t="s">
        <v>8163</v>
      </c>
      <c r="D4062" s="15">
        <v>10000</v>
      </c>
      <c r="E4062" s="8">
        <v>0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8">
        <f t="shared" si="330"/>
        <v>0</v>
      </c>
      <c r="P4062" s="6">
        <f t="shared" si="331"/>
        <v>0</v>
      </c>
      <c r="Q4062" s="10" t="s">
        <v>8314</v>
      </c>
      <c r="R4062" t="s">
        <v>8315</v>
      </c>
      <c r="S4062" s="12">
        <f t="shared" si="332"/>
        <v>41779.695092592592</v>
      </c>
      <c r="T4062" s="12">
        <f t="shared" si="333"/>
        <v>41813.666666666664</v>
      </c>
      <c r="U4062">
        <f t="shared" si="329"/>
        <v>2014</v>
      </c>
    </row>
    <row r="4063" spans="1:21" ht="32" x14ac:dyDescent="0.2">
      <c r="A4063">
        <v>4061</v>
      </c>
      <c r="B4063" s="3" t="s">
        <v>4056</v>
      </c>
      <c r="C4063" s="3" t="s">
        <v>8164</v>
      </c>
      <c r="D4063" s="15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8">
        <f t="shared" si="330"/>
        <v>0</v>
      </c>
      <c r="P4063" s="6" t="str">
        <f t="shared" si="331"/>
        <v>N/A</v>
      </c>
      <c r="Q4063" s="10" t="s">
        <v>8314</v>
      </c>
      <c r="R4063" t="s">
        <v>8315</v>
      </c>
      <c r="S4063" s="12">
        <f t="shared" si="332"/>
        <v>42421.141469907408</v>
      </c>
      <c r="T4063" s="12">
        <f t="shared" si="333"/>
        <v>42481.099803240737</v>
      </c>
      <c r="U4063">
        <f t="shared" si="329"/>
        <v>2016</v>
      </c>
    </row>
    <row r="4064" spans="1:21" ht="48" x14ac:dyDescent="0.2">
      <c r="A4064">
        <v>4062</v>
      </c>
      <c r="B4064" s="3" t="s">
        <v>4057</v>
      </c>
      <c r="C4064" s="3" t="s">
        <v>8165</v>
      </c>
      <c r="D4064" s="15">
        <v>20000</v>
      </c>
      <c r="E4064" s="8">
        <v>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8">
        <f t="shared" si="330"/>
        <v>0</v>
      </c>
      <c r="P4064" s="6">
        <f t="shared" si="331"/>
        <v>0</v>
      </c>
      <c r="Q4064" s="10" t="s">
        <v>8314</v>
      </c>
      <c r="R4064" t="s">
        <v>8315</v>
      </c>
      <c r="S4064" s="12">
        <f t="shared" si="332"/>
        <v>42523.739212962959</v>
      </c>
      <c r="T4064" s="12">
        <f t="shared" si="333"/>
        <v>42553.739212962959</v>
      </c>
      <c r="U4064">
        <f t="shared" si="329"/>
        <v>2016</v>
      </c>
    </row>
    <row r="4065" spans="1:21" ht="48" x14ac:dyDescent="0.2">
      <c r="A4065">
        <v>4063</v>
      </c>
      <c r="B4065" s="3" t="s">
        <v>4058</v>
      </c>
      <c r="C4065" s="3" t="s">
        <v>8166</v>
      </c>
      <c r="D4065" s="15">
        <v>9500</v>
      </c>
      <c r="E4065" s="8">
        <v>0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8">
        <f t="shared" si="330"/>
        <v>0</v>
      </c>
      <c r="P4065" s="6">
        <f t="shared" si="331"/>
        <v>0</v>
      </c>
      <c r="Q4065" s="10" t="s">
        <v>8314</v>
      </c>
      <c r="R4065" t="s">
        <v>8315</v>
      </c>
      <c r="S4065" s="12">
        <f t="shared" si="332"/>
        <v>41787.681527777779</v>
      </c>
      <c r="T4065" s="12">
        <f t="shared" si="333"/>
        <v>41817.681527777779</v>
      </c>
      <c r="U4065">
        <f t="shared" si="329"/>
        <v>2014</v>
      </c>
    </row>
    <row r="4066" spans="1:21" ht="48" x14ac:dyDescent="0.2">
      <c r="A4066">
        <v>4064</v>
      </c>
      <c r="B4066" s="3" t="s">
        <v>4059</v>
      </c>
      <c r="C4066" s="3" t="s">
        <v>8167</v>
      </c>
      <c r="D4066" s="15">
        <v>2000</v>
      </c>
      <c r="E4066" s="8">
        <v>0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8">
        <f t="shared" si="330"/>
        <v>0</v>
      </c>
      <c r="P4066" s="6">
        <f t="shared" si="331"/>
        <v>0</v>
      </c>
      <c r="Q4066" s="10" t="s">
        <v>8314</v>
      </c>
      <c r="R4066" t="s">
        <v>8315</v>
      </c>
      <c r="S4066" s="12">
        <f t="shared" si="332"/>
        <v>42093.588263888887</v>
      </c>
      <c r="T4066" s="12">
        <f t="shared" si="333"/>
        <v>42123.588263888887</v>
      </c>
      <c r="U4066">
        <f t="shared" si="329"/>
        <v>2015</v>
      </c>
    </row>
    <row r="4067" spans="1:21" ht="32" x14ac:dyDescent="0.2">
      <c r="A4067">
        <v>4065</v>
      </c>
      <c r="B4067" s="3" t="s">
        <v>4060</v>
      </c>
      <c r="C4067" s="3" t="s">
        <v>8168</v>
      </c>
      <c r="D4067" s="15">
        <v>4000</v>
      </c>
      <c r="E4067" s="8">
        <v>0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8">
        <f t="shared" si="330"/>
        <v>0</v>
      </c>
      <c r="P4067" s="6">
        <f t="shared" si="331"/>
        <v>0</v>
      </c>
      <c r="Q4067" s="10" t="s">
        <v>8314</v>
      </c>
      <c r="R4067" t="s">
        <v>8315</v>
      </c>
      <c r="S4067" s="12">
        <f t="shared" si="332"/>
        <v>41833.951516203706</v>
      </c>
      <c r="T4067" s="12">
        <f t="shared" si="333"/>
        <v>41863.951516203706</v>
      </c>
      <c r="U4067">
        <f t="shared" si="329"/>
        <v>2014</v>
      </c>
    </row>
    <row r="4068" spans="1:21" ht="48" x14ac:dyDescent="0.2">
      <c r="A4068">
        <v>4066</v>
      </c>
      <c r="B4068" s="3" t="s">
        <v>4061</v>
      </c>
      <c r="C4068" s="3" t="s">
        <v>8169</v>
      </c>
      <c r="D4068" s="15">
        <v>15000</v>
      </c>
      <c r="E4068" s="8">
        <v>0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8">
        <f t="shared" si="330"/>
        <v>0</v>
      </c>
      <c r="P4068" s="6">
        <f t="shared" si="331"/>
        <v>0</v>
      </c>
      <c r="Q4068" s="10" t="s">
        <v>8314</v>
      </c>
      <c r="R4068" t="s">
        <v>8315</v>
      </c>
      <c r="S4068" s="12">
        <f t="shared" si="332"/>
        <v>42479.039212962962</v>
      </c>
      <c r="T4068" s="12">
        <f t="shared" si="333"/>
        <v>42509.039212962962</v>
      </c>
      <c r="U4068">
        <f t="shared" si="329"/>
        <v>2016</v>
      </c>
    </row>
    <row r="4069" spans="1:21" ht="48" x14ac:dyDescent="0.2">
      <c r="A4069">
        <v>4067</v>
      </c>
      <c r="B4069" s="3" t="s">
        <v>4062</v>
      </c>
      <c r="C4069" s="3" t="s">
        <v>7997</v>
      </c>
      <c r="D4069" s="15">
        <v>5000</v>
      </c>
      <c r="E4069" s="8">
        <v>0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8">
        <f t="shared" si="330"/>
        <v>0</v>
      </c>
      <c r="P4069" s="6">
        <f t="shared" si="331"/>
        <v>0</v>
      </c>
      <c r="Q4069" s="10" t="s">
        <v>8314</v>
      </c>
      <c r="R4069" t="s">
        <v>8315</v>
      </c>
      <c r="S4069" s="12">
        <f t="shared" si="332"/>
        <v>42235.117476851854</v>
      </c>
      <c r="T4069" s="12">
        <f t="shared" si="333"/>
        <v>42275.117476851854</v>
      </c>
      <c r="U4069">
        <f t="shared" si="329"/>
        <v>2015</v>
      </c>
    </row>
    <row r="4070" spans="1:21" ht="32" x14ac:dyDescent="0.2">
      <c r="A4070">
        <v>4068</v>
      </c>
      <c r="B4070" s="3" t="s">
        <v>4063</v>
      </c>
      <c r="C4070" s="3" t="s">
        <v>8170</v>
      </c>
      <c r="D4070" s="15">
        <v>3495</v>
      </c>
      <c r="E4070" s="8">
        <v>0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8">
        <f t="shared" si="330"/>
        <v>0</v>
      </c>
      <c r="P4070" s="6">
        <f t="shared" si="331"/>
        <v>0</v>
      </c>
      <c r="Q4070" s="10" t="s">
        <v>8314</v>
      </c>
      <c r="R4070" t="s">
        <v>8315</v>
      </c>
      <c r="S4070" s="12">
        <f t="shared" si="332"/>
        <v>42718.963599537034</v>
      </c>
      <c r="T4070" s="12">
        <f t="shared" si="333"/>
        <v>42748.961805555555</v>
      </c>
      <c r="U4070">
        <f t="shared" si="329"/>
        <v>2016</v>
      </c>
    </row>
    <row r="4071" spans="1:21" ht="48" x14ac:dyDescent="0.2">
      <c r="A4071">
        <v>4069</v>
      </c>
      <c r="B4071" s="3" t="s">
        <v>4064</v>
      </c>
      <c r="C4071" s="3" t="s">
        <v>8171</v>
      </c>
      <c r="D4071" s="15">
        <v>1250</v>
      </c>
      <c r="E4071" s="8">
        <v>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8">
        <f t="shared" si="330"/>
        <v>0</v>
      </c>
      <c r="P4071" s="6">
        <f t="shared" si="331"/>
        <v>0</v>
      </c>
      <c r="Q4071" s="10" t="s">
        <v>8314</v>
      </c>
      <c r="R4071" t="s">
        <v>8315</v>
      </c>
      <c r="S4071" s="12">
        <f t="shared" si="332"/>
        <v>42022.661527777775</v>
      </c>
      <c r="T4071" s="12">
        <f t="shared" si="333"/>
        <v>42063.5</v>
      </c>
      <c r="U4071">
        <f t="shared" si="329"/>
        <v>2015</v>
      </c>
    </row>
    <row r="4072" spans="1:21" ht="32" x14ac:dyDescent="0.2">
      <c r="A4072">
        <v>4070</v>
      </c>
      <c r="B4072" s="3" t="s">
        <v>4065</v>
      </c>
      <c r="C4072" s="3" t="s">
        <v>8172</v>
      </c>
      <c r="D4072" s="15">
        <v>1000</v>
      </c>
      <c r="E4072" s="8">
        <v>0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8">
        <f t="shared" si="330"/>
        <v>0</v>
      </c>
      <c r="P4072" s="6">
        <f t="shared" si="331"/>
        <v>0</v>
      </c>
      <c r="Q4072" s="10" t="s">
        <v>8314</v>
      </c>
      <c r="R4072" t="s">
        <v>8315</v>
      </c>
      <c r="S4072" s="12">
        <f t="shared" si="332"/>
        <v>42031.666898148149</v>
      </c>
      <c r="T4072" s="12">
        <f t="shared" si="333"/>
        <v>42064.125</v>
      </c>
      <c r="U4072">
        <f t="shared" si="329"/>
        <v>2015</v>
      </c>
    </row>
    <row r="4073" spans="1:21" ht="48" x14ac:dyDescent="0.2">
      <c r="A4073">
        <v>4071</v>
      </c>
      <c r="B4073" s="3" t="s">
        <v>4066</v>
      </c>
      <c r="C4073" s="3" t="s">
        <v>8173</v>
      </c>
      <c r="D4073" s="15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8">
        <f t="shared" si="330"/>
        <v>0</v>
      </c>
      <c r="P4073" s="6" t="str">
        <f t="shared" si="331"/>
        <v>N/A</v>
      </c>
      <c r="Q4073" s="10" t="s">
        <v>8314</v>
      </c>
      <c r="R4073" t="s">
        <v>8315</v>
      </c>
      <c r="S4073" s="12">
        <f t="shared" si="332"/>
        <v>42700.804756944446</v>
      </c>
      <c r="T4073" s="12">
        <f t="shared" si="333"/>
        <v>42730.804756944446</v>
      </c>
      <c r="U4073">
        <f t="shared" si="329"/>
        <v>2016</v>
      </c>
    </row>
    <row r="4074" spans="1:21" ht="48" x14ac:dyDescent="0.2">
      <c r="A4074">
        <v>4072</v>
      </c>
      <c r="B4074" s="3" t="s">
        <v>4067</v>
      </c>
      <c r="C4074" s="3" t="s">
        <v>8174</v>
      </c>
      <c r="D4074" s="15">
        <v>1000</v>
      </c>
      <c r="E4074" s="8">
        <v>0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8">
        <f t="shared" si="330"/>
        <v>0</v>
      </c>
      <c r="P4074" s="6">
        <f t="shared" si="331"/>
        <v>0</v>
      </c>
      <c r="Q4074" s="10" t="s">
        <v>8314</v>
      </c>
      <c r="R4074" t="s">
        <v>8315</v>
      </c>
      <c r="S4074" s="12">
        <f t="shared" si="332"/>
        <v>41812.77443287037</v>
      </c>
      <c r="T4074" s="12">
        <f t="shared" si="333"/>
        <v>41872.77443287037</v>
      </c>
      <c r="U4074">
        <f t="shared" si="329"/>
        <v>2014</v>
      </c>
    </row>
    <row r="4075" spans="1:21" ht="48" x14ac:dyDescent="0.2">
      <c r="A4075">
        <v>4073</v>
      </c>
      <c r="B4075" s="3" t="s">
        <v>4068</v>
      </c>
      <c r="C4075" s="3" t="s">
        <v>8175</v>
      </c>
      <c r="D4075" s="15">
        <v>3500</v>
      </c>
      <c r="E4075" s="8">
        <v>0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8">
        <f t="shared" si="330"/>
        <v>0</v>
      </c>
      <c r="P4075" s="6">
        <f t="shared" si="331"/>
        <v>0</v>
      </c>
      <c r="Q4075" s="10" t="s">
        <v>8314</v>
      </c>
      <c r="R4075" t="s">
        <v>8315</v>
      </c>
      <c r="S4075" s="12">
        <f t="shared" si="332"/>
        <v>42078.34520833334</v>
      </c>
      <c r="T4075" s="12">
        <f t="shared" si="333"/>
        <v>42133.166666666672</v>
      </c>
      <c r="U4075">
        <f t="shared" si="329"/>
        <v>2015</v>
      </c>
    </row>
    <row r="4076" spans="1:21" ht="48" x14ac:dyDescent="0.2">
      <c r="A4076">
        <v>4074</v>
      </c>
      <c r="B4076" s="3" t="s">
        <v>4069</v>
      </c>
      <c r="C4076" s="3" t="s">
        <v>8176</v>
      </c>
      <c r="D4076" s="15">
        <v>2750</v>
      </c>
      <c r="E4076" s="8">
        <v>0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8">
        <f t="shared" si="330"/>
        <v>0</v>
      </c>
      <c r="P4076" s="6">
        <f t="shared" si="331"/>
        <v>0</v>
      </c>
      <c r="Q4076" s="10" t="s">
        <v>8314</v>
      </c>
      <c r="R4076" t="s">
        <v>8315</v>
      </c>
      <c r="S4076" s="12">
        <f t="shared" si="332"/>
        <v>42283.552951388891</v>
      </c>
      <c r="T4076" s="12">
        <f t="shared" si="333"/>
        <v>42313.594618055555</v>
      </c>
      <c r="U4076">
        <f t="shared" si="329"/>
        <v>2015</v>
      </c>
    </row>
    <row r="4077" spans="1:21" ht="48" x14ac:dyDescent="0.2">
      <c r="A4077">
        <v>4075</v>
      </c>
      <c r="B4077" s="3" t="s">
        <v>4070</v>
      </c>
      <c r="C4077" s="3" t="s">
        <v>8177</v>
      </c>
      <c r="D4077" s="15">
        <v>2000</v>
      </c>
      <c r="E4077" s="8">
        <v>0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8">
        <f t="shared" si="330"/>
        <v>0</v>
      </c>
      <c r="P4077" s="6">
        <f t="shared" si="331"/>
        <v>0</v>
      </c>
      <c r="Q4077" s="10" t="s">
        <v>8314</v>
      </c>
      <c r="R4077" t="s">
        <v>8315</v>
      </c>
      <c r="S4077" s="12">
        <f t="shared" si="332"/>
        <v>41779.045937499999</v>
      </c>
      <c r="T4077" s="12">
        <f t="shared" si="333"/>
        <v>41820.727777777778</v>
      </c>
      <c r="U4077">
        <f t="shared" si="329"/>
        <v>2014</v>
      </c>
    </row>
    <row r="4078" spans="1:21" ht="48" x14ac:dyDescent="0.2">
      <c r="A4078">
        <v>4076</v>
      </c>
      <c r="B4078" s="3" t="s">
        <v>4071</v>
      </c>
      <c r="C4078" s="3" t="s">
        <v>8178</v>
      </c>
      <c r="D4078" s="15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8">
        <f t="shared" si="330"/>
        <v>0</v>
      </c>
      <c r="P4078" s="6" t="str">
        <f t="shared" si="331"/>
        <v>N/A</v>
      </c>
      <c r="Q4078" s="10" t="s">
        <v>8314</v>
      </c>
      <c r="R4078" t="s">
        <v>8315</v>
      </c>
      <c r="S4078" s="12">
        <f t="shared" si="332"/>
        <v>41905.795706018522</v>
      </c>
      <c r="T4078" s="12">
        <f t="shared" si="333"/>
        <v>41933.82708333333</v>
      </c>
      <c r="U4078">
        <f t="shared" ref="U4078:U4115" si="334">YEAR(S4078)</f>
        <v>2014</v>
      </c>
    </row>
    <row r="4079" spans="1:21" ht="48" x14ac:dyDescent="0.2">
      <c r="A4079">
        <v>4077</v>
      </c>
      <c r="B4079" s="3" t="s">
        <v>4072</v>
      </c>
      <c r="C4079" s="3" t="s">
        <v>8179</v>
      </c>
      <c r="D4079" s="15">
        <v>15000</v>
      </c>
      <c r="E4079" s="8">
        <v>0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8">
        <f t="shared" si="330"/>
        <v>0</v>
      </c>
      <c r="P4079" s="6">
        <f t="shared" si="331"/>
        <v>0</v>
      </c>
      <c r="Q4079" s="10" t="s">
        <v>8314</v>
      </c>
      <c r="R4079" t="s">
        <v>8315</v>
      </c>
      <c r="S4079" s="12">
        <f t="shared" si="332"/>
        <v>42695.7105787037</v>
      </c>
      <c r="T4079" s="12">
        <f t="shared" si="333"/>
        <v>42725.7105787037</v>
      </c>
      <c r="U4079">
        <f t="shared" si="334"/>
        <v>2016</v>
      </c>
    </row>
    <row r="4080" spans="1:21" ht="48" x14ac:dyDescent="0.2">
      <c r="A4080">
        <v>4078</v>
      </c>
      <c r="B4080" s="3" t="s">
        <v>4073</v>
      </c>
      <c r="C4080" s="3" t="s">
        <v>8180</v>
      </c>
      <c r="D4080" s="15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8">
        <f t="shared" si="330"/>
        <v>0</v>
      </c>
      <c r="P4080" s="6" t="str">
        <f t="shared" si="331"/>
        <v>N/A</v>
      </c>
      <c r="Q4080" s="10" t="s">
        <v>8314</v>
      </c>
      <c r="R4080" t="s">
        <v>8315</v>
      </c>
      <c r="S4080" s="12">
        <f t="shared" si="332"/>
        <v>42732.787523148145</v>
      </c>
      <c r="T4080" s="12">
        <f t="shared" si="333"/>
        <v>42762.787523148145</v>
      </c>
      <c r="U4080">
        <f t="shared" si="334"/>
        <v>2016</v>
      </c>
    </row>
    <row r="4081" spans="1:21" ht="48" x14ac:dyDescent="0.2">
      <c r="A4081">
        <v>4079</v>
      </c>
      <c r="B4081" s="3" t="s">
        <v>4074</v>
      </c>
      <c r="C4081" s="3" t="s">
        <v>8181</v>
      </c>
      <c r="D4081" s="15">
        <v>3000</v>
      </c>
      <c r="E4081" s="8">
        <v>0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8">
        <f t="shared" si="330"/>
        <v>0</v>
      </c>
      <c r="P4081" s="6">
        <f t="shared" si="331"/>
        <v>0</v>
      </c>
      <c r="Q4081" s="10" t="s">
        <v>8314</v>
      </c>
      <c r="R4081" t="s">
        <v>8315</v>
      </c>
      <c r="S4081" s="12">
        <f t="shared" si="332"/>
        <v>42510.938900462963</v>
      </c>
      <c r="T4081" s="12">
        <f t="shared" si="333"/>
        <v>42540.938900462963</v>
      </c>
      <c r="U4081">
        <f t="shared" si="334"/>
        <v>2016</v>
      </c>
    </row>
    <row r="4082" spans="1:21" ht="48" x14ac:dyDescent="0.2">
      <c r="A4082">
        <v>4080</v>
      </c>
      <c r="B4082" s="3" t="s">
        <v>4075</v>
      </c>
      <c r="C4082" s="3" t="s">
        <v>8182</v>
      </c>
      <c r="D4082" s="15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8">
        <f t="shared" si="330"/>
        <v>0</v>
      </c>
      <c r="P4082" s="6" t="str">
        <f t="shared" si="331"/>
        <v>N/A</v>
      </c>
      <c r="Q4082" s="10" t="s">
        <v>8314</v>
      </c>
      <c r="R4082" t="s">
        <v>8315</v>
      </c>
      <c r="S4082" s="12">
        <f t="shared" si="332"/>
        <v>42511.698101851856</v>
      </c>
      <c r="T4082" s="12">
        <f t="shared" si="333"/>
        <v>42535.787500000006</v>
      </c>
      <c r="U4082">
        <f t="shared" si="334"/>
        <v>2016</v>
      </c>
    </row>
    <row r="4083" spans="1:21" ht="48" x14ac:dyDescent="0.2">
      <c r="A4083">
        <v>4081</v>
      </c>
      <c r="B4083" s="3" t="s">
        <v>4076</v>
      </c>
      <c r="C4083" s="3" t="s">
        <v>8183</v>
      </c>
      <c r="D4083" s="15">
        <v>2224</v>
      </c>
      <c r="E4083" s="8">
        <v>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8">
        <f t="shared" si="330"/>
        <v>0</v>
      </c>
      <c r="P4083" s="6">
        <f t="shared" si="331"/>
        <v>0</v>
      </c>
      <c r="Q4083" s="10" t="s">
        <v>8314</v>
      </c>
      <c r="R4083" t="s">
        <v>8315</v>
      </c>
      <c r="S4083" s="12">
        <f t="shared" si="332"/>
        <v>42041.581307870365</v>
      </c>
      <c r="T4083" s="12">
        <f t="shared" si="333"/>
        <v>42071.539641203708</v>
      </c>
      <c r="U4083">
        <f t="shared" si="334"/>
        <v>2015</v>
      </c>
    </row>
    <row r="4084" spans="1:21" ht="48" x14ac:dyDescent="0.2">
      <c r="A4084">
        <v>4082</v>
      </c>
      <c r="B4084" s="3" t="s">
        <v>4077</v>
      </c>
      <c r="C4084" s="3" t="s">
        <v>8184</v>
      </c>
      <c r="D4084" s="15">
        <v>150</v>
      </c>
      <c r="E4084" s="8">
        <v>0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8">
        <f t="shared" si="330"/>
        <v>0</v>
      </c>
      <c r="P4084" s="6">
        <f t="shared" si="331"/>
        <v>0</v>
      </c>
      <c r="Q4084" s="10" t="s">
        <v>8314</v>
      </c>
      <c r="R4084" t="s">
        <v>8315</v>
      </c>
      <c r="S4084" s="12">
        <f t="shared" si="332"/>
        <v>42307.189270833333</v>
      </c>
      <c r="T4084" s="12">
        <f t="shared" si="333"/>
        <v>42322.958333333328</v>
      </c>
      <c r="U4084">
        <f t="shared" si="334"/>
        <v>2015</v>
      </c>
    </row>
    <row r="4085" spans="1:21" ht="48" x14ac:dyDescent="0.2">
      <c r="A4085">
        <v>4083</v>
      </c>
      <c r="B4085" s="3" t="s">
        <v>4078</v>
      </c>
      <c r="C4085" s="3" t="s">
        <v>8185</v>
      </c>
      <c r="D4085" s="15">
        <v>3500</v>
      </c>
      <c r="E4085" s="8">
        <v>0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8">
        <f t="shared" si="330"/>
        <v>0</v>
      </c>
      <c r="P4085" s="6">
        <f t="shared" si="331"/>
        <v>0</v>
      </c>
      <c r="Q4085" s="10" t="s">
        <v>8314</v>
      </c>
      <c r="R4085" t="s">
        <v>8315</v>
      </c>
      <c r="S4085" s="12">
        <f t="shared" si="332"/>
        <v>42353.761759259258</v>
      </c>
      <c r="T4085" s="12">
        <f t="shared" si="333"/>
        <v>42383.761759259258</v>
      </c>
      <c r="U4085">
        <f t="shared" si="334"/>
        <v>2015</v>
      </c>
    </row>
    <row r="4086" spans="1:21" ht="48" x14ac:dyDescent="0.2">
      <c r="A4086">
        <v>4084</v>
      </c>
      <c r="B4086" s="3" t="s">
        <v>4079</v>
      </c>
      <c r="C4086" s="3" t="s">
        <v>8186</v>
      </c>
      <c r="D4086" s="15">
        <v>3000</v>
      </c>
      <c r="E4086" s="8">
        <v>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8">
        <f t="shared" si="330"/>
        <v>0</v>
      </c>
      <c r="P4086" s="6">
        <f t="shared" si="331"/>
        <v>0</v>
      </c>
      <c r="Q4086" s="10" t="s">
        <v>8314</v>
      </c>
      <c r="R4086" t="s">
        <v>8315</v>
      </c>
      <c r="S4086" s="12">
        <f t="shared" si="332"/>
        <v>42622.436412037037</v>
      </c>
      <c r="T4086" s="12">
        <f t="shared" si="333"/>
        <v>42652.436412037037</v>
      </c>
      <c r="U4086">
        <f t="shared" si="334"/>
        <v>2016</v>
      </c>
    </row>
    <row r="4087" spans="1:21" ht="48" x14ac:dyDescent="0.2">
      <c r="A4087">
        <v>4085</v>
      </c>
      <c r="B4087" s="3" t="s">
        <v>4080</v>
      </c>
      <c r="C4087" s="3" t="s">
        <v>8187</v>
      </c>
      <c r="D4087" s="15">
        <v>3500</v>
      </c>
      <c r="E4087" s="8">
        <v>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8">
        <f t="shared" si="330"/>
        <v>0</v>
      </c>
      <c r="P4087" s="6">
        <f t="shared" si="331"/>
        <v>0</v>
      </c>
      <c r="Q4087" s="10" t="s">
        <v>8314</v>
      </c>
      <c r="R4087" t="s">
        <v>8315</v>
      </c>
      <c r="S4087" s="12">
        <f t="shared" si="332"/>
        <v>42058.603877314818</v>
      </c>
      <c r="T4087" s="12">
        <f t="shared" si="333"/>
        <v>42087.165972222225</v>
      </c>
      <c r="U4087">
        <f t="shared" si="334"/>
        <v>2015</v>
      </c>
    </row>
    <row r="4088" spans="1:21" ht="48" x14ac:dyDescent="0.2">
      <c r="A4088">
        <v>4086</v>
      </c>
      <c r="B4088" s="3" t="s">
        <v>4081</v>
      </c>
      <c r="C4088" s="3" t="s">
        <v>8188</v>
      </c>
      <c r="D4088" s="15">
        <v>1000</v>
      </c>
      <c r="E4088" s="8">
        <v>0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8">
        <f t="shared" si="330"/>
        <v>0</v>
      </c>
      <c r="P4088" s="6">
        <f t="shared" si="331"/>
        <v>0</v>
      </c>
      <c r="Q4088" s="10" t="s">
        <v>8314</v>
      </c>
      <c r="R4088" t="s">
        <v>8315</v>
      </c>
      <c r="S4088" s="12">
        <f t="shared" si="332"/>
        <v>42304.940960648149</v>
      </c>
      <c r="T4088" s="12">
        <f t="shared" si="333"/>
        <v>42329.166666666672</v>
      </c>
      <c r="U4088">
        <f t="shared" si="334"/>
        <v>2015</v>
      </c>
    </row>
    <row r="4089" spans="1:21" ht="16" x14ac:dyDescent="0.2">
      <c r="A4089">
        <v>4087</v>
      </c>
      <c r="B4089" s="3" t="s">
        <v>4082</v>
      </c>
      <c r="C4089" s="3" t="s">
        <v>8189</v>
      </c>
      <c r="D4089" s="15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8">
        <f t="shared" si="330"/>
        <v>0</v>
      </c>
      <c r="P4089" s="6" t="str">
        <f t="shared" si="331"/>
        <v>N/A</v>
      </c>
      <c r="Q4089" s="10" t="s">
        <v>8314</v>
      </c>
      <c r="R4089" t="s">
        <v>8315</v>
      </c>
      <c r="S4089" s="12">
        <f t="shared" si="332"/>
        <v>42538.742893518516</v>
      </c>
      <c r="T4089" s="12">
        <f t="shared" si="333"/>
        <v>42568.742893518516</v>
      </c>
      <c r="U4089">
        <f t="shared" si="334"/>
        <v>2016</v>
      </c>
    </row>
    <row r="4090" spans="1:21" ht="48" x14ac:dyDescent="0.2">
      <c r="A4090">
        <v>4088</v>
      </c>
      <c r="B4090" s="3" t="s">
        <v>4083</v>
      </c>
      <c r="C4090" s="3" t="s">
        <v>8190</v>
      </c>
      <c r="D4090" s="15">
        <v>2000</v>
      </c>
      <c r="E4090" s="8">
        <v>0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8">
        <f t="shared" si="330"/>
        <v>0</v>
      </c>
      <c r="P4090" s="6">
        <f t="shared" si="331"/>
        <v>0</v>
      </c>
      <c r="Q4090" s="10" t="s">
        <v>8314</v>
      </c>
      <c r="R4090" t="s">
        <v>8315</v>
      </c>
      <c r="S4090" s="12">
        <f t="shared" si="332"/>
        <v>41990.612546296295</v>
      </c>
      <c r="T4090" s="12">
        <f t="shared" si="333"/>
        <v>42020.434722222228</v>
      </c>
      <c r="U4090">
        <f t="shared" si="334"/>
        <v>2014</v>
      </c>
    </row>
    <row r="4091" spans="1:21" ht="48" x14ac:dyDescent="0.2">
      <c r="A4091">
        <v>4089</v>
      </c>
      <c r="B4091" s="3" t="s">
        <v>4084</v>
      </c>
      <c r="C4091" s="3" t="s">
        <v>8191</v>
      </c>
      <c r="D4091" s="15">
        <v>5000</v>
      </c>
      <c r="E4091" s="8">
        <v>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8">
        <f t="shared" si="330"/>
        <v>0</v>
      </c>
      <c r="P4091" s="6">
        <f t="shared" si="331"/>
        <v>0</v>
      </c>
      <c r="Q4091" s="10" t="s">
        <v>8314</v>
      </c>
      <c r="R4091" t="s">
        <v>8315</v>
      </c>
      <c r="S4091" s="12">
        <f t="shared" si="332"/>
        <v>42122.732499999998</v>
      </c>
      <c r="T4091" s="12">
        <f t="shared" si="333"/>
        <v>42155.732638888891</v>
      </c>
      <c r="U4091">
        <f t="shared" si="334"/>
        <v>2015</v>
      </c>
    </row>
    <row r="4092" spans="1:21" ht="48" x14ac:dyDescent="0.2">
      <c r="A4092">
        <v>4090</v>
      </c>
      <c r="B4092" s="3" t="s">
        <v>4085</v>
      </c>
      <c r="C4092" s="3" t="s">
        <v>8192</v>
      </c>
      <c r="D4092" s="15">
        <v>1000</v>
      </c>
      <c r="E4092" s="8">
        <v>0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8">
        <f t="shared" si="330"/>
        <v>0</v>
      </c>
      <c r="P4092" s="6">
        <f t="shared" si="331"/>
        <v>0</v>
      </c>
      <c r="Q4092" s="10" t="s">
        <v>8314</v>
      </c>
      <c r="R4092" t="s">
        <v>8315</v>
      </c>
      <c r="S4092" s="12">
        <f t="shared" si="332"/>
        <v>42209.67288194444</v>
      </c>
      <c r="T4092" s="12">
        <f t="shared" si="333"/>
        <v>42223.625</v>
      </c>
      <c r="U4092">
        <f t="shared" si="334"/>
        <v>2015</v>
      </c>
    </row>
    <row r="4093" spans="1:21" ht="48" x14ac:dyDescent="0.2">
      <c r="A4093">
        <v>4091</v>
      </c>
      <c r="B4093" s="3" t="s">
        <v>4086</v>
      </c>
      <c r="C4093" s="3" t="s">
        <v>8193</v>
      </c>
      <c r="D4093" s="15">
        <v>1600</v>
      </c>
      <c r="E4093" s="8">
        <v>0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8">
        <f t="shared" si="330"/>
        <v>0</v>
      </c>
      <c r="P4093" s="6">
        <f t="shared" si="331"/>
        <v>0</v>
      </c>
      <c r="Q4093" s="10" t="s">
        <v>8314</v>
      </c>
      <c r="R4093" t="s">
        <v>8315</v>
      </c>
      <c r="S4093" s="12">
        <f t="shared" si="332"/>
        <v>41990.506377314814</v>
      </c>
      <c r="T4093" s="12">
        <f t="shared" si="333"/>
        <v>42020.506377314814</v>
      </c>
      <c r="U4093">
        <f t="shared" si="334"/>
        <v>2014</v>
      </c>
    </row>
    <row r="4094" spans="1:21" ht="48" x14ac:dyDescent="0.2">
      <c r="A4094">
        <v>4092</v>
      </c>
      <c r="B4094" s="3" t="s">
        <v>4087</v>
      </c>
      <c r="C4094" s="3" t="s">
        <v>8194</v>
      </c>
      <c r="D4094" s="15">
        <v>110000</v>
      </c>
      <c r="E4094" s="8">
        <v>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8">
        <f t="shared" si="330"/>
        <v>0</v>
      </c>
      <c r="P4094" s="6">
        <f t="shared" si="331"/>
        <v>0</v>
      </c>
      <c r="Q4094" s="10" t="s">
        <v>8314</v>
      </c>
      <c r="R4094" t="s">
        <v>8315</v>
      </c>
      <c r="S4094" s="12">
        <f t="shared" si="332"/>
        <v>42039.194988425923</v>
      </c>
      <c r="T4094" s="12">
        <f t="shared" si="333"/>
        <v>42099.153321759266</v>
      </c>
      <c r="U4094">
        <f t="shared" si="334"/>
        <v>2015</v>
      </c>
    </row>
    <row r="4095" spans="1:21" ht="48" x14ac:dyDescent="0.2">
      <c r="A4095">
        <v>4093</v>
      </c>
      <c r="B4095" s="3" t="s">
        <v>4088</v>
      </c>
      <c r="C4095" s="3" t="s">
        <v>8195</v>
      </c>
      <c r="D4095" s="15">
        <v>2500</v>
      </c>
      <c r="E4095" s="8">
        <v>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8">
        <f t="shared" si="330"/>
        <v>0</v>
      </c>
      <c r="P4095" s="6">
        <f t="shared" si="331"/>
        <v>0</v>
      </c>
      <c r="Q4095" s="10" t="s">
        <v>8314</v>
      </c>
      <c r="R4095" t="s">
        <v>8315</v>
      </c>
      <c r="S4095" s="12">
        <f t="shared" si="332"/>
        <v>42178.815891203703</v>
      </c>
      <c r="T4095" s="12">
        <f t="shared" si="333"/>
        <v>42238.815891203703</v>
      </c>
      <c r="U4095">
        <f t="shared" si="334"/>
        <v>2015</v>
      </c>
    </row>
    <row r="4096" spans="1:21" ht="48" x14ac:dyDescent="0.2">
      <c r="A4096">
        <v>4094</v>
      </c>
      <c r="B4096" s="3" t="s">
        <v>4089</v>
      </c>
      <c r="C4096" s="3" t="s">
        <v>8196</v>
      </c>
      <c r="D4096" s="15">
        <v>2000</v>
      </c>
      <c r="E4096" s="8">
        <v>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8">
        <f t="shared" si="330"/>
        <v>0</v>
      </c>
      <c r="P4096" s="6">
        <f t="shared" si="331"/>
        <v>0</v>
      </c>
      <c r="Q4096" s="10" t="s">
        <v>8314</v>
      </c>
      <c r="R4096" t="s">
        <v>8315</v>
      </c>
      <c r="S4096" s="12">
        <f t="shared" si="332"/>
        <v>41890.086805555555</v>
      </c>
      <c r="T4096" s="12">
        <f t="shared" si="333"/>
        <v>41934.207638888889</v>
      </c>
      <c r="U4096">
        <f t="shared" si="334"/>
        <v>2014</v>
      </c>
    </row>
    <row r="4097" spans="1:21" ht="32" x14ac:dyDescent="0.2">
      <c r="A4097">
        <v>4095</v>
      </c>
      <c r="B4097" s="3" t="s">
        <v>4090</v>
      </c>
      <c r="C4097" s="3" t="s">
        <v>8197</v>
      </c>
      <c r="D4097" s="15">
        <v>30000</v>
      </c>
      <c r="E4097" s="8">
        <v>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8">
        <f t="shared" si="330"/>
        <v>0</v>
      </c>
      <c r="P4097" s="6">
        <f t="shared" si="331"/>
        <v>0</v>
      </c>
      <c r="Q4097" s="10" t="s">
        <v>8314</v>
      </c>
      <c r="R4097" t="s">
        <v>8315</v>
      </c>
      <c r="S4097" s="12">
        <f t="shared" si="332"/>
        <v>42693.031828703708</v>
      </c>
      <c r="T4097" s="12">
        <f t="shared" si="333"/>
        <v>42723.031828703708</v>
      </c>
      <c r="U4097">
        <f t="shared" si="334"/>
        <v>2016</v>
      </c>
    </row>
    <row r="4098" spans="1:21" ht="48" x14ac:dyDescent="0.2">
      <c r="A4098">
        <v>4096</v>
      </c>
      <c r="B4098" s="3" t="s">
        <v>4091</v>
      </c>
      <c r="C4098" s="3" t="s">
        <v>8198</v>
      </c>
      <c r="D4098" s="15">
        <v>3500</v>
      </c>
      <c r="E4098" s="8">
        <v>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8">
        <f t="shared" si="330"/>
        <v>0</v>
      </c>
      <c r="P4098" s="6">
        <f t="shared" si="331"/>
        <v>0</v>
      </c>
      <c r="Q4098" s="10" t="s">
        <v>8314</v>
      </c>
      <c r="R4098" t="s">
        <v>8315</v>
      </c>
      <c r="S4098" s="12">
        <f t="shared" si="332"/>
        <v>42750.530312499999</v>
      </c>
      <c r="T4098" s="12">
        <f t="shared" si="333"/>
        <v>42794.368749999994</v>
      </c>
      <c r="U4098">
        <f t="shared" si="334"/>
        <v>2017</v>
      </c>
    </row>
    <row r="4099" spans="1:21" ht="48" x14ac:dyDescent="0.2">
      <c r="A4099">
        <v>4097</v>
      </c>
      <c r="B4099" s="3" t="s">
        <v>4092</v>
      </c>
      <c r="C4099" s="3" t="s">
        <v>8199</v>
      </c>
      <c r="D4099" s="15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8">
        <f t="shared" ref="O4099:O4115" si="335">ROUND(E4099/D4099*100,0)</f>
        <v>0</v>
      </c>
      <c r="P4099" s="6" t="str">
        <f t="shared" ref="P4099:P4115" si="336">IFERROR(ROUND(E4099/L4099,2), "N/A")</f>
        <v>N/A</v>
      </c>
      <c r="Q4099" s="10" t="s">
        <v>8314</v>
      </c>
      <c r="R4099" t="s">
        <v>8315</v>
      </c>
      <c r="S4099" s="12">
        <f t="shared" ref="S4099:S4115" si="337">(((J4099/60)/60)/24)+DATE(1970,1,1)</f>
        <v>42344.824502314819</v>
      </c>
      <c r="T4099" s="12">
        <f t="shared" ref="T4099:T4115" si="338">(((I4099/60)/60)/24)+DATE(1970,1,1)</f>
        <v>42400.996527777781</v>
      </c>
      <c r="U4099">
        <f t="shared" si="334"/>
        <v>2015</v>
      </c>
    </row>
    <row r="4100" spans="1:21" ht="48" x14ac:dyDescent="0.2">
      <c r="A4100">
        <v>4098</v>
      </c>
      <c r="B4100" s="3" t="s">
        <v>4093</v>
      </c>
      <c r="C4100" s="3" t="s">
        <v>8200</v>
      </c>
      <c r="D4100" s="15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8">
        <f t="shared" si="335"/>
        <v>0</v>
      </c>
      <c r="P4100" s="6" t="str">
        <f t="shared" si="336"/>
        <v>N/A</v>
      </c>
      <c r="Q4100" s="10" t="s">
        <v>8314</v>
      </c>
      <c r="R4100" t="s">
        <v>8315</v>
      </c>
      <c r="S4100" s="12">
        <f t="shared" si="337"/>
        <v>42495.722187499996</v>
      </c>
      <c r="T4100" s="12">
        <f t="shared" si="338"/>
        <v>42525.722187499996</v>
      </c>
      <c r="U4100">
        <f t="shared" si="334"/>
        <v>2016</v>
      </c>
    </row>
    <row r="4101" spans="1:21" ht="48" x14ac:dyDescent="0.2">
      <c r="A4101">
        <v>4099</v>
      </c>
      <c r="B4101" s="3" t="s">
        <v>4094</v>
      </c>
      <c r="C4101" s="3" t="s">
        <v>8201</v>
      </c>
      <c r="D4101" s="15">
        <v>4500</v>
      </c>
      <c r="E4101" s="8">
        <v>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8">
        <f t="shared" si="335"/>
        <v>0</v>
      </c>
      <c r="P4101" s="6">
        <f t="shared" si="336"/>
        <v>0</v>
      </c>
      <c r="Q4101" s="10" t="s">
        <v>8314</v>
      </c>
      <c r="R4101" t="s">
        <v>8315</v>
      </c>
      <c r="S4101" s="12">
        <f t="shared" si="337"/>
        <v>42570.850381944445</v>
      </c>
      <c r="T4101" s="12">
        <f t="shared" si="338"/>
        <v>42615.850381944445</v>
      </c>
      <c r="U4101">
        <f t="shared" si="334"/>
        <v>2016</v>
      </c>
    </row>
    <row r="4102" spans="1:21" ht="32" x14ac:dyDescent="0.2">
      <c r="A4102">
        <v>4100</v>
      </c>
      <c r="B4102" s="3" t="s">
        <v>4095</v>
      </c>
      <c r="C4102" s="3" t="s">
        <v>8202</v>
      </c>
      <c r="D4102" s="15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8">
        <f t="shared" si="335"/>
        <v>0</v>
      </c>
      <c r="P4102" s="6" t="str">
        <f t="shared" si="336"/>
        <v>N/A</v>
      </c>
      <c r="Q4102" s="10" t="s">
        <v>8314</v>
      </c>
      <c r="R4102" t="s">
        <v>8315</v>
      </c>
      <c r="S4102" s="12">
        <f t="shared" si="337"/>
        <v>41927.124884259261</v>
      </c>
      <c r="T4102" s="12">
        <f t="shared" si="338"/>
        <v>41937.124884259261</v>
      </c>
      <c r="U4102">
        <f t="shared" si="334"/>
        <v>2014</v>
      </c>
    </row>
    <row r="4103" spans="1:21" ht="48" x14ac:dyDescent="0.2">
      <c r="A4103">
        <v>4101</v>
      </c>
      <c r="B4103" s="3" t="s">
        <v>4096</v>
      </c>
      <c r="C4103" s="3" t="s">
        <v>8203</v>
      </c>
      <c r="D4103" s="15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8">
        <f t="shared" si="335"/>
        <v>0</v>
      </c>
      <c r="P4103" s="6" t="str">
        <f t="shared" si="336"/>
        <v>N/A</v>
      </c>
      <c r="Q4103" s="10" t="s">
        <v>8314</v>
      </c>
      <c r="R4103" t="s">
        <v>8315</v>
      </c>
      <c r="S4103" s="12">
        <f t="shared" si="337"/>
        <v>42730.903726851851</v>
      </c>
      <c r="T4103" s="12">
        <f t="shared" si="338"/>
        <v>42760.903726851851</v>
      </c>
      <c r="U4103">
        <f t="shared" si="334"/>
        <v>2016</v>
      </c>
    </row>
    <row r="4104" spans="1:21" ht="48" x14ac:dyDescent="0.2">
      <c r="A4104">
        <v>4102</v>
      </c>
      <c r="B4104" s="3" t="s">
        <v>4097</v>
      </c>
      <c r="C4104" s="3" t="s">
        <v>8204</v>
      </c>
      <c r="D4104" s="15">
        <v>500</v>
      </c>
      <c r="E4104" s="8">
        <v>0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8">
        <f t="shared" si="335"/>
        <v>0</v>
      </c>
      <c r="P4104" s="6">
        <f t="shared" si="336"/>
        <v>0</v>
      </c>
      <c r="Q4104" s="10" t="s">
        <v>8314</v>
      </c>
      <c r="R4104" t="s">
        <v>8315</v>
      </c>
      <c r="S4104" s="12">
        <f t="shared" si="337"/>
        <v>42475.848067129627</v>
      </c>
      <c r="T4104" s="12">
        <f t="shared" si="338"/>
        <v>42505.848067129627</v>
      </c>
      <c r="U4104">
        <f t="shared" si="334"/>
        <v>2016</v>
      </c>
    </row>
    <row r="4105" spans="1:21" ht="48" x14ac:dyDescent="0.2">
      <c r="A4105">
        <v>4103</v>
      </c>
      <c r="B4105" s="3" t="s">
        <v>4098</v>
      </c>
      <c r="C4105" s="3" t="s">
        <v>8205</v>
      </c>
      <c r="D4105" s="15">
        <v>1000</v>
      </c>
      <c r="E4105" s="8">
        <v>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8">
        <f t="shared" si="335"/>
        <v>0</v>
      </c>
      <c r="P4105" s="6">
        <f t="shared" si="336"/>
        <v>0</v>
      </c>
      <c r="Q4105" s="10" t="s">
        <v>8314</v>
      </c>
      <c r="R4105" t="s">
        <v>8315</v>
      </c>
      <c r="S4105" s="12">
        <f t="shared" si="337"/>
        <v>42188.83293981482</v>
      </c>
      <c r="T4105" s="12">
        <f t="shared" si="338"/>
        <v>42242.772222222222</v>
      </c>
      <c r="U4105">
        <f t="shared" si="334"/>
        <v>2015</v>
      </c>
    </row>
    <row r="4106" spans="1:21" ht="48" x14ac:dyDescent="0.2">
      <c r="A4106">
        <v>4104</v>
      </c>
      <c r="B4106" s="3" t="s">
        <v>4099</v>
      </c>
      <c r="C4106" s="3" t="s">
        <v>8206</v>
      </c>
      <c r="D4106" s="15">
        <v>3000</v>
      </c>
      <c r="E4106" s="8">
        <v>0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8">
        <f t="shared" si="335"/>
        <v>0</v>
      </c>
      <c r="P4106" s="6">
        <f t="shared" si="336"/>
        <v>0</v>
      </c>
      <c r="Q4106" s="10" t="s">
        <v>8314</v>
      </c>
      <c r="R4106" t="s">
        <v>8315</v>
      </c>
      <c r="S4106" s="12">
        <f t="shared" si="337"/>
        <v>42640.278171296297</v>
      </c>
      <c r="T4106" s="12">
        <f t="shared" si="338"/>
        <v>42670.278171296297</v>
      </c>
      <c r="U4106">
        <f t="shared" si="334"/>
        <v>2016</v>
      </c>
    </row>
    <row r="4107" spans="1:21" ht="48" x14ac:dyDescent="0.2">
      <c r="A4107">
        <v>4105</v>
      </c>
      <c r="B4107" s="3" t="s">
        <v>4100</v>
      </c>
      <c r="C4107" s="3" t="s">
        <v>8207</v>
      </c>
      <c r="D4107" s="15">
        <v>33000</v>
      </c>
      <c r="E4107" s="8">
        <v>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8">
        <f t="shared" si="335"/>
        <v>0</v>
      </c>
      <c r="P4107" s="6">
        <f t="shared" si="336"/>
        <v>0</v>
      </c>
      <c r="Q4107" s="10" t="s">
        <v>8314</v>
      </c>
      <c r="R4107" t="s">
        <v>8315</v>
      </c>
      <c r="S4107" s="12">
        <f t="shared" si="337"/>
        <v>42697.010520833333</v>
      </c>
      <c r="T4107" s="12">
        <f t="shared" si="338"/>
        <v>42730.010520833333</v>
      </c>
      <c r="U4107">
        <f t="shared" si="334"/>
        <v>2016</v>
      </c>
    </row>
    <row r="4108" spans="1:21" ht="48" x14ac:dyDescent="0.2">
      <c r="A4108">
        <v>4106</v>
      </c>
      <c r="B4108" s="3" t="s">
        <v>4101</v>
      </c>
      <c r="C4108" s="3" t="s">
        <v>8208</v>
      </c>
      <c r="D4108" s="15">
        <v>5000</v>
      </c>
      <c r="E4108" s="8">
        <v>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8">
        <f t="shared" si="335"/>
        <v>0</v>
      </c>
      <c r="P4108" s="6">
        <f t="shared" si="336"/>
        <v>0</v>
      </c>
      <c r="Q4108" s="10" t="s">
        <v>8314</v>
      </c>
      <c r="R4108" t="s">
        <v>8315</v>
      </c>
      <c r="S4108" s="12">
        <f t="shared" si="337"/>
        <v>42053.049375000002</v>
      </c>
      <c r="T4108" s="12">
        <f t="shared" si="338"/>
        <v>42096.041666666672</v>
      </c>
      <c r="U4108">
        <f t="shared" si="334"/>
        <v>2015</v>
      </c>
    </row>
    <row r="4109" spans="1:21" ht="48" x14ac:dyDescent="0.2">
      <c r="A4109">
        <v>4107</v>
      </c>
      <c r="B4109" s="3" t="s">
        <v>4102</v>
      </c>
      <c r="C4109" s="3" t="s">
        <v>8209</v>
      </c>
      <c r="D4109" s="15">
        <v>2000</v>
      </c>
      <c r="E4109" s="8">
        <v>0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8">
        <f t="shared" si="335"/>
        <v>0</v>
      </c>
      <c r="P4109" s="6">
        <f t="shared" si="336"/>
        <v>0</v>
      </c>
      <c r="Q4109" s="10" t="s">
        <v>8314</v>
      </c>
      <c r="R4109" t="s">
        <v>8315</v>
      </c>
      <c r="S4109" s="12">
        <f t="shared" si="337"/>
        <v>41883.916678240741</v>
      </c>
      <c r="T4109" s="12">
        <f t="shared" si="338"/>
        <v>41906.916678240741</v>
      </c>
      <c r="U4109">
        <f t="shared" si="334"/>
        <v>2014</v>
      </c>
    </row>
    <row r="4110" spans="1:21" ht="48" x14ac:dyDescent="0.2">
      <c r="A4110">
        <v>4108</v>
      </c>
      <c r="B4110" s="3" t="s">
        <v>4103</v>
      </c>
      <c r="C4110" s="3" t="s">
        <v>8210</v>
      </c>
      <c r="D4110" s="15">
        <v>3000</v>
      </c>
      <c r="E4110" s="8">
        <v>0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8">
        <f t="shared" si="335"/>
        <v>0</v>
      </c>
      <c r="P4110" s="6">
        <f t="shared" si="336"/>
        <v>0</v>
      </c>
      <c r="Q4110" s="10" t="s">
        <v>8314</v>
      </c>
      <c r="R4110" t="s">
        <v>8315</v>
      </c>
      <c r="S4110" s="12">
        <f t="shared" si="337"/>
        <v>42767.031678240746</v>
      </c>
      <c r="T4110" s="12">
        <f t="shared" si="338"/>
        <v>42797.208333333328</v>
      </c>
      <c r="U4110">
        <f t="shared" si="334"/>
        <v>2017</v>
      </c>
    </row>
    <row r="4111" spans="1:21" ht="48" x14ac:dyDescent="0.2">
      <c r="A4111">
        <v>4109</v>
      </c>
      <c r="B4111" s="3" t="s">
        <v>4104</v>
      </c>
      <c r="C4111" s="3" t="s">
        <v>8211</v>
      </c>
      <c r="D4111" s="15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8">
        <f t="shared" si="335"/>
        <v>0</v>
      </c>
      <c r="P4111" s="6" t="str">
        <f t="shared" si="336"/>
        <v>N/A</v>
      </c>
      <c r="Q4111" s="10" t="s">
        <v>8314</v>
      </c>
      <c r="R4111" t="s">
        <v>8315</v>
      </c>
      <c r="S4111" s="12">
        <f t="shared" si="337"/>
        <v>42307.539398148147</v>
      </c>
      <c r="T4111" s="12">
        <f t="shared" si="338"/>
        <v>42337.581064814818</v>
      </c>
      <c r="U4111">
        <f t="shared" si="334"/>
        <v>2015</v>
      </c>
    </row>
    <row r="4112" spans="1:21" ht="48" x14ac:dyDescent="0.2">
      <c r="A4112">
        <v>4110</v>
      </c>
      <c r="B4112" s="3" t="s">
        <v>4105</v>
      </c>
      <c r="C4112" s="3" t="s">
        <v>8212</v>
      </c>
      <c r="D4112" s="15">
        <v>300</v>
      </c>
      <c r="E4112" s="8">
        <v>0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8">
        <f t="shared" si="335"/>
        <v>0</v>
      </c>
      <c r="P4112" s="6">
        <f t="shared" si="336"/>
        <v>0</v>
      </c>
      <c r="Q4112" s="10" t="s">
        <v>8314</v>
      </c>
      <c r="R4112" t="s">
        <v>8315</v>
      </c>
      <c r="S4112" s="12">
        <f t="shared" si="337"/>
        <v>42512.626747685179</v>
      </c>
      <c r="T4112" s="12">
        <f t="shared" si="338"/>
        <v>42572.626747685179</v>
      </c>
      <c r="U4112">
        <f t="shared" si="334"/>
        <v>2016</v>
      </c>
    </row>
    <row r="4113" spans="1:21" ht="48" x14ac:dyDescent="0.2">
      <c r="A4113">
        <v>4111</v>
      </c>
      <c r="B4113" s="3" t="s">
        <v>4106</v>
      </c>
      <c r="C4113" s="3" t="s">
        <v>8213</v>
      </c>
      <c r="D4113" s="15">
        <v>3000</v>
      </c>
      <c r="E4113" s="8">
        <v>0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8">
        <f t="shared" si="335"/>
        <v>0</v>
      </c>
      <c r="P4113" s="6">
        <f t="shared" si="336"/>
        <v>0</v>
      </c>
      <c r="Q4113" s="10" t="s">
        <v>8314</v>
      </c>
      <c r="R4113" t="s">
        <v>8315</v>
      </c>
      <c r="S4113" s="12">
        <f t="shared" si="337"/>
        <v>42029.135879629626</v>
      </c>
      <c r="T4113" s="12">
        <f t="shared" si="338"/>
        <v>42059.135879629626</v>
      </c>
      <c r="U4113">
        <f t="shared" si="334"/>
        <v>2015</v>
      </c>
    </row>
    <row r="4114" spans="1:21" ht="48" x14ac:dyDescent="0.2">
      <c r="A4114">
        <v>4112</v>
      </c>
      <c r="B4114" s="3" t="s">
        <v>4107</v>
      </c>
      <c r="C4114" s="3" t="s">
        <v>6960</v>
      </c>
      <c r="D4114" s="15">
        <v>2500</v>
      </c>
      <c r="E4114" s="8">
        <v>0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8">
        <f t="shared" si="335"/>
        <v>0</v>
      </c>
      <c r="P4114" s="6">
        <f t="shared" si="336"/>
        <v>0</v>
      </c>
      <c r="Q4114" s="10" t="s">
        <v>8314</v>
      </c>
      <c r="R4114" t="s">
        <v>8315</v>
      </c>
      <c r="S4114" s="12">
        <f t="shared" si="337"/>
        <v>42400.946597222224</v>
      </c>
      <c r="T4114" s="12">
        <f t="shared" si="338"/>
        <v>42428</v>
      </c>
      <c r="U4114">
        <f t="shared" si="334"/>
        <v>2016</v>
      </c>
    </row>
    <row r="4115" spans="1:21" ht="48" x14ac:dyDescent="0.2">
      <c r="A4115">
        <v>4113</v>
      </c>
      <c r="B4115" s="3" t="s">
        <v>4108</v>
      </c>
      <c r="C4115" s="3" t="s">
        <v>8214</v>
      </c>
      <c r="D4115" s="15">
        <v>1500</v>
      </c>
      <c r="E4115" s="8">
        <v>0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8">
        <f t="shared" si="335"/>
        <v>0</v>
      </c>
      <c r="P4115" s="6">
        <f t="shared" si="336"/>
        <v>0</v>
      </c>
      <c r="Q4115" s="10" t="s">
        <v>8314</v>
      </c>
      <c r="R4115" t="s">
        <v>8315</v>
      </c>
      <c r="S4115" s="12">
        <f t="shared" si="337"/>
        <v>42358.573182870372</v>
      </c>
      <c r="T4115" s="12">
        <f t="shared" si="338"/>
        <v>42377.273611111115</v>
      </c>
      <c r="U4115">
        <f t="shared" si="334"/>
        <v>2015</v>
      </c>
    </row>
  </sheetData>
  <autoFilter ref="A1:T4115" xr:uid="{238DFB90-6F20-6D4F-92DA-820CA7B66733}"/>
  <conditionalFormatting sqref="F1:F1048576">
    <cfRule type="containsText" dxfId="10" priority="2" operator="containsText" text="canceled">
      <formula>NOT(ISERROR(SEARCH("canceled",F1)))</formula>
    </cfRule>
    <cfRule type="containsText" dxfId="9" priority="3" operator="containsText" text="failed">
      <formula>NOT(ISERROR(SEARCH("failed",F1)))</formula>
    </cfRule>
    <cfRule type="containsText" dxfId="8" priority="4" operator="containsText" text="successful">
      <formula>NOT(ISERROR(SEARCH("successful",F1)))</formula>
    </cfRule>
    <cfRule type="containsText" dxfId="7" priority="5" operator="containsText" text="live">
      <formula>NOT(ISERROR(SEARCH("live",F1)))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625D4-2E03-C547-8CAD-B003491F48E3}">
  <dimension ref="A1:E18"/>
  <sheetViews>
    <sheetView zoomScale="193" zoomScaleNormal="193"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2.1640625" bestFit="1" customWidth="1"/>
    <col min="8" max="8" width="20" bestFit="1" customWidth="1"/>
    <col min="9" max="9" width="16.5" bestFit="1" customWidth="1"/>
    <col min="10" max="10" width="20" bestFit="1" customWidth="1"/>
    <col min="11" max="11" width="24.83203125" bestFit="1" customWidth="1"/>
    <col min="12" max="13" width="20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24.83203125" bestFit="1" customWidth="1"/>
    <col min="18" max="18" width="14.33203125" bestFit="1" customWidth="1"/>
    <col min="19" max="19" width="20" bestFit="1" customWidth="1"/>
  </cols>
  <sheetData>
    <row r="1" spans="1:5" x14ac:dyDescent="0.2">
      <c r="A1" s="11" t="s">
        <v>8358</v>
      </c>
      <c r="B1" t="s">
        <v>8314</v>
      </c>
    </row>
    <row r="2" spans="1:5" x14ac:dyDescent="0.2">
      <c r="A2" s="11" t="s">
        <v>8364</v>
      </c>
      <c r="B2" t="s">
        <v>8363</v>
      </c>
    </row>
    <row r="4" spans="1:5" x14ac:dyDescent="0.2">
      <c r="A4" s="11" t="s">
        <v>8360</v>
      </c>
      <c r="B4" s="11" t="s">
        <v>8359</v>
      </c>
    </row>
    <row r="5" spans="1:5" x14ac:dyDescent="0.2">
      <c r="A5" s="11" t="s">
        <v>8366</v>
      </c>
      <c r="B5" t="s">
        <v>8217</v>
      </c>
      <c r="C5" t="s">
        <v>8219</v>
      </c>
      <c r="D5" t="s">
        <v>8218</v>
      </c>
      <c r="E5" t="s">
        <v>8365</v>
      </c>
    </row>
    <row r="6" spans="1:5" x14ac:dyDescent="0.2">
      <c r="A6" s="13" t="s">
        <v>8367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3" t="s">
        <v>8368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3" t="s">
        <v>8369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3" t="s">
        <v>8370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3" t="s">
        <v>8371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3" t="s">
        <v>8372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3" t="s">
        <v>8373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3" t="s">
        <v>8374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3" t="s">
        <v>8375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3" t="s">
        <v>8376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3" t="s">
        <v>8377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3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3" t="s">
        <v>8365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6D48A-E091-6E42-87C8-572A1FBCCD19}">
  <dimension ref="A1"/>
  <sheetViews>
    <sheetView zoomScale="67" workbookViewId="0">
      <selection activeCell="Q57" sqref="Q57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  <col min="5" max="6" width="12.1640625" bestFit="1" customWidth="1"/>
    <col min="7" max="7" width="4.1640625" bestFit="1" customWidth="1"/>
    <col min="8" max="8" width="5.1640625" bestFit="1" customWidth="1"/>
    <col min="9" max="9" width="12.1640625" bestFit="1" customWidth="1"/>
    <col min="10" max="10" width="4.1640625" bestFit="1" customWidth="1"/>
    <col min="11" max="11" width="6.1640625" bestFit="1" customWidth="1"/>
    <col min="12" max="12" width="2.1640625" bestFit="1" customWidth="1"/>
    <col min="13" max="13" width="6.5" bestFit="1" customWidth="1"/>
    <col min="14" max="14" width="10.5" bestFit="1" customWidth="1"/>
    <col min="15" max="15" width="9.1640625" bestFit="1" customWidth="1"/>
    <col min="16" max="16" width="13.83203125" bestFit="1" customWidth="1"/>
    <col min="17" max="17" width="22.1640625" bestFit="1" customWidth="1"/>
    <col min="18" max="18" width="5.83203125" bestFit="1" customWidth="1"/>
    <col min="19" max="19" width="8.1640625" bestFit="1" customWidth="1"/>
    <col min="20" max="20" width="7.83203125" bestFit="1" customWidth="1"/>
    <col min="21" max="21" width="10" bestFit="1" customWidth="1"/>
    <col min="22" max="22" width="3.83203125" bestFit="1" customWidth="1"/>
    <col min="23" max="23" width="6.6640625" bestFit="1" customWidth="1"/>
    <col min="24" max="24" width="8" bestFit="1" customWidth="1"/>
    <col min="25" max="25" width="11" bestFit="1" customWidth="1"/>
    <col min="26" max="26" width="10.5" bestFit="1" customWidth="1"/>
    <col min="27" max="27" width="29.1640625" bestFit="1" customWidth="1"/>
    <col min="28" max="28" width="27" bestFit="1" customWidth="1"/>
    <col min="29" max="29" width="22.5" bestFit="1" customWidth="1"/>
    <col min="30" max="30" width="16.5" bestFit="1" customWidth="1"/>
    <col min="31" max="31" width="6.33203125" bestFit="1" customWidth="1"/>
    <col min="32" max="32" width="9.83203125" bestFit="1" customWidth="1"/>
    <col min="33" max="33" width="13.5" bestFit="1" customWidth="1"/>
    <col min="34" max="35" width="6.33203125" bestFit="1" customWidth="1"/>
    <col min="36" max="36" width="8" bestFit="1" customWidth="1"/>
    <col min="37" max="38" width="10.5" bestFit="1" customWidth="1"/>
    <col min="39" max="39" width="10" bestFit="1" customWidth="1"/>
    <col min="40" max="41" width="22.1640625" bestFit="1" customWidth="1"/>
    <col min="42" max="42" width="13.83203125" bestFit="1" customWidth="1"/>
    <col min="43" max="43" width="6.33203125" bestFit="1" customWidth="1"/>
    <col min="44" max="45" width="22.1640625" bestFit="1" customWidth="1"/>
    <col min="46" max="46" width="8" bestFit="1" customWidth="1"/>
    <col min="47" max="49" width="10.5" bestFit="1" customWidth="1"/>
    <col min="50" max="50" width="10" bestFit="1" customWidth="1"/>
  </cols>
  <sheetData/>
  <sortState xmlns:xlrd2="http://schemas.microsoft.com/office/spreadsheetml/2017/richdata2" ref="A3:D17">
    <sortCondition descending="1" ref="A4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0A8F0-6F15-4A4B-9FA1-FDD690A80E3F}">
  <dimension ref="A1:H13"/>
  <sheetViews>
    <sheetView tabSelected="1" zoomScale="125" workbookViewId="0">
      <selection activeCell="D45" sqref="D45"/>
    </sheetView>
  </sheetViews>
  <sheetFormatPr baseColWidth="10" defaultRowHeight="15" x14ac:dyDescent="0.2"/>
  <cols>
    <col min="1" max="1" width="23.33203125" customWidth="1"/>
    <col min="2" max="2" width="19.5" customWidth="1"/>
    <col min="3" max="3" width="19.1640625" customWidth="1"/>
    <col min="4" max="4" width="17.33203125" customWidth="1"/>
    <col min="5" max="5" width="16.6640625" customWidth="1"/>
    <col min="6" max="6" width="21" customWidth="1"/>
    <col min="7" max="7" width="17.6640625" customWidth="1"/>
    <col min="8" max="8" width="20" customWidth="1"/>
  </cols>
  <sheetData>
    <row r="1" spans="1:8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">
      <c r="A2" t="s">
        <v>8387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t="s">
        <v>8388</v>
      </c>
      <c r="B3">
        <f>COUNTIFS(Kickstarter!F:F, "Successful", Kickstarter!D:D, "&gt;=1000", Kickstarter!R:R, "plays", Kickstarter!D:D, "&lt;=4999")</f>
        <v>388</v>
      </c>
      <c r="C3">
        <f>COUNTIFS(Kickstarter!F:F, "Failed", Kickstarter!D:D, "&gt;=1000", Kickstarter!R:R, "plays", Kickstarter!D:D, "&lt;=4999")</f>
        <v>146</v>
      </c>
      <c r="D3">
        <f>COUNTIFS(Kickstarter!F:F, "Canceled", Kickstarter!D:D, "&gt;=1000", Kickstarter!R:R, "plays", Kickstarter!D:D, "&lt;=4999")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2">
      <c r="A4" t="s">
        <v>8389</v>
      </c>
      <c r="B4">
        <f>COUNTIFS(Kickstarter!F:F, "Successful", Kickstarter!D:D, "&gt;=5000", Kickstarter!R:R, "plays", Kickstarter!D:D, "&lt;=9999")</f>
        <v>93</v>
      </c>
      <c r="C4">
        <f>COUNTIFS(Kickstarter!F:F, "Failed", Kickstarter!D:D, "&gt;=5000", Kickstarter!R:R, "plays", Kickstarter!D:D, "&lt;=9999")</f>
        <v>76</v>
      </c>
      <c r="D4">
        <f>COUNTIFS(Kickstarter!F:F, "Canceled", Kickstarter!D:D, "&gt;=5000", Kickstarter!R:R, "plays", Kickstarter!D:D, "&lt;=9999")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8390</v>
      </c>
      <c r="B5">
        <f>COUNTIFS(Kickstarter!F:F, "Successful", Kickstarter!D:D, "&gt;=10000", Kickstarter!R:R, "plays", Kickstarter!D:D, "&lt;=14999")</f>
        <v>39</v>
      </c>
      <c r="C5">
        <f>COUNTIFS(Kickstarter!F:F, "Failed", Kickstarter!D:D, "&gt;=10000", Kickstarter!R:R, "plays", Kickstarter!D:D, "&lt;=14999")</f>
        <v>33</v>
      </c>
      <c r="D5">
        <f>COUNTIFS(Kickstarter!F:F, "Canceled", Kickstarter!D:D, "&gt;=10000", Kickstarter!R:R, "plays", Kickstarter!D:D, "&lt;=14999")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8391</v>
      </c>
      <c r="B6">
        <f>COUNTIFS(Kickstarter!F:F, "Successful", Kickstarter!D:D, "&gt;=15000", Kickstarter!R:R, "plays", Kickstarter!D:D, "&lt;=19999")</f>
        <v>12</v>
      </c>
      <c r="C6">
        <f>COUNTIFS(Kickstarter!F:F, "Failed", Kickstarter!D:D, "&gt;=15000", Kickstarter!R:R, "plays", Kickstarter!D:D, "&lt;=19999")</f>
        <v>12</v>
      </c>
      <c r="D6">
        <f>COUNTIFS(Kickstarter!F:F, "Canceled", Kickstarter!D:D, "&gt;=15000", Kickstarter!R:R, "plays", Kickstarter!D:D, "&lt;=19999")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8392</v>
      </c>
      <c r="B7">
        <f>COUNTIFS(Kickstarter!F:F, "Successful", Kickstarter!D:D, "&gt;=20000", Kickstarter!R:R, "plays", Kickstarter!D:D, "&lt;=24999")</f>
        <v>9</v>
      </c>
      <c r="C7">
        <f>COUNTIFS(Kickstarter!F:F, "Failed", Kickstarter!D:D, "&gt;=20000", Kickstarter!R:R, "plays", Kickstarter!D:D, "&lt;=24999")</f>
        <v>11</v>
      </c>
      <c r="D7">
        <f>COUNTIFS(Kickstarter!F:F, "Canceled", Kickstarter!D:D, "&gt;=20000", Kickstarter!R:R, "plays", Kickstarter!D:D, "&lt;=24999")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8393</v>
      </c>
      <c r="B8">
        <f>COUNTIFS(Kickstarter!F:F, "Successful", Kickstarter!D:D, "&gt;=25000", Kickstarter!R:R, "plays", Kickstarter!D:D, "&lt;=29999")</f>
        <v>1</v>
      </c>
      <c r="C8">
        <f>COUNTIFS(Kickstarter!F:F, "Failed", Kickstarter!D:D, "&gt;=25000", Kickstarter!R:R, "plays", Kickstarter!D:D, "&lt;=29999")</f>
        <v>4</v>
      </c>
      <c r="D8">
        <f>COUNTIFS(Kickstarter!F:F, "Canceled", Kickstarter!D:D, "&gt;=25000", Kickstarter!R:R, "plays", Kickstarter!D:D, "&lt;=29999")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8394</v>
      </c>
      <c r="B9">
        <f>COUNTIFS(Kickstarter!F:F, "Successful", Kickstarter!D:D, "&gt;=30000", Kickstarter!R:R, "plays", Kickstarter!D:D, "&lt;=34999")</f>
        <v>3</v>
      </c>
      <c r="C9">
        <f>COUNTIFS(Kickstarter!F:F, "Failed", Kickstarter!D:D, "&gt;=30000", Kickstarter!R:R, "plays", Kickstarter!D:D, "&lt;=34999")</f>
        <v>8</v>
      </c>
      <c r="D9">
        <f>COUNTIFS(Kickstarter!F:F, "Canceled", Kickstarter!D:D, "&gt;=30000", Kickstarter!R:R, "plays", Kickstarter!D:D, "&lt;=34999")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8395</v>
      </c>
      <c r="B10">
        <f>COUNTIFS(Kickstarter!F:F, "Successful", Kickstarter!D:D, "&gt;=35000", Kickstarter!R:R, "plays", Kickstarter!D:D, "&lt;=39999")</f>
        <v>4</v>
      </c>
      <c r="C10">
        <f>COUNTIFS(Kickstarter!F:F, "Failed", Kickstarter!D:D, "&gt;=35000", Kickstarter!R:R, "plays", Kickstarter!D:D, "&lt;=39999")</f>
        <v>2</v>
      </c>
      <c r="D10">
        <f>COUNTIFS(Kickstarter!F:F, "Canceled", Kickstarter!D:D, "&gt;=35000", Kickstarter!R:R, "plays", Kickstarter!D:D, "&lt;=39999")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8396</v>
      </c>
      <c r="B11">
        <f>COUNTIFS(Kickstarter!F:F, "Successful", Kickstarter!D:D, "&gt;=40000", Kickstarter!R:R, "plays", Kickstarter!D:D, "&lt;=44999")</f>
        <v>2</v>
      </c>
      <c r="C11">
        <f>COUNTIFS(Kickstarter!F:F, "Failed", Kickstarter!D:D, "&gt;=40000", Kickstarter!R:R, "plays", Kickstarter!D:D, "&lt;=44999")</f>
        <v>1</v>
      </c>
      <c r="D11">
        <f>COUNTIFS(Kickstarter!F:F, "Canceled", Kickstarter!D:D, "&gt;=40000", Kickstarter!R:R, "plays", Kickstarter!D:D, "&lt;=44999")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8397</v>
      </c>
      <c r="B12">
        <f>COUNTIFS(Kickstarter!F:F, "Successful", Kickstarter!D:D, "&gt;=45000", Kickstarter!R:R, "plays", Kickstarter!D:D, "&lt;=49999")</f>
        <v>0</v>
      </c>
      <c r="C12">
        <f>COUNTIFS(Kickstarter!F:F, "Failed", Kickstarter!D:D, "&gt;=45000", Kickstarter!R:R, "plays", Kickstarter!D:D, "&lt;=49999")</f>
        <v>1</v>
      </c>
      <c r="D12">
        <f>COUNTIFS(Kickstarter!F:F, "Canceled", Kickstarter!D:D, "&gt;=45000", Kickstarter!R:R, "plays", Kickstarter!D:D, "&lt;=49999")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8398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2020-11-13T04:24:18Z</dcterms:modified>
</cp:coreProperties>
</file>