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281" documentId="120_S{4F5750E5-6FE7-58E6-9AFF-44783FD1E583}" xr6:coauthVersionLast="47" xr6:coauthVersionMax="47" xr10:uidLastSave="{F93FF585-FBBB-43C5-B42A-6B18AABC619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19" i="1" l="1" a="1"/>
  <c r="N619" i="1" s="1"/>
  <c r="M619" i="1" a="1"/>
  <c r="M619" i="1" s="1"/>
  <c r="N615" i="1" a="1"/>
  <c r="N615" i="1" s="1"/>
  <c r="M615" i="1" a="1"/>
  <c r="M615" i="1" s="1"/>
  <c r="N613" i="1" a="1"/>
  <c r="N613" i="1" s="1"/>
  <c r="M613" i="1" a="1"/>
  <c r="M613" i="1" s="1"/>
  <c r="N610" i="1" a="1"/>
  <c r="N610" i="1" s="1"/>
  <c r="N609" i="1" a="1"/>
  <c r="N609" i="1" s="1"/>
  <c r="M609" i="1" a="1"/>
  <c r="M609" i="1" s="1"/>
  <c r="N606" i="1" a="1"/>
  <c r="N606" i="1" s="1"/>
  <c r="M606" i="1" a="1"/>
  <c r="M606" i="1" s="1"/>
  <c r="N601" i="1" a="1"/>
  <c r="N601" i="1" s="1"/>
  <c r="M601" i="1" a="1"/>
  <c r="M601" i="1" s="1"/>
  <c r="N600" i="1" a="1"/>
  <c r="N600" i="1" s="1"/>
  <c r="M600" i="1" a="1"/>
  <c r="M600" i="1" s="1"/>
  <c r="N599" i="1" a="1"/>
  <c r="N599" i="1" s="1"/>
  <c r="M599" i="1" a="1"/>
  <c r="M599" i="1" s="1"/>
  <c r="N605" i="1" a="1"/>
  <c r="N605" i="1" s="1"/>
  <c r="M605" i="1" a="1"/>
  <c r="M605" i="1" s="1"/>
  <c r="N604" i="1" a="1"/>
  <c r="N604" i="1" s="1"/>
  <c r="M604" i="1" a="1"/>
  <c r="M604" i="1" s="1"/>
  <c r="N603" i="1" a="1"/>
  <c r="N603" i="1" s="1"/>
  <c r="N595" i="1" a="1"/>
  <c r="N595" i="1" s="1"/>
  <c r="M595" i="1" a="1"/>
  <c r="M595" i="1" s="1"/>
  <c r="H595" i="1" a="1"/>
  <c r="H595" i="1" s="1"/>
  <c r="N594" i="1" a="1"/>
  <c r="N594" i="1" s="1"/>
  <c r="M594" i="1" a="1"/>
  <c r="M594" i="1" s="1"/>
  <c r="N593" i="1" a="1"/>
  <c r="N593" i="1" s="1"/>
  <c r="M593" i="1" a="1"/>
  <c r="M593" i="1" s="1"/>
  <c r="N592" i="1" a="1"/>
  <c r="N592" i="1" s="1"/>
  <c r="M592" i="1" a="1"/>
  <c r="M592" i="1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T601" i="1" a="1"/>
  <c r="T601" i="1"/>
  <c r="S601" i="1" a="1"/>
  <c r="S601" i="1"/>
  <c r="AN601" i="1"/>
  <c r="AM601" i="1"/>
  <c r="BF601" i="1"/>
  <c r="BR601" i="1"/>
  <c r="BS601" i="1"/>
  <c r="AI601" i="1"/>
  <c r="AJ601" i="1"/>
  <c r="AY601" i="1"/>
  <c r="BB601" i="1"/>
  <c r="A601" i="1"/>
  <c r="G601" i="1"/>
  <c r="N621" i="1" a="1"/>
  <c r="N621" i="1"/>
  <c r="AN621" i="1" s="1"/>
  <c r="M621" i="1" a="1"/>
  <c r="M621" i="1"/>
  <c r="AM621" i="1" s="1"/>
  <c r="N620" i="1" a="1"/>
  <c r="N620" i="1"/>
  <c r="AN620" i="1" s="1"/>
  <c r="M620" i="1" a="1"/>
  <c r="M620" i="1"/>
  <c r="AM620" i="1" s="1"/>
  <c r="AN619" i="1"/>
  <c r="AM619" i="1"/>
  <c r="N618" i="1" a="1"/>
  <c r="N618" i="1"/>
  <c r="AN618" i="1" s="1"/>
  <c r="M618" i="1" a="1"/>
  <c r="M618" i="1"/>
  <c r="AM618" i="1" s="1"/>
  <c r="N617" i="1" a="1"/>
  <c r="N617" i="1"/>
  <c r="AN617" i="1" s="1"/>
  <c r="M617" i="1" a="1"/>
  <c r="M617" i="1"/>
  <c r="AM617" i="1" s="1"/>
  <c r="N616" i="1" a="1"/>
  <c r="N616" i="1"/>
  <c r="AN616" i="1" s="1"/>
  <c r="M616" i="1" a="1"/>
  <c r="M616" i="1"/>
  <c r="AM616" i="1" s="1"/>
  <c r="AN615" i="1"/>
  <c r="AM615" i="1"/>
  <c r="N614" i="1" a="1"/>
  <c r="N614" i="1"/>
  <c r="AN614" i="1" s="1"/>
  <c r="M614" i="1" a="1"/>
  <c r="M614" i="1"/>
  <c r="AM614" i="1" s="1"/>
  <c r="AN613" i="1"/>
  <c r="AM613" i="1"/>
  <c r="N612" i="1" a="1"/>
  <c r="N612" i="1"/>
  <c r="AN612" i="1" s="1"/>
  <c r="M612" i="1" a="1"/>
  <c r="M612" i="1"/>
  <c r="AM612" i="1" s="1"/>
  <c r="N611" i="1" a="1"/>
  <c r="N611" i="1"/>
  <c r="AN611" i="1" s="1"/>
  <c r="M611" i="1" a="1"/>
  <c r="M611" i="1"/>
  <c r="AM611" i="1" s="1"/>
  <c r="AN610" i="1"/>
  <c r="AM610" i="1"/>
  <c r="AN609" i="1"/>
  <c r="AM609" i="1"/>
  <c r="N608" i="1" a="1"/>
  <c r="N608" i="1"/>
  <c r="AN608" i="1" s="1"/>
  <c r="M608" i="1" a="1"/>
  <c r="M608" i="1"/>
  <c r="AM608" i="1" s="1"/>
  <c r="N607" i="1" a="1"/>
  <c r="N607" i="1"/>
  <c r="AN607" i="1" s="1"/>
  <c r="M607" i="1" a="1"/>
  <c r="M607" i="1"/>
  <c r="AM607" i="1" s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AM602" i="1" s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AM799" i="1" s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AM798" i="1" s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AM797" i="1" s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AM796" i="1" s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AM795" i="1" s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AM794" i="1" s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AM793" i="1" s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AM792" i="1" s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AM791" i="1" s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AM790" i="1" s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AM789" i="1" s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AM788" i="1" s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AM787" i="1" s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AM786" i="1" s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AM785" i="1" s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AM784" i="1" s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AM783" i="1" s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AM782" i="1" s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AM781" i="1" s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AM780" i="1" s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AM779" i="1" s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AM778" i="1" s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AM777" i="1" s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AM776" i="1" s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AM775" i="1" s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AM774" i="1" s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AM773" i="1" s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AM772" i="1" s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AM771" i="1" s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AM770" i="1" s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AM769" i="1" s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AM768" i="1" s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AM767" i="1" s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AM766" i="1" s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AM765" i="1" s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AM764" i="1" s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AM763" i="1" s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AM762" i="1" s="1"/>
  <c r="BD761" i="1" a="1"/>
  <c r="BD761" i="1"/>
  <c r="BC761" i="1" a="1"/>
  <c r="BC761" i="1"/>
  <c r="T761" i="1" a="1"/>
  <c r="T761" i="1"/>
  <c r="S761" i="1" a="1"/>
  <c r="S761" i="1"/>
  <c r="N761" i="1" a="1"/>
  <c r="N761" i="1"/>
  <c r="AN761" i="1" s="1"/>
  <c r="M761" i="1" a="1"/>
  <c r="M761" i="1"/>
  <c r="AM761" i="1" s="1"/>
  <c r="BD760" i="1" a="1"/>
  <c r="BD760" i="1"/>
  <c r="BC760" i="1" a="1"/>
  <c r="BC760" i="1"/>
  <c r="T760" i="1" a="1"/>
  <c r="T760" i="1"/>
  <c r="S760" i="1" a="1"/>
  <c r="S760" i="1"/>
  <c r="N760" i="1" a="1"/>
  <c r="N760" i="1"/>
  <c r="AN760" i="1" s="1"/>
  <c r="M760" i="1" a="1"/>
  <c r="M760" i="1"/>
  <c r="AM760" i="1" s="1"/>
  <c r="BD759" i="1" a="1"/>
  <c r="BD759" i="1"/>
  <c r="BC759" i="1" a="1"/>
  <c r="BC759" i="1"/>
  <c r="T759" i="1" a="1"/>
  <c r="T759" i="1"/>
  <c r="S759" i="1" a="1"/>
  <c r="S759" i="1"/>
  <c r="N759" i="1" a="1"/>
  <c r="N759" i="1"/>
  <c r="AN759" i="1" s="1"/>
  <c r="M759" i="1" a="1"/>
  <c r="M759" i="1"/>
  <c r="AM759" i="1" s="1"/>
  <c r="BD758" i="1" a="1"/>
  <c r="BD758" i="1"/>
  <c r="BC758" i="1" a="1"/>
  <c r="BC758" i="1"/>
  <c r="T758" i="1" a="1"/>
  <c r="T758" i="1"/>
  <c r="S758" i="1" a="1"/>
  <c r="S758" i="1"/>
  <c r="N758" i="1" a="1"/>
  <c r="N758" i="1"/>
  <c r="AN758" i="1" s="1"/>
  <c r="M758" i="1" a="1"/>
  <c r="M758" i="1"/>
  <c r="AM758" i="1" s="1"/>
  <c r="BD757" i="1" a="1"/>
  <c r="BD757" i="1"/>
  <c r="BC757" i="1" a="1"/>
  <c r="BC757" i="1"/>
  <c r="T757" i="1" a="1"/>
  <c r="T757" i="1"/>
  <c r="S757" i="1" a="1"/>
  <c r="S757" i="1"/>
  <c r="N757" i="1" a="1"/>
  <c r="N757" i="1"/>
  <c r="AN757" i="1" s="1"/>
  <c r="M757" i="1" a="1"/>
  <c r="M757" i="1"/>
  <c r="AM757" i="1" s="1"/>
  <c r="BD756" i="1" a="1"/>
  <c r="BD756" i="1"/>
  <c r="BC756" i="1" a="1"/>
  <c r="BC756" i="1"/>
  <c r="T756" i="1" a="1"/>
  <c r="T756" i="1"/>
  <c r="S756" i="1" a="1"/>
  <c r="S756" i="1"/>
  <c r="N756" i="1" a="1"/>
  <c r="N756" i="1"/>
  <c r="AN756" i="1" s="1"/>
  <c r="M756" i="1" a="1"/>
  <c r="M756" i="1"/>
  <c r="AM756" i="1" s="1"/>
  <c r="BD755" i="1" a="1"/>
  <c r="BD755" i="1"/>
  <c r="BC755" i="1" a="1"/>
  <c r="BC755" i="1"/>
  <c r="T755" i="1" a="1"/>
  <c r="T755" i="1"/>
  <c r="S755" i="1" a="1"/>
  <c r="S755" i="1"/>
  <c r="N755" i="1" a="1"/>
  <c r="N755" i="1"/>
  <c r="AN755" i="1" s="1"/>
  <c r="M755" i="1" a="1"/>
  <c r="M755" i="1"/>
  <c r="AM755" i="1" s="1"/>
  <c r="BD754" i="1" a="1"/>
  <c r="BD754" i="1"/>
  <c r="BC754" i="1" a="1"/>
  <c r="BC754" i="1"/>
  <c r="T754" i="1" a="1"/>
  <c r="T754" i="1"/>
  <c r="S754" i="1" a="1"/>
  <c r="S754" i="1"/>
  <c r="N754" i="1" a="1"/>
  <c r="N754" i="1"/>
  <c r="AN754" i="1" s="1"/>
  <c r="M754" i="1" a="1"/>
  <c r="M754" i="1"/>
  <c r="AM754" i="1" s="1"/>
  <c r="BD753" i="1" a="1"/>
  <c r="BD753" i="1"/>
  <c r="BC753" i="1" a="1"/>
  <c r="BC753" i="1"/>
  <c r="T753" i="1" a="1"/>
  <c r="T753" i="1"/>
  <c r="S753" i="1" a="1"/>
  <c r="S753" i="1"/>
  <c r="N753" i="1" a="1"/>
  <c r="N753" i="1"/>
  <c r="AN753" i="1" s="1"/>
  <c r="M753" i="1" a="1"/>
  <c r="M753" i="1"/>
  <c r="AM753" i="1" s="1"/>
  <c r="BD752" i="1" a="1"/>
  <c r="BD752" i="1"/>
  <c r="BC752" i="1" a="1"/>
  <c r="BC752" i="1"/>
  <c r="T752" i="1" a="1"/>
  <c r="T752" i="1"/>
  <c r="S752" i="1" a="1"/>
  <c r="S752" i="1"/>
  <c r="N752" i="1" a="1"/>
  <c r="N752" i="1"/>
  <c r="AN752" i="1" s="1"/>
  <c r="M752" i="1" a="1"/>
  <c r="M752" i="1"/>
  <c r="AM752" i="1" s="1"/>
  <c r="BD751" i="1" a="1"/>
  <c r="BD751" i="1"/>
  <c r="BC751" i="1" a="1"/>
  <c r="BC751" i="1"/>
  <c r="T751" i="1" a="1"/>
  <c r="T751" i="1"/>
  <c r="S751" i="1" a="1"/>
  <c r="S751" i="1"/>
  <c r="N751" i="1" a="1"/>
  <c r="N751" i="1"/>
  <c r="AN751" i="1" s="1"/>
  <c r="M751" i="1" a="1"/>
  <c r="M751" i="1"/>
  <c r="AM751" i="1" s="1"/>
  <c r="BD750" i="1" a="1"/>
  <c r="BD750" i="1"/>
  <c r="BC750" i="1" a="1"/>
  <c r="BC750" i="1"/>
  <c r="T750" i="1" a="1"/>
  <c r="T750" i="1"/>
  <c r="S750" i="1" a="1"/>
  <c r="S750" i="1"/>
  <c r="N750" i="1" a="1"/>
  <c r="N750" i="1"/>
  <c r="AN750" i="1" s="1"/>
  <c r="M750" i="1" a="1"/>
  <c r="M750" i="1"/>
  <c r="AM750" i="1" s="1"/>
  <c r="BD749" i="1" a="1"/>
  <c r="BD749" i="1"/>
  <c r="BC749" i="1" a="1"/>
  <c r="BC749" i="1"/>
  <c r="T749" i="1" a="1"/>
  <c r="T749" i="1"/>
  <c r="S749" i="1" a="1"/>
  <c r="S749" i="1"/>
  <c r="N749" i="1" a="1"/>
  <c r="N749" i="1"/>
  <c r="AN749" i="1" s="1"/>
  <c r="M749" i="1" a="1"/>
  <c r="M749" i="1"/>
  <c r="AM749" i="1" s="1"/>
  <c r="BD748" i="1" a="1"/>
  <c r="BD748" i="1"/>
  <c r="BC748" i="1" a="1"/>
  <c r="BC748" i="1"/>
  <c r="T748" i="1" a="1"/>
  <c r="T748" i="1"/>
  <c r="S748" i="1" a="1"/>
  <c r="S748" i="1"/>
  <c r="N748" i="1" a="1"/>
  <c r="N748" i="1"/>
  <c r="AN748" i="1" s="1"/>
  <c r="M748" i="1" a="1"/>
  <c r="M748" i="1"/>
  <c r="AM748" i="1" s="1"/>
  <c r="BD747" i="1" a="1"/>
  <c r="BD747" i="1"/>
  <c r="BC747" i="1" a="1"/>
  <c r="BC747" i="1"/>
  <c r="T747" i="1" a="1"/>
  <c r="T747" i="1"/>
  <c r="S747" i="1" a="1"/>
  <c r="S747" i="1"/>
  <c r="N747" i="1" a="1"/>
  <c r="N747" i="1"/>
  <c r="AN747" i="1" s="1"/>
  <c r="M747" i="1" a="1"/>
  <c r="M747" i="1"/>
  <c r="AM747" i="1" s="1"/>
  <c r="BD746" i="1" a="1"/>
  <c r="BD746" i="1"/>
  <c r="BC746" i="1" a="1"/>
  <c r="BC746" i="1"/>
  <c r="T746" i="1" a="1"/>
  <c r="T746" i="1"/>
  <c r="S746" i="1" a="1"/>
  <c r="S746" i="1"/>
  <c r="N746" i="1" a="1"/>
  <c r="N746" i="1"/>
  <c r="AN746" i="1" s="1"/>
  <c r="M746" i="1" a="1"/>
  <c r="M746" i="1"/>
  <c r="AM746" i="1" s="1"/>
  <c r="BD745" i="1" a="1"/>
  <c r="BD745" i="1"/>
  <c r="BC745" i="1" a="1"/>
  <c r="BC745" i="1"/>
  <c r="T745" i="1" a="1"/>
  <c r="T745" i="1"/>
  <c r="S745" i="1" a="1"/>
  <c r="S745" i="1"/>
  <c r="N745" i="1" a="1"/>
  <c r="N745" i="1"/>
  <c r="AN745" i="1" s="1"/>
  <c r="M745" i="1" a="1"/>
  <c r="M745" i="1"/>
  <c r="AM745" i="1" s="1"/>
  <c r="BD744" i="1" a="1"/>
  <c r="BD744" i="1"/>
  <c r="BC744" i="1" a="1"/>
  <c r="BC744" i="1"/>
  <c r="T744" i="1" a="1"/>
  <c r="T744" i="1"/>
  <c r="S744" i="1" a="1"/>
  <c r="S744" i="1"/>
  <c r="N744" i="1" a="1"/>
  <c r="N744" i="1"/>
  <c r="AN744" i="1" s="1"/>
  <c r="M744" i="1" a="1"/>
  <c r="M744" i="1"/>
  <c r="AM744" i="1" s="1"/>
  <c r="BD743" i="1" a="1"/>
  <c r="BD743" i="1"/>
  <c r="BC743" i="1" a="1"/>
  <c r="BC743" i="1"/>
  <c r="T743" i="1" a="1"/>
  <c r="T743" i="1"/>
  <c r="S743" i="1" a="1"/>
  <c r="S743" i="1"/>
  <c r="N743" i="1" a="1"/>
  <c r="N743" i="1"/>
  <c r="AN743" i="1" s="1"/>
  <c r="M743" i="1" a="1"/>
  <c r="M743" i="1"/>
  <c r="AM743" i="1" s="1"/>
  <c r="BD742" i="1" a="1"/>
  <c r="BD742" i="1"/>
  <c r="BC742" i="1" a="1"/>
  <c r="BC742" i="1"/>
  <c r="T742" i="1" a="1"/>
  <c r="T742" i="1"/>
  <c r="S742" i="1" a="1"/>
  <c r="S742" i="1"/>
  <c r="N742" i="1" a="1"/>
  <c r="N742" i="1"/>
  <c r="AN742" i="1" s="1"/>
  <c r="M742" i="1" a="1"/>
  <c r="M742" i="1"/>
  <c r="AM742" i="1" s="1"/>
  <c r="BD741" i="1" a="1"/>
  <c r="BD741" i="1"/>
  <c r="BC741" i="1" a="1"/>
  <c r="BC741" i="1"/>
  <c r="T741" i="1" a="1"/>
  <c r="T741" i="1"/>
  <c r="S741" i="1" a="1"/>
  <c r="S741" i="1"/>
  <c r="N741" i="1" a="1"/>
  <c r="N741" i="1"/>
  <c r="AN741" i="1" s="1"/>
  <c r="M741" i="1" a="1"/>
  <c r="M741" i="1"/>
  <c r="AM741" i="1" s="1"/>
  <c r="BD740" i="1" a="1"/>
  <c r="BD740" i="1"/>
  <c r="BC740" i="1" a="1"/>
  <c r="BC740" i="1"/>
  <c r="T740" i="1" a="1"/>
  <c r="T740" i="1"/>
  <c r="S740" i="1" a="1"/>
  <c r="S740" i="1"/>
  <c r="N740" i="1" a="1"/>
  <c r="N740" i="1"/>
  <c r="AN740" i="1" s="1"/>
  <c r="M740" i="1" a="1"/>
  <c r="M740" i="1"/>
  <c r="AM740" i="1" s="1"/>
  <c r="BD739" i="1" a="1"/>
  <c r="BD739" i="1"/>
  <c r="BC739" i="1" a="1"/>
  <c r="BC739" i="1"/>
  <c r="T739" i="1" a="1"/>
  <c r="T739" i="1"/>
  <c r="S739" i="1" a="1"/>
  <c r="S739" i="1"/>
  <c r="N739" i="1" a="1"/>
  <c r="N739" i="1"/>
  <c r="AN739" i="1" s="1"/>
  <c r="M739" i="1" a="1"/>
  <c r="M739" i="1"/>
  <c r="AM739" i="1" s="1"/>
  <c r="BD738" i="1" a="1"/>
  <c r="BD738" i="1"/>
  <c r="BC738" i="1" a="1"/>
  <c r="BC738" i="1"/>
  <c r="T738" i="1" a="1"/>
  <c r="T738" i="1"/>
  <c r="S738" i="1" a="1"/>
  <c r="S738" i="1"/>
  <c r="N738" i="1" a="1"/>
  <c r="N738" i="1"/>
  <c r="AN738" i="1" s="1"/>
  <c r="M738" i="1" a="1"/>
  <c r="M738" i="1"/>
  <c r="AM738" i="1" s="1"/>
  <c r="BD737" i="1" a="1"/>
  <c r="BD737" i="1"/>
  <c r="BC737" i="1" a="1"/>
  <c r="BC737" i="1"/>
  <c r="T737" i="1" a="1"/>
  <c r="T737" i="1"/>
  <c r="S737" i="1" a="1"/>
  <c r="S737" i="1"/>
  <c r="N737" i="1" a="1"/>
  <c r="N737" i="1"/>
  <c r="AN737" i="1" s="1"/>
  <c r="M737" i="1" a="1"/>
  <c r="M737" i="1"/>
  <c r="AM737" i="1" s="1"/>
  <c r="BD736" i="1" a="1"/>
  <c r="BD736" i="1"/>
  <c r="BC736" i="1" a="1"/>
  <c r="BC736" i="1"/>
  <c r="T736" i="1" a="1"/>
  <c r="T736" i="1"/>
  <c r="S736" i="1" a="1"/>
  <c r="S736" i="1"/>
  <c r="N736" i="1" a="1"/>
  <c r="N736" i="1"/>
  <c r="AN736" i="1" s="1"/>
  <c r="M736" i="1" a="1"/>
  <c r="M736" i="1"/>
  <c r="AM736" i="1" s="1"/>
  <c r="BD735" i="1" a="1"/>
  <c r="BD735" i="1"/>
  <c r="BC735" i="1" a="1"/>
  <c r="BC735" i="1"/>
  <c r="T735" i="1" a="1"/>
  <c r="T735" i="1"/>
  <c r="S735" i="1" a="1"/>
  <c r="S735" i="1"/>
  <c r="N735" i="1" a="1"/>
  <c r="N735" i="1"/>
  <c r="AN735" i="1" s="1"/>
  <c r="M735" i="1" a="1"/>
  <c r="M735" i="1"/>
  <c r="AM735" i="1" s="1"/>
  <c r="BD734" i="1" a="1"/>
  <c r="BD734" i="1"/>
  <c r="BC734" i="1" a="1"/>
  <c r="BC734" i="1"/>
  <c r="T734" i="1" a="1"/>
  <c r="T734" i="1"/>
  <c r="S734" i="1" a="1"/>
  <c r="S734" i="1"/>
  <c r="N734" i="1" a="1"/>
  <c r="N734" i="1"/>
  <c r="AN734" i="1" s="1"/>
  <c r="M734" i="1" a="1"/>
  <c r="M734" i="1"/>
  <c r="AM734" i="1" s="1"/>
  <c r="BD733" i="1" a="1"/>
  <c r="BD733" i="1"/>
  <c r="BC733" i="1" a="1"/>
  <c r="BC733" i="1"/>
  <c r="T733" i="1" a="1"/>
  <c r="T733" i="1"/>
  <c r="S733" i="1" a="1"/>
  <c r="S733" i="1"/>
  <c r="N733" i="1" a="1"/>
  <c r="N733" i="1"/>
  <c r="AN733" i="1" s="1"/>
  <c r="M733" i="1" a="1"/>
  <c r="M733" i="1"/>
  <c r="AM733" i="1" s="1"/>
  <c r="BD732" i="1" a="1"/>
  <c r="BD732" i="1"/>
  <c r="BC732" i="1" a="1"/>
  <c r="BC732" i="1"/>
  <c r="T732" i="1" a="1"/>
  <c r="T732" i="1"/>
  <c r="S732" i="1" a="1"/>
  <c r="S732" i="1"/>
  <c r="N732" i="1" a="1"/>
  <c r="N732" i="1"/>
  <c r="AN732" i="1" s="1"/>
  <c r="M732" i="1" a="1"/>
  <c r="M732" i="1"/>
  <c r="AM732" i="1" s="1"/>
  <c r="BD731" i="1" a="1"/>
  <c r="BD731" i="1"/>
  <c r="BC731" i="1" a="1"/>
  <c r="BC731" i="1"/>
  <c r="T731" i="1" a="1"/>
  <c r="T731" i="1"/>
  <c r="S731" i="1" a="1"/>
  <c r="S731" i="1"/>
  <c r="N731" i="1" a="1"/>
  <c r="N731" i="1"/>
  <c r="AN731" i="1" s="1"/>
  <c r="M731" i="1" a="1"/>
  <c r="M731" i="1"/>
  <c r="AM731" i="1" s="1"/>
  <c r="BD730" i="1" a="1"/>
  <c r="BD730" i="1"/>
  <c r="BC730" i="1" a="1"/>
  <c r="BC730" i="1"/>
  <c r="T730" i="1" a="1"/>
  <c r="T730" i="1"/>
  <c r="S730" i="1" a="1"/>
  <c r="S730" i="1"/>
  <c r="N730" i="1" a="1"/>
  <c r="N730" i="1"/>
  <c r="AN730" i="1" s="1"/>
  <c r="M730" i="1" a="1"/>
  <c r="M730" i="1"/>
  <c r="AM730" i="1" s="1"/>
  <c r="BD729" i="1" a="1"/>
  <c r="BD729" i="1"/>
  <c r="BC729" i="1" a="1"/>
  <c r="BC729" i="1"/>
  <c r="T729" i="1" a="1"/>
  <c r="T729" i="1"/>
  <c r="S729" i="1" a="1"/>
  <c r="S729" i="1"/>
  <c r="N729" i="1" a="1"/>
  <c r="N729" i="1"/>
  <c r="AN729" i="1" s="1"/>
  <c r="M729" i="1" a="1"/>
  <c r="M729" i="1"/>
  <c r="AM729" i="1" s="1"/>
  <c r="BD728" i="1" a="1"/>
  <c r="BD728" i="1"/>
  <c r="BC728" i="1" a="1"/>
  <c r="BC728" i="1"/>
  <c r="T728" i="1" a="1"/>
  <c r="T728" i="1"/>
  <c r="S728" i="1" a="1"/>
  <c r="S728" i="1"/>
  <c r="N728" i="1" a="1"/>
  <c r="N728" i="1"/>
  <c r="AN728" i="1" s="1"/>
  <c r="M728" i="1" a="1"/>
  <c r="M728" i="1"/>
  <c r="AM728" i="1" s="1"/>
  <c r="BD727" i="1" a="1"/>
  <c r="BD727" i="1"/>
  <c r="BC727" i="1" a="1"/>
  <c r="BC727" i="1"/>
  <c r="T727" i="1" a="1"/>
  <c r="T727" i="1"/>
  <c r="S727" i="1" a="1"/>
  <c r="S727" i="1"/>
  <c r="N727" i="1" a="1"/>
  <c r="N727" i="1"/>
  <c r="AN727" i="1" s="1"/>
  <c r="M727" i="1" a="1"/>
  <c r="M727" i="1"/>
  <c r="AM727" i="1" s="1"/>
  <c r="BD726" i="1" a="1"/>
  <c r="BD726" i="1"/>
  <c r="BC726" i="1" a="1"/>
  <c r="BC726" i="1"/>
  <c r="T726" i="1" a="1"/>
  <c r="T726" i="1"/>
  <c r="S726" i="1" a="1"/>
  <c r="S726" i="1"/>
  <c r="N726" i="1" a="1"/>
  <c r="N726" i="1"/>
  <c r="AN726" i="1" s="1"/>
  <c r="M726" i="1" a="1"/>
  <c r="M726" i="1"/>
  <c r="AM726" i="1" s="1"/>
  <c r="BD725" i="1" a="1"/>
  <c r="BD725" i="1"/>
  <c r="BC725" i="1" a="1"/>
  <c r="BC725" i="1"/>
  <c r="T725" i="1" a="1"/>
  <c r="T725" i="1"/>
  <c r="S725" i="1" a="1"/>
  <c r="S725" i="1"/>
  <c r="N725" i="1" a="1"/>
  <c r="N725" i="1"/>
  <c r="AN725" i="1" s="1"/>
  <c r="M725" i="1" a="1"/>
  <c r="M725" i="1"/>
  <c r="AM725" i="1" s="1"/>
  <c r="BD724" i="1" a="1"/>
  <c r="BD724" i="1"/>
  <c r="BC724" i="1" a="1"/>
  <c r="BC724" i="1"/>
  <c r="T724" i="1" a="1"/>
  <c r="T724" i="1"/>
  <c r="S724" i="1" a="1"/>
  <c r="S724" i="1"/>
  <c r="N724" i="1" a="1"/>
  <c r="N724" i="1"/>
  <c r="AN724" i="1" s="1"/>
  <c r="M724" i="1" a="1"/>
  <c r="M724" i="1"/>
  <c r="AM724" i="1" s="1"/>
  <c r="BD723" i="1" a="1"/>
  <c r="BD723" i="1"/>
  <c r="BC723" i="1" a="1"/>
  <c r="BC723" i="1"/>
  <c r="T723" i="1" a="1"/>
  <c r="T723" i="1"/>
  <c r="S723" i="1" a="1"/>
  <c r="S723" i="1"/>
  <c r="N723" i="1" a="1"/>
  <c r="N723" i="1"/>
  <c r="AN723" i="1" s="1"/>
  <c r="M723" i="1" a="1"/>
  <c r="M723" i="1"/>
  <c r="AM723" i="1" s="1"/>
  <c r="BD722" i="1" a="1"/>
  <c r="BD722" i="1"/>
  <c r="BC722" i="1" a="1"/>
  <c r="BC722" i="1"/>
  <c r="T722" i="1" a="1"/>
  <c r="T722" i="1"/>
  <c r="S722" i="1" a="1"/>
  <c r="S722" i="1"/>
  <c r="N722" i="1" a="1"/>
  <c r="N722" i="1"/>
  <c r="AN722" i="1" s="1"/>
  <c r="M722" i="1" a="1"/>
  <c r="M722" i="1"/>
  <c r="AM722" i="1" s="1"/>
  <c r="BD721" i="1" a="1"/>
  <c r="BD721" i="1"/>
  <c r="BC721" i="1" a="1"/>
  <c r="BC721" i="1"/>
  <c r="T721" i="1" a="1"/>
  <c r="T721" i="1"/>
  <c r="S721" i="1" a="1"/>
  <c r="S721" i="1"/>
  <c r="N721" i="1" a="1"/>
  <c r="N721" i="1"/>
  <c r="AN721" i="1" s="1"/>
  <c r="M721" i="1" a="1"/>
  <c r="M721" i="1"/>
  <c r="AM721" i="1" s="1"/>
  <c r="BD720" i="1" a="1"/>
  <c r="BD720" i="1"/>
  <c r="BC720" i="1" a="1"/>
  <c r="BC720" i="1"/>
  <c r="T720" i="1" a="1"/>
  <c r="T720" i="1"/>
  <c r="S720" i="1" a="1"/>
  <c r="S720" i="1"/>
  <c r="N720" i="1" a="1"/>
  <c r="N720" i="1"/>
  <c r="AN720" i="1" s="1"/>
  <c r="M720" i="1" a="1"/>
  <c r="M720" i="1"/>
  <c r="AM720" i="1" s="1"/>
  <c r="BD719" i="1" a="1"/>
  <c r="BD719" i="1"/>
  <c r="BC719" i="1" a="1"/>
  <c r="BC719" i="1"/>
  <c r="T719" i="1" a="1"/>
  <c r="T719" i="1"/>
  <c r="S719" i="1" a="1"/>
  <c r="S719" i="1"/>
  <c r="N719" i="1" a="1"/>
  <c r="N719" i="1"/>
  <c r="AN719" i="1" s="1"/>
  <c r="M719" i="1" a="1"/>
  <c r="M719" i="1"/>
  <c r="AM719" i="1" s="1"/>
  <c r="BD718" i="1" a="1"/>
  <c r="BD718" i="1"/>
  <c r="BC718" i="1" a="1"/>
  <c r="BC718" i="1"/>
  <c r="T718" i="1" a="1"/>
  <c r="T718" i="1"/>
  <c r="S718" i="1" a="1"/>
  <c r="S718" i="1"/>
  <c r="N718" i="1" a="1"/>
  <c r="N718" i="1"/>
  <c r="AN718" i="1" s="1"/>
  <c r="M718" i="1" a="1"/>
  <c r="M718" i="1"/>
  <c r="AM718" i="1" s="1"/>
  <c r="BD717" i="1" a="1"/>
  <c r="BD717" i="1"/>
  <c r="BC717" i="1" a="1"/>
  <c r="BC717" i="1"/>
  <c r="T717" i="1" a="1"/>
  <c r="T717" i="1"/>
  <c r="S717" i="1" a="1"/>
  <c r="S717" i="1"/>
  <c r="N717" i="1" a="1"/>
  <c r="N717" i="1"/>
  <c r="AN717" i="1" s="1"/>
  <c r="M717" i="1" a="1"/>
  <c r="M717" i="1"/>
  <c r="AM717" i="1" s="1"/>
  <c r="BD716" i="1" a="1"/>
  <c r="BD716" i="1"/>
  <c r="BC716" i="1" a="1"/>
  <c r="BC716" i="1"/>
  <c r="T716" i="1" a="1"/>
  <c r="T716" i="1"/>
  <c r="S716" i="1" a="1"/>
  <c r="S716" i="1"/>
  <c r="N716" i="1" a="1"/>
  <c r="N716" i="1"/>
  <c r="AN716" i="1" s="1"/>
  <c r="M716" i="1" a="1"/>
  <c r="M716" i="1"/>
  <c r="AM716" i="1" s="1"/>
  <c r="BD715" i="1" a="1"/>
  <c r="BD715" i="1"/>
  <c r="BC715" i="1" a="1"/>
  <c r="BC715" i="1"/>
  <c r="T715" i="1" a="1"/>
  <c r="T715" i="1"/>
  <c r="S715" i="1" a="1"/>
  <c r="S715" i="1"/>
  <c r="N715" i="1" a="1"/>
  <c r="N715" i="1"/>
  <c r="AN715" i="1" s="1"/>
  <c r="M715" i="1" a="1"/>
  <c r="M715" i="1"/>
  <c r="AM715" i="1" s="1"/>
  <c r="BD714" i="1" a="1"/>
  <c r="BD714" i="1"/>
  <c r="BC714" i="1" a="1"/>
  <c r="BC714" i="1"/>
  <c r="T714" i="1" a="1"/>
  <c r="T714" i="1"/>
  <c r="S714" i="1" a="1"/>
  <c r="S714" i="1"/>
  <c r="N714" i="1" a="1"/>
  <c r="N714" i="1"/>
  <c r="AN714" i="1" s="1"/>
  <c r="M714" i="1" a="1"/>
  <c r="M714" i="1"/>
  <c r="AM714" i="1" s="1"/>
  <c r="BD713" i="1" a="1"/>
  <c r="BD713" i="1"/>
  <c r="BC713" i="1" a="1"/>
  <c r="BC713" i="1"/>
  <c r="T713" i="1" a="1"/>
  <c r="T713" i="1"/>
  <c r="S713" i="1" a="1"/>
  <c r="S713" i="1"/>
  <c r="N713" i="1" a="1"/>
  <c r="N713" i="1"/>
  <c r="AN713" i="1" s="1"/>
  <c r="M713" i="1" a="1"/>
  <c r="M713" i="1"/>
  <c r="AM713" i="1" s="1"/>
  <c r="BD712" i="1" a="1"/>
  <c r="BD712" i="1"/>
  <c r="BC712" i="1" a="1"/>
  <c r="BC712" i="1"/>
  <c r="T712" i="1" a="1"/>
  <c r="T712" i="1"/>
  <c r="S712" i="1" a="1"/>
  <c r="S712" i="1"/>
  <c r="N712" i="1" a="1"/>
  <c r="N712" i="1"/>
  <c r="AN712" i="1" s="1"/>
  <c r="M712" i="1" a="1"/>
  <c r="M712" i="1"/>
  <c r="AM712" i="1" s="1"/>
  <c r="BD711" i="1" a="1"/>
  <c r="BD711" i="1"/>
  <c r="BC711" i="1" a="1"/>
  <c r="BC711" i="1"/>
  <c r="T711" i="1" a="1"/>
  <c r="T711" i="1"/>
  <c r="S711" i="1" a="1"/>
  <c r="S711" i="1"/>
  <c r="N711" i="1" a="1"/>
  <c r="N711" i="1"/>
  <c r="AN711" i="1" s="1"/>
  <c r="M711" i="1" a="1"/>
  <c r="M711" i="1"/>
  <c r="AM711" i="1" s="1"/>
  <c r="BD710" i="1" a="1"/>
  <c r="BD710" i="1"/>
  <c r="BC710" i="1" a="1"/>
  <c r="BC710" i="1"/>
  <c r="T710" i="1" a="1"/>
  <c r="T710" i="1"/>
  <c r="S710" i="1" a="1"/>
  <c r="S710" i="1"/>
  <c r="N710" i="1" a="1"/>
  <c r="N710" i="1"/>
  <c r="AN710" i="1" s="1"/>
  <c r="M710" i="1" a="1"/>
  <c r="M710" i="1"/>
  <c r="AM710" i="1" s="1"/>
  <c r="BD709" i="1" a="1"/>
  <c r="BD709" i="1"/>
  <c r="BC709" i="1" a="1"/>
  <c r="BC709" i="1"/>
  <c r="T709" i="1" a="1"/>
  <c r="T709" i="1"/>
  <c r="S709" i="1" a="1"/>
  <c r="S709" i="1"/>
  <c r="N709" i="1" a="1"/>
  <c r="N709" i="1"/>
  <c r="AN709" i="1" s="1"/>
  <c r="M709" i="1" a="1"/>
  <c r="M709" i="1"/>
  <c r="AM709" i="1" s="1"/>
  <c r="BD708" i="1" a="1"/>
  <c r="BD708" i="1"/>
  <c r="BC708" i="1" a="1"/>
  <c r="BC708" i="1"/>
  <c r="T708" i="1" a="1"/>
  <c r="T708" i="1"/>
  <c r="S708" i="1" a="1"/>
  <c r="S708" i="1"/>
  <c r="N708" i="1" a="1"/>
  <c r="N708" i="1"/>
  <c r="AN708" i="1" s="1"/>
  <c r="M708" i="1" a="1"/>
  <c r="M708" i="1"/>
  <c r="AM708" i="1" s="1"/>
  <c r="BD707" i="1" a="1"/>
  <c r="BD707" i="1"/>
  <c r="BC707" i="1" a="1"/>
  <c r="BC707" i="1"/>
  <c r="T707" i="1" a="1"/>
  <c r="T707" i="1"/>
  <c r="S707" i="1" a="1"/>
  <c r="S707" i="1"/>
  <c r="N707" i="1" a="1"/>
  <c r="N707" i="1"/>
  <c r="AN707" i="1" s="1"/>
  <c r="M707" i="1" a="1"/>
  <c r="M707" i="1"/>
  <c r="AM707" i="1" s="1"/>
  <c r="BD706" i="1" a="1"/>
  <c r="BD706" i="1"/>
  <c r="BC706" i="1" a="1"/>
  <c r="BC706" i="1"/>
  <c r="T706" i="1" a="1"/>
  <c r="T706" i="1"/>
  <c r="S706" i="1" a="1"/>
  <c r="S706" i="1"/>
  <c r="N706" i="1" a="1"/>
  <c r="N706" i="1"/>
  <c r="AN706" i="1" s="1"/>
  <c r="M706" i="1" a="1"/>
  <c r="M706" i="1"/>
  <c r="AM706" i="1" s="1"/>
  <c r="BD705" i="1" a="1"/>
  <c r="BD705" i="1"/>
  <c r="BC705" i="1" a="1"/>
  <c r="BC705" i="1"/>
  <c r="T705" i="1" a="1"/>
  <c r="T705" i="1"/>
  <c r="S705" i="1" a="1"/>
  <c r="S705" i="1"/>
  <c r="N705" i="1" a="1"/>
  <c r="N705" i="1"/>
  <c r="AN705" i="1" s="1"/>
  <c r="M705" i="1" a="1"/>
  <c r="M705" i="1"/>
  <c r="AM705" i="1" s="1"/>
  <c r="BD704" i="1" a="1"/>
  <c r="BD704" i="1"/>
  <c r="BC704" i="1" a="1"/>
  <c r="BC704" i="1"/>
  <c r="T704" i="1" a="1"/>
  <c r="T704" i="1"/>
  <c r="S704" i="1" a="1"/>
  <c r="S704" i="1"/>
  <c r="N704" i="1" a="1"/>
  <c r="N704" i="1"/>
  <c r="AN704" i="1" s="1"/>
  <c r="M704" i="1" a="1"/>
  <c r="M704" i="1"/>
  <c r="AM704" i="1" s="1"/>
  <c r="BD703" i="1" a="1"/>
  <c r="BD703" i="1"/>
  <c r="BC703" i="1" a="1"/>
  <c r="BC703" i="1"/>
  <c r="T703" i="1" a="1"/>
  <c r="T703" i="1"/>
  <c r="S703" i="1" a="1"/>
  <c r="S703" i="1"/>
  <c r="N703" i="1" a="1"/>
  <c r="N703" i="1"/>
  <c r="AN703" i="1" s="1"/>
  <c r="M703" i="1" a="1"/>
  <c r="M703" i="1"/>
  <c r="AM703" i="1" s="1"/>
  <c r="BD702" i="1" a="1"/>
  <c r="BD702" i="1"/>
  <c r="BC702" i="1" a="1"/>
  <c r="BC702" i="1"/>
  <c r="T702" i="1" a="1"/>
  <c r="T702" i="1"/>
  <c r="S702" i="1" a="1"/>
  <c r="S702" i="1"/>
  <c r="N702" i="1" a="1"/>
  <c r="N702" i="1"/>
  <c r="AN702" i="1" s="1"/>
  <c r="M702" i="1" a="1"/>
  <c r="M702" i="1"/>
  <c r="AM702" i="1" s="1"/>
  <c r="BD701" i="1" a="1"/>
  <c r="BD701" i="1"/>
  <c r="BC701" i="1" a="1"/>
  <c r="BC701" i="1"/>
  <c r="T701" i="1" a="1"/>
  <c r="T701" i="1"/>
  <c r="S701" i="1" a="1"/>
  <c r="S701" i="1"/>
  <c r="N701" i="1" a="1"/>
  <c r="N701" i="1"/>
  <c r="AN701" i="1" s="1"/>
  <c r="M701" i="1" a="1"/>
  <c r="M701" i="1"/>
  <c r="AM701" i="1" s="1"/>
  <c r="BD700" i="1" a="1"/>
  <c r="BD700" i="1"/>
  <c r="BC700" i="1" a="1"/>
  <c r="BC700" i="1"/>
  <c r="T700" i="1" a="1"/>
  <c r="T700" i="1"/>
  <c r="S700" i="1" a="1"/>
  <c r="S700" i="1"/>
  <c r="N700" i="1" a="1"/>
  <c r="N700" i="1"/>
  <c r="AN700" i="1" s="1"/>
  <c r="M700" i="1" a="1"/>
  <c r="M700" i="1"/>
  <c r="AM700" i="1" s="1"/>
  <c r="BD699" i="1" a="1"/>
  <c r="BD699" i="1"/>
  <c r="BC699" i="1" a="1"/>
  <c r="BC699" i="1"/>
  <c r="T699" i="1" a="1"/>
  <c r="T699" i="1"/>
  <c r="S699" i="1" a="1"/>
  <c r="S699" i="1"/>
  <c r="N699" i="1" a="1"/>
  <c r="N699" i="1"/>
  <c r="AN699" i="1" s="1"/>
  <c r="M699" i="1" a="1"/>
  <c r="M699" i="1"/>
  <c r="AM699" i="1" s="1"/>
  <c r="BD698" i="1" a="1"/>
  <c r="BD698" i="1"/>
  <c r="BC698" i="1" a="1"/>
  <c r="BC698" i="1"/>
  <c r="T698" i="1" a="1"/>
  <c r="T698" i="1"/>
  <c r="S698" i="1" a="1"/>
  <c r="S698" i="1"/>
  <c r="N698" i="1" a="1"/>
  <c r="N698" i="1"/>
  <c r="AN698" i="1" s="1"/>
  <c r="M698" i="1" a="1"/>
  <c r="M698" i="1"/>
  <c r="AM698" i="1" s="1"/>
  <c r="BD697" i="1" a="1"/>
  <c r="BD697" i="1"/>
  <c r="BC697" i="1" a="1"/>
  <c r="BC697" i="1"/>
  <c r="T697" i="1" a="1"/>
  <c r="T697" i="1"/>
  <c r="S697" i="1" a="1"/>
  <c r="S697" i="1"/>
  <c r="N697" i="1" a="1"/>
  <c r="N697" i="1"/>
  <c r="AN697" i="1" s="1"/>
  <c r="M697" i="1" a="1"/>
  <c r="M697" i="1"/>
  <c r="AM697" i="1" s="1"/>
  <c r="BD696" i="1" a="1"/>
  <c r="BD696" i="1"/>
  <c r="BC696" i="1" a="1"/>
  <c r="BC696" i="1"/>
  <c r="T696" i="1" a="1"/>
  <c r="T696" i="1"/>
  <c r="S696" i="1" a="1"/>
  <c r="S696" i="1"/>
  <c r="N696" i="1" a="1"/>
  <c r="N696" i="1"/>
  <c r="AN696" i="1" s="1"/>
  <c r="M696" i="1" a="1"/>
  <c r="M696" i="1"/>
  <c r="AM696" i="1" s="1"/>
  <c r="BD695" i="1" a="1"/>
  <c r="BD695" i="1"/>
  <c r="BC695" i="1" a="1"/>
  <c r="BC695" i="1"/>
  <c r="T695" i="1" a="1"/>
  <c r="T695" i="1"/>
  <c r="S695" i="1" a="1"/>
  <c r="S695" i="1"/>
  <c r="N695" i="1" a="1"/>
  <c r="N695" i="1"/>
  <c r="AN695" i="1" s="1"/>
  <c r="M695" i="1" a="1"/>
  <c r="M695" i="1"/>
  <c r="AM695" i="1" s="1"/>
  <c r="BD694" i="1" a="1"/>
  <c r="BD694" i="1"/>
  <c r="BC694" i="1" a="1"/>
  <c r="BC694" i="1"/>
  <c r="T694" i="1" a="1"/>
  <c r="T694" i="1"/>
  <c r="S694" i="1" a="1"/>
  <c r="S694" i="1"/>
  <c r="N694" i="1" a="1"/>
  <c r="N694" i="1"/>
  <c r="AN694" i="1" s="1"/>
  <c r="M694" i="1" a="1"/>
  <c r="M694" i="1"/>
  <c r="AM694" i="1" s="1"/>
  <c r="BD693" i="1" a="1"/>
  <c r="BD693" i="1"/>
  <c r="BC693" i="1" a="1"/>
  <c r="BC693" i="1"/>
  <c r="T693" i="1" a="1"/>
  <c r="T693" i="1"/>
  <c r="S693" i="1" a="1"/>
  <c r="S693" i="1"/>
  <c r="N693" i="1" a="1"/>
  <c r="N693" i="1"/>
  <c r="AN693" i="1" s="1"/>
  <c r="M693" i="1" a="1"/>
  <c r="M693" i="1"/>
  <c r="AM693" i="1" s="1"/>
  <c r="BD692" i="1" a="1"/>
  <c r="BD692" i="1"/>
  <c r="BC692" i="1" a="1"/>
  <c r="BC692" i="1"/>
  <c r="T692" i="1" a="1"/>
  <c r="T692" i="1"/>
  <c r="S692" i="1" a="1"/>
  <c r="S692" i="1"/>
  <c r="N692" i="1" a="1"/>
  <c r="N692" i="1"/>
  <c r="AN692" i="1" s="1"/>
  <c r="M692" i="1" a="1"/>
  <c r="M692" i="1"/>
  <c r="AM692" i="1" s="1"/>
  <c r="BD691" i="1" a="1"/>
  <c r="BD691" i="1"/>
  <c r="BC691" i="1" a="1"/>
  <c r="BC691" i="1"/>
  <c r="T691" i="1" a="1"/>
  <c r="T691" i="1"/>
  <c r="S691" i="1" a="1"/>
  <c r="S691" i="1"/>
  <c r="N691" i="1" a="1"/>
  <c r="N691" i="1"/>
  <c r="AN691" i="1" s="1"/>
  <c r="M691" i="1" a="1"/>
  <c r="M691" i="1"/>
  <c r="AM691" i="1" s="1"/>
  <c r="BD690" i="1" a="1"/>
  <c r="BD690" i="1"/>
  <c r="BC690" i="1" a="1"/>
  <c r="BC690" i="1"/>
  <c r="T690" i="1" a="1"/>
  <c r="T690" i="1"/>
  <c r="S690" i="1" a="1"/>
  <c r="S690" i="1"/>
  <c r="N690" i="1" a="1"/>
  <c r="N690" i="1"/>
  <c r="AN690" i="1" s="1"/>
  <c r="M690" i="1" a="1"/>
  <c r="M690" i="1"/>
  <c r="AM690" i="1" s="1"/>
  <c r="BD689" i="1" a="1"/>
  <c r="BD689" i="1"/>
  <c r="BC689" i="1" a="1"/>
  <c r="BC689" i="1"/>
  <c r="T689" i="1" a="1"/>
  <c r="T689" i="1"/>
  <c r="S689" i="1" a="1"/>
  <c r="S689" i="1"/>
  <c r="N689" i="1" a="1"/>
  <c r="N689" i="1"/>
  <c r="AN689" i="1" s="1"/>
  <c r="M689" i="1" a="1"/>
  <c r="M689" i="1"/>
  <c r="AM689" i="1" s="1"/>
  <c r="BD688" i="1" a="1"/>
  <c r="BD688" i="1"/>
  <c r="BC688" i="1" a="1"/>
  <c r="BC688" i="1"/>
  <c r="T688" i="1" a="1"/>
  <c r="T688" i="1"/>
  <c r="S688" i="1" a="1"/>
  <c r="S688" i="1"/>
  <c r="N688" i="1" a="1"/>
  <c r="N688" i="1"/>
  <c r="AN688" i="1" s="1"/>
  <c r="M688" i="1" a="1"/>
  <c r="M688" i="1"/>
  <c r="AM688" i="1" s="1"/>
  <c r="BD687" i="1" a="1"/>
  <c r="BD687" i="1"/>
  <c r="BC687" i="1" a="1"/>
  <c r="BC687" i="1"/>
  <c r="T687" i="1" a="1"/>
  <c r="T687" i="1"/>
  <c r="S687" i="1" a="1"/>
  <c r="S687" i="1"/>
  <c r="N687" i="1" a="1"/>
  <c r="N687" i="1"/>
  <c r="AN687" i="1" s="1"/>
  <c r="M687" i="1" a="1"/>
  <c r="M687" i="1"/>
  <c r="AM687" i="1" s="1"/>
  <c r="BD686" i="1" a="1"/>
  <c r="BD686" i="1"/>
  <c r="BC686" i="1" a="1"/>
  <c r="BC686" i="1"/>
  <c r="T686" i="1" a="1"/>
  <c r="T686" i="1"/>
  <c r="S686" i="1" a="1"/>
  <c r="S686" i="1"/>
  <c r="N686" i="1" a="1"/>
  <c r="N686" i="1"/>
  <c r="AN686" i="1" s="1"/>
  <c r="M686" i="1" a="1"/>
  <c r="M686" i="1"/>
  <c r="AM686" i="1" s="1"/>
  <c r="BD685" i="1" a="1"/>
  <c r="BD685" i="1"/>
  <c r="BC685" i="1" a="1"/>
  <c r="BC685" i="1"/>
  <c r="T685" i="1" a="1"/>
  <c r="T685" i="1"/>
  <c r="S685" i="1" a="1"/>
  <c r="S685" i="1"/>
  <c r="N685" i="1" a="1"/>
  <c r="N685" i="1"/>
  <c r="AN685" i="1" s="1"/>
  <c r="M685" i="1" a="1"/>
  <c r="M685" i="1"/>
  <c r="AM685" i="1" s="1"/>
  <c r="BD684" i="1" a="1"/>
  <c r="BD684" i="1"/>
  <c r="BC684" i="1" a="1"/>
  <c r="BC684" i="1"/>
  <c r="T684" i="1" a="1"/>
  <c r="T684" i="1"/>
  <c r="S684" i="1" a="1"/>
  <c r="S684" i="1"/>
  <c r="N684" i="1" a="1"/>
  <c r="N684" i="1"/>
  <c r="AN684" i="1" s="1"/>
  <c r="M684" i="1" a="1"/>
  <c r="M684" i="1"/>
  <c r="AM684" i="1" s="1"/>
  <c r="BD683" i="1" a="1"/>
  <c r="BD683" i="1"/>
  <c r="BC683" i="1" a="1"/>
  <c r="BC683" i="1"/>
  <c r="T683" i="1" a="1"/>
  <c r="T683" i="1"/>
  <c r="S683" i="1" a="1"/>
  <c r="S683" i="1"/>
  <c r="N683" i="1" a="1"/>
  <c r="N683" i="1"/>
  <c r="AN683" i="1" s="1"/>
  <c r="M683" i="1" a="1"/>
  <c r="M683" i="1"/>
  <c r="AM683" i="1" s="1"/>
  <c r="BD682" i="1" a="1"/>
  <c r="BD682" i="1"/>
  <c r="BC682" i="1" a="1"/>
  <c r="BC682" i="1"/>
  <c r="T682" i="1" a="1"/>
  <c r="T682" i="1"/>
  <c r="S682" i="1" a="1"/>
  <c r="S682" i="1"/>
  <c r="N682" i="1" a="1"/>
  <c r="N682" i="1"/>
  <c r="AN682" i="1" s="1"/>
  <c r="M682" i="1" a="1"/>
  <c r="M682" i="1"/>
  <c r="AM682" i="1" s="1"/>
  <c r="BD681" i="1" a="1"/>
  <c r="BD681" i="1"/>
  <c r="BC681" i="1" a="1"/>
  <c r="BC681" i="1"/>
  <c r="T681" i="1" a="1"/>
  <c r="T681" i="1"/>
  <c r="S681" i="1" a="1"/>
  <c r="S681" i="1"/>
  <c r="N681" i="1" a="1"/>
  <c r="N681" i="1"/>
  <c r="AN681" i="1" s="1"/>
  <c r="M681" i="1" a="1"/>
  <c r="M681" i="1"/>
  <c r="AM681" i="1" s="1"/>
  <c r="BD680" i="1" a="1"/>
  <c r="BD680" i="1"/>
  <c r="BC680" i="1" a="1"/>
  <c r="BC680" i="1"/>
  <c r="T680" i="1" a="1"/>
  <c r="T680" i="1"/>
  <c r="S680" i="1" a="1"/>
  <c r="S680" i="1"/>
  <c r="N680" i="1" a="1"/>
  <c r="N680" i="1"/>
  <c r="AN680" i="1" s="1"/>
  <c r="M680" i="1" a="1"/>
  <c r="M680" i="1"/>
  <c r="AM680" i="1" s="1"/>
  <c r="BD679" i="1" a="1"/>
  <c r="BD679" i="1"/>
  <c r="BC679" i="1" a="1"/>
  <c r="BC679" i="1"/>
  <c r="T679" i="1" a="1"/>
  <c r="T679" i="1"/>
  <c r="S679" i="1" a="1"/>
  <c r="S679" i="1"/>
  <c r="N679" i="1" a="1"/>
  <c r="N679" i="1"/>
  <c r="AN679" i="1" s="1"/>
  <c r="M679" i="1" a="1"/>
  <c r="M679" i="1"/>
  <c r="AM679" i="1" s="1"/>
  <c r="BD678" i="1" a="1"/>
  <c r="BD678" i="1"/>
  <c r="BC678" i="1" a="1"/>
  <c r="BC678" i="1"/>
  <c r="T678" i="1" a="1"/>
  <c r="T678" i="1"/>
  <c r="S678" i="1" a="1"/>
  <c r="S678" i="1"/>
  <c r="N678" i="1" a="1"/>
  <c r="N678" i="1"/>
  <c r="AN678" i="1" s="1"/>
  <c r="M678" i="1" a="1"/>
  <c r="M678" i="1"/>
  <c r="AM678" i="1" s="1"/>
  <c r="BD677" i="1" a="1"/>
  <c r="BD677" i="1"/>
  <c r="BC677" i="1" a="1"/>
  <c r="BC677" i="1"/>
  <c r="T677" i="1" a="1"/>
  <c r="T677" i="1"/>
  <c r="S677" i="1" a="1"/>
  <c r="S677" i="1"/>
  <c r="N677" i="1" a="1"/>
  <c r="N677" i="1"/>
  <c r="AN677" i="1" s="1"/>
  <c r="M677" i="1" a="1"/>
  <c r="M677" i="1"/>
  <c r="AM677" i="1" s="1"/>
  <c r="BD676" i="1" a="1"/>
  <c r="BD676" i="1"/>
  <c r="BC676" i="1" a="1"/>
  <c r="BC676" i="1"/>
  <c r="T676" i="1" a="1"/>
  <c r="T676" i="1"/>
  <c r="S676" i="1" a="1"/>
  <c r="S676" i="1"/>
  <c r="N676" i="1" a="1"/>
  <c r="N676" i="1"/>
  <c r="AN676" i="1" s="1"/>
  <c r="M676" i="1" a="1"/>
  <c r="M676" i="1"/>
  <c r="AM676" i="1" s="1"/>
  <c r="BD675" i="1" a="1"/>
  <c r="BD675" i="1"/>
  <c r="BC675" i="1" a="1"/>
  <c r="BC675" i="1"/>
  <c r="T675" i="1" a="1"/>
  <c r="T675" i="1"/>
  <c r="S675" i="1" a="1"/>
  <c r="S675" i="1"/>
  <c r="N675" i="1" a="1"/>
  <c r="N675" i="1"/>
  <c r="AN675" i="1" s="1"/>
  <c r="M675" i="1" a="1"/>
  <c r="M675" i="1"/>
  <c r="AM675" i="1" s="1"/>
  <c r="BD674" i="1" a="1"/>
  <c r="BD674" i="1"/>
  <c r="BC674" i="1" a="1"/>
  <c r="BC674" i="1"/>
  <c r="T674" i="1" a="1"/>
  <c r="T674" i="1"/>
  <c r="S674" i="1" a="1"/>
  <c r="S674" i="1"/>
  <c r="N674" i="1" a="1"/>
  <c r="N674" i="1"/>
  <c r="AN674" i="1" s="1"/>
  <c r="M674" i="1" a="1"/>
  <c r="M674" i="1"/>
  <c r="AM674" i="1" s="1"/>
  <c r="BD673" i="1" a="1"/>
  <c r="BD673" i="1"/>
  <c r="BC673" i="1" a="1"/>
  <c r="BC673" i="1"/>
  <c r="T673" i="1" a="1"/>
  <c r="T673" i="1"/>
  <c r="S673" i="1" a="1"/>
  <c r="S673" i="1"/>
  <c r="N673" i="1" a="1"/>
  <c r="N673" i="1"/>
  <c r="AN673" i="1" s="1"/>
  <c r="M673" i="1" a="1"/>
  <c r="M673" i="1"/>
  <c r="AM673" i="1" s="1"/>
  <c r="BD672" i="1" a="1"/>
  <c r="BD672" i="1"/>
  <c r="BC672" i="1" a="1"/>
  <c r="BC672" i="1"/>
  <c r="T672" i="1" a="1"/>
  <c r="T672" i="1"/>
  <c r="S672" i="1" a="1"/>
  <c r="S672" i="1"/>
  <c r="N672" i="1" a="1"/>
  <c r="N672" i="1"/>
  <c r="AN672" i="1" s="1"/>
  <c r="M672" i="1" a="1"/>
  <c r="M672" i="1"/>
  <c r="AM672" i="1" s="1"/>
  <c r="BD671" i="1" a="1"/>
  <c r="BD671" i="1"/>
  <c r="BC671" i="1" a="1"/>
  <c r="BC671" i="1"/>
  <c r="T671" i="1" a="1"/>
  <c r="T671" i="1"/>
  <c r="S671" i="1" a="1"/>
  <c r="S671" i="1"/>
  <c r="N671" i="1" a="1"/>
  <c r="N671" i="1"/>
  <c r="AN671" i="1" s="1"/>
  <c r="M671" i="1" a="1"/>
  <c r="M671" i="1"/>
  <c r="AM671" i="1" s="1"/>
  <c r="BD670" i="1" a="1"/>
  <c r="BD670" i="1"/>
  <c r="BC670" i="1" a="1"/>
  <c r="BC670" i="1"/>
  <c r="T670" i="1" a="1"/>
  <c r="T670" i="1"/>
  <c r="S670" i="1" a="1"/>
  <c r="S670" i="1"/>
  <c r="N670" i="1" a="1"/>
  <c r="N670" i="1"/>
  <c r="AN670" i="1" s="1"/>
  <c r="M670" i="1" a="1"/>
  <c r="M670" i="1"/>
  <c r="AM670" i="1" s="1"/>
  <c r="BD669" i="1" a="1"/>
  <c r="BD669" i="1"/>
  <c r="BC669" i="1" a="1"/>
  <c r="BC669" i="1"/>
  <c r="T669" i="1" a="1"/>
  <c r="T669" i="1"/>
  <c r="S669" i="1" a="1"/>
  <c r="S669" i="1"/>
  <c r="N669" i="1" a="1"/>
  <c r="N669" i="1"/>
  <c r="AN669" i="1" s="1"/>
  <c r="M669" i="1" a="1"/>
  <c r="M669" i="1"/>
  <c r="AM669" i="1" s="1"/>
  <c r="BD668" i="1" a="1"/>
  <c r="BD668" i="1"/>
  <c r="BC668" i="1" a="1"/>
  <c r="BC668" i="1"/>
  <c r="T668" i="1" a="1"/>
  <c r="T668" i="1"/>
  <c r="S668" i="1" a="1"/>
  <c r="S668" i="1"/>
  <c r="N668" i="1" a="1"/>
  <c r="N668" i="1"/>
  <c r="AN668" i="1" s="1"/>
  <c r="M668" i="1" a="1"/>
  <c r="M668" i="1"/>
  <c r="AM668" i="1" s="1"/>
  <c r="BD667" i="1" a="1"/>
  <c r="BD667" i="1"/>
  <c r="BC667" i="1" a="1"/>
  <c r="BC667" i="1"/>
  <c r="T667" i="1" a="1"/>
  <c r="T667" i="1"/>
  <c r="S667" i="1" a="1"/>
  <c r="S667" i="1"/>
  <c r="N667" i="1" a="1"/>
  <c r="N667" i="1"/>
  <c r="AN667" i="1" s="1"/>
  <c r="M667" i="1" a="1"/>
  <c r="M667" i="1"/>
  <c r="AM667" i="1" s="1"/>
  <c r="BD666" i="1" a="1"/>
  <c r="BD666" i="1"/>
  <c r="BC666" i="1" a="1"/>
  <c r="BC666" i="1"/>
  <c r="T666" i="1" a="1"/>
  <c r="T666" i="1"/>
  <c r="S666" i="1" a="1"/>
  <c r="S666" i="1"/>
  <c r="N666" i="1" a="1"/>
  <c r="N666" i="1"/>
  <c r="AN666" i="1" s="1"/>
  <c r="M666" i="1" a="1"/>
  <c r="M666" i="1"/>
  <c r="AM666" i="1" s="1"/>
  <c r="BD665" i="1" a="1"/>
  <c r="BD665" i="1"/>
  <c r="BC665" i="1" a="1"/>
  <c r="BC665" i="1"/>
  <c r="T665" i="1" a="1"/>
  <c r="T665" i="1"/>
  <c r="S665" i="1" a="1"/>
  <c r="S665" i="1"/>
  <c r="N665" i="1" a="1"/>
  <c r="N665" i="1"/>
  <c r="AN665" i="1" s="1"/>
  <c r="M665" i="1" a="1"/>
  <c r="M665" i="1"/>
  <c r="AM665" i="1" s="1"/>
  <c r="BD664" i="1" a="1"/>
  <c r="BD664" i="1"/>
  <c r="BC664" i="1" a="1"/>
  <c r="BC664" i="1"/>
  <c r="T664" i="1" a="1"/>
  <c r="T664" i="1"/>
  <c r="S664" i="1" a="1"/>
  <c r="S664" i="1"/>
  <c r="N664" i="1" a="1"/>
  <c r="N664" i="1"/>
  <c r="AN664" i="1" s="1"/>
  <c r="M664" i="1" a="1"/>
  <c r="M664" i="1"/>
  <c r="AM664" i="1" s="1"/>
  <c r="BD663" i="1" a="1"/>
  <c r="BD663" i="1"/>
  <c r="BC663" i="1" a="1"/>
  <c r="BC663" i="1"/>
  <c r="T663" i="1" a="1"/>
  <c r="T663" i="1"/>
  <c r="S663" i="1" a="1"/>
  <c r="S663" i="1"/>
  <c r="N663" i="1" a="1"/>
  <c r="N663" i="1"/>
  <c r="AN663" i="1" s="1"/>
  <c r="M663" i="1" a="1"/>
  <c r="M663" i="1"/>
  <c r="AM663" i="1" s="1"/>
  <c r="BD662" i="1" a="1"/>
  <c r="BD662" i="1"/>
  <c r="BC662" i="1" a="1"/>
  <c r="BC662" i="1"/>
  <c r="T662" i="1" a="1"/>
  <c r="T662" i="1"/>
  <c r="S662" i="1" a="1"/>
  <c r="S662" i="1"/>
  <c r="N662" i="1" a="1"/>
  <c r="N662" i="1"/>
  <c r="AN662" i="1" s="1"/>
  <c r="M662" i="1" a="1"/>
  <c r="M662" i="1"/>
  <c r="AM662" i="1" s="1"/>
  <c r="BD661" i="1" a="1"/>
  <c r="BD661" i="1"/>
  <c r="BC661" i="1" a="1"/>
  <c r="BC661" i="1"/>
  <c r="T661" i="1" a="1"/>
  <c r="T661" i="1"/>
  <c r="S661" i="1" a="1"/>
  <c r="S661" i="1"/>
  <c r="N661" i="1" a="1"/>
  <c r="N661" i="1"/>
  <c r="AN661" i="1" s="1"/>
  <c r="M661" i="1" a="1"/>
  <c r="M661" i="1"/>
  <c r="AM661" i="1" s="1"/>
  <c r="BD660" i="1" a="1"/>
  <c r="BD660" i="1"/>
  <c r="BC660" i="1" a="1"/>
  <c r="BC660" i="1"/>
  <c r="T660" i="1" a="1"/>
  <c r="T660" i="1"/>
  <c r="S660" i="1" a="1"/>
  <c r="S660" i="1"/>
  <c r="N660" i="1" a="1"/>
  <c r="N660" i="1"/>
  <c r="AN660" i="1" s="1"/>
  <c r="M660" i="1" a="1"/>
  <c r="M660" i="1"/>
  <c r="AM660" i="1" s="1"/>
  <c r="BD659" i="1" a="1"/>
  <c r="BD659" i="1"/>
  <c r="BC659" i="1" a="1"/>
  <c r="BC659" i="1"/>
  <c r="T659" i="1" a="1"/>
  <c r="T659" i="1"/>
  <c r="S659" i="1" a="1"/>
  <c r="S659" i="1"/>
  <c r="N659" i="1" a="1"/>
  <c r="N659" i="1"/>
  <c r="AN659" i="1" s="1"/>
  <c r="M659" i="1" a="1"/>
  <c r="M659" i="1"/>
  <c r="AM659" i="1" s="1"/>
  <c r="BD658" i="1" a="1"/>
  <c r="BD658" i="1"/>
  <c r="BC658" i="1" a="1"/>
  <c r="BC658" i="1"/>
  <c r="T658" i="1" a="1"/>
  <c r="T658" i="1"/>
  <c r="S658" i="1" a="1"/>
  <c r="S658" i="1"/>
  <c r="N658" i="1" a="1"/>
  <c r="N658" i="1"/>
  <c r="AN658" i="1" s="1"/>
  <c r="M658" i="1" a="1"/>
  <c r="M658" i="1"/>
  <c r="AM658" i="1" s="1"/>
  <c r="BD657" i="1" a="1"/>
  <c r="BD657" i="1"/>
  <c r="BC657" i="1" a="1"/>
  <c r="BC657" i="1"/>
  <c r="T657" i="1" a="1"/>
  <c r="T657" i="1"/>
  <c r="S657" i="1" a="1"/>
  <c r="S657" i="1"/>
  <c r="N657" i="1" a="1"/>
  <c r="N657" i="1"/>
  <c r="AN657" i="1" s="1"/>
  <c r="M657" i="1" a="1"/>
  <c r="M657" i="1"/>
  <c r="AM657" i="1" s="1"/>
  <c r="BD656" i="1" a="1"/>
  <c r="BD656" i="1"/>
  <c r="BC656" i="1" a="1"/>
  <c r="BC656" i="1"/>
  <c r="T656" i="1" a="1"/>
  <c r="T656" i="1"/>
  <c r="S656" i="1" a="1"/>
  <c r="S656" i="1"/>
  <c r="N656" i="1" a="1"/>
  <c r="N656" i="1"/>
  <c r="AN656" i="1" s="1"/>
  <c r="M656" i="1" a="1"/>
  <c r="M656" i="1"/>
  <c r="AM656" i="1" s="1"/>
  <c r="BD655" i="1" a="1"/>
  <c r="BD655" i="1"/>
  <c r="BC655" i="1" a="1"/>
  <c r="BC655" i="1"/>
  <c r="T655" i="1" a="1"/>
  <c r="T655" i="1"/>
  <c r="S655" i="1" a="1"/>
  <c r="S655" i="1"/>
  <c r="N655" i="1" a="1"/>
  <c r="N655" i="1"/>
  <c r="AN655" i="1" s="1"/>
  <c r="M655" i="1" a="1"/>
  <c r="M655" i="1"/>
  <c r="AM655" i="1" s="1"/>
  <c r="BD654" i="1" a="1"/>
  <c r="BD654" i="1"/>
  <c r="BC654" i="1" a="1"/>
  <c r="BC654" i="1"/>
  <c r="T654" i="1" a="1"/>
  <c r="T654" i="1"/>
  <c r="S654" i="1" a="1"/>
  <c r="S654" i="1"/>
  <c r="N654" i="1" a="1"/>
  <c r="N654" i="1"/>
  <c r="AN654" i="1" s="1"/>
  <c r="M654" i="1" a="1"/>
  <c r="M654" i="1"/>
  <c r="AM654" i="1" s="1"/>
  <c r="BD653" i="1" a="1"/>
  <c r="BD653" i="1"/>
  <c r="BC653" i="1" a="1"/>
  <c r="BC653" i="1"/>
  <c r="T653" i="1" a="1"/>
  <c r="T653" i="1"/>
  <c r="S653" i="1" a="1"/>
  <c r="S653" i="1"/>
  <c r="N653" i="1" a="1"/>
  <c r="N653" i="1"/>
  <c r="AN653" i="1" s="1"/>
  <c r="M653" i="1" a="1"/>
  <c r="M653" i="1"/>
  <c r="AM653" i="1" s="1"/>
  <c r="BD652" i="1" a="1"/>
  <c r="BD652" i="1"/>
  <c r="BC652" i="1" a="1"/>
  <c r="BC652" i="1"/>
  <c r="T652" i="1" a="1"/>
  <c r="T652" i="1"/>
  <c r="S652" i="1" a="1"/>
  <c r="S652" i="1"/>
  <c r="N652" i="1" a="1"/>
  <c r="N652" i="1"/>
  <c r="AN652" i="1" s="1"/>
  <c r="M652" i="1" a="1"/>
  <c r="M652" i="1"/>
  <c r="AM652" i="1" s="1"/>
  <c r="BD651" i="1" a="1"/>
  <c r="BD651" i="1"/>
  <c r="BC651" i="1" a="1"/>
  <c r="BC651" i="1"/>
  <c r="T651" i="1" a="1"/>
  <c r="T651" i="1"/>
  <c r="S651" i="1" a="1"/>
  <c r="S651" i="1"/>
  <c r="N651" i="1" a="1"/>
  <c r="N651" i="1"/>
  <c r="AN651" i="1" s="1"/>
  <c r="M651" i="1" a="1"/>
  <c r="M651" i="1"/>
  <c r="AM651" i="1" s="1"/>
  <c r="BD650" i="1" a="1"/>
  <c r="BD650" i="1"/>
  <c r="BC650" i="1" a="1"/>
  <c r="BC650" i="1"/>
  <c r="T650" i="1" a="1"/>
  <c r="T650" i="1"/>
  <c r="S650" i="1" a="1"/>
  <c r="S650" i="1"/>
  <c r="N650" i="1" a="1"/>
  <c r="N650" i="1"/>
  <c r="AN650" i="1" s="1"/>
  <c r="M650" i="1" a="1"/>
  <c r="M650" i="1"/>
  <c r="AM650" i="1" s="1"/>
  <c r="BD649" i="1" a="1"/>
  <c r="BD649" i="1"/>
  <c r="BC649" i="1" a="1"/>
  <c r="BC649" i="1"/>
  <c r="T649" i="1" a="1"/>
  <c r="T649" i="1"/>
  <c r="S649" i="1" a="1"/>
  <c r="S649" i="1"/>
  <c r="N649" i="1" a="1"/>
  <c r="N649" i="1"/>
  <c r="AN649" i="1" s="1"/>
  <c r="M649" i="1" a="1"/>
  <c r="M649" i="1"/>
  <c r="AM649" i="1" s="1"/>
  <c r="BD648" i="1" a="1"/>
  <c r="BD648" i="1"/>
  <c r="BC648" i="1" a="1"/>
  <c r="BC648" i="1"/>
  <c r="T648" i="1" a="1"/>
  <c r="T648" i="1"/>
  <c r="S648" i="1" a="1"/>
  <c r="S648" i="1"/>
  <c r="N648" i="1" a="1"/>
  <c r="N648" i="1"/>
  <c r="AN648" i="1" s="1"/>
  <c r="M648" i="1" a="1"/>
  <c r="M648" i="1"/>
  <c r="AM648" i="1" s="1"/>
  <c r="BD647" i="1" a="1"/>
  <c r="BD647" i="1"/>
  <c r="BC647" i="1" a="1"/>
  <c r="BC647" i="1"/>
  <c r="T647" i="1" a="1"/>
  <c r="T647" i="1"/>
  <c r="S647" i="1" a="1"/>
  <c r="S647" i="1"/>
  <c r="N647" i="1" a="1"/>
  <c r="N647" i="1"/>
  <c r="AN647" i="1" s="1"/>
  <c r="M647" i="1" a="1"/>
  <c r="M647" i="1"/>
  <c r="AM647" i="1" s="1"/>
  <c r="BD646" i="1" a="1"/>
  <c r="BD646" i="1"/>
  <c r="BC646" i="1" a="1"/>
  <c r="BC646" i="1"/>
  <c r="T646" i="1" a="1"/>
  <c r="T646" i="1"/>
  <c r="S646" i="1" a="1"/>
  <c r="S646" i="1"/>
  <c r="N646" i="1" a="1"/>
  <c r="N646" i="1"/>
  <c r="AN646" i="1" s="1"/>
  <c r="M646" i="1" a="1"/>
  <c r="M646" i="1"/>
  <c r="AM646" i="1" s="1"/>
  <c r="BD645" i="1" a="1"/>
  <c r="BD645" i="1"/>
  <c r="BC645" i="1" a="1"/>
  <c r="BC645" i="1"/>
  <c r="T645" i="1" a="1"/>
  <c r="T645" i="1"/>
  <c r="S645" i="1" a="1"/>
  <c r="S645" i="1"/>
  <c r="N645" i="1" a="1"/>
  <c r="N645" i="1"/>
  <c r="AN645" i="1" s="1"/>
  <c r="M645" i="1" a="1"/>
  <c r="M645" i="1"/>
  <c r="AM645" i="1" s="1"/>
  <c r="BD644" i="1" a="1"/>
  <c r="BD644" i="1"/>
  <c r="BC644" i="1" a="1"/>
  <c r="BC644" i="1"/>
  <c r="T644" i="1" a="1"/>
  <c r="T644" i="1"/>
  <c r="S644" i="1" a="1"/>
  <c r="S644" i="1"/>
  <c r="N644" i="1" a="1"/>
  <c r="N644" i="1"/>
  <c r="AN644" i="1" s="1"/>
  <c r="M644" i="1" a="1"/>
  <c r="M644" i="1"/>
  <c r="AM644" i="1" s="1"/>
  <c r="BD643" i="1" a="1"/>
  <c r="BD643" i="1"/>
  <c r="BC643" i="1" a="1"/>
  <c r="BC643" i="1"/>
  <c r="T643" i="1" a="1"/>
  <c r="T643" i="1"/>
  <c r="S643" i="1" a="1"/>
  <c r="S643" i="1"/>
  <c r="N643" i="1" a="1"/>
  <c r="N643" i="1"/>
  <c r="AN643" i="1" s="1"/>
  <c r="M643" i="1" a="1"/>
  <c r="M643" i="1"/>
  <c r="AM643" i="1" s="1"/>
  <c r="BD642" i="1" a="1"/>
  <c r="BD642" i="1"/>
  <c r="BC642" i="1" a="1"/>
  <c r="BC642" i="1"/>
  <c r="T642" i="1" a="1"/>
  <c r="T642" i="1"/>
  <c r="S642" i="1" a="1"/>
  <c r="S642" i="1"/>
  <c r="N642" i="1" a="1"/>
  <c r="N642" i="1"/>
  <c r="AN642" i="1" s="1"/>
  <c r="M642" i="1" a="1"/>
  <c r="M642" i="1"/>
  <c r="AM642" i="1" s="1"/>
  <c r="BD641" i="1" a="1"/>
  <c r="BD641" i="1"/>
  <c r="BC641" i="1" a="1"/>
  <c r="BC641" i="1"/>
  <c r="T641" i="1" a="1"/>
  <c r="T641" i="1"/>
  <c r="S641" i="1" a="1"/>
  <c r="S641" i="1"/>
  <c r="N641" i="1" a="1"/>
  <c r="N641" i="1"/>
  <c r="AN641" i="1" s="1"/>
  <c r="M641" i="1" a="1"/>
  <c r="M641" i="1"/>
  <c r="AM641" i="1" s="1"/>
  <c r="BD640" i="1" a="1"/>
  <c r="BD640" i="1"/>
  <c r="BC640" i="1" a="1"/>
  <c r="BC640" i="1"/>
  <c r="T640" i="1" a="1"/>
  <c r="T640" i="1"/>
  <c r="S640" i="1" a="1"/>
  <c r="S640" i="1"/>
  <c r="N640" i="1" a="1"/>
  <c r="N640" i="1"/>
  <c r="AN640" i="1" s="1"/>
  <c r="M640" i="1" a="1"/>
  <c r="M640" i="1"/>
  <c r="AM640" i="1" s="1"/>
  <c r="BD639" i="1" a="1"/>
  <c r="BD639" i="1"/>
  <c r="BC639" i="1" a="1"/>
  <c r="BC639" i="1"/>
  <c r="T639" i="1" a="1"/>
  <c r="T639" i="1"/>
  <c r="S639" i="1" a="1"/>
  <c r="S639" i="1"/>
  <c r="N639" i="1" a="1"/>
  <c r="N639" i="1"/>
  <c r="AN639" i="1" s="1"/>
  <c r="M639" i="1" a="1"/>
  <c r="M639" i="1"/>
  <c r="AM639" i="1" s="1"/>
  <c r="BD638" i="1" a="1"/>
  <c r="BD638" i="1"/>
  <c r="BC638" i="1" a="1"/>
  <c r="BC638" i="1"/>
  <c r="T638" i="1" a="1"/>
  <c r="T638" i="1"/>
  <c r="S638" i="1" a="1"/>
  <c r="S638" i="1"/>
  <c r="N638" i="1" a="1"/>
  <c r="N638" i="1"/>
  <c r="AN638" i="1" s="1"/>
  <c r="M638" i="1" a="1"/>
  <c r="M638" i="1"/>
  <c r="AM638" i="1" s="1"/>
  <c r="BD637" i="1" a="1"/>
  <c r="BD637" i="1"/>
  <c r="BC637" i="1" a="1"/>
  <c r="BC637" i="1"/>
  <c r="T637" i="1" a="1"/>
  <c r="T637" i="1"/>
  <c r="S637" i="1" a="1"/>
  <c r="S637" i="1"/>
  <c r="N637" i="1" a="1"/>
  <c r="N637" i="1"/>
  <c r="AN637" i="1" s="1"/>
  <c r="M637" i="1" a="1"/>
  <c r="M637" i="1"/>
  <c r="AM637" i="1" s="1"/>
  <c r="BD636" i="1" a="1"/>
  <c r="BD636" i="1"/>
  <c r="BC636" i="1" a="1"/>
  <c r="BC636" i="1"/>
  <c r="T636" i="1" a="1"/>
  <c r="T636" i="1"/>
  <c r="S636" i="1" a="1"/>
  <c r="S636" i="1"/>
  <c r="N636" i="1" a="1"/>
  <c r="N636" i="1"/>
  <c r="AN636" i="1" s="1"/>
  <c r="M636" i="1" a="1"/>
  <c r="M636" i="1"/>
  <c r="AM636" i="1" s="1"/>
  <c r="BD635" i="1" a="1"/>
  <c r="BD635" i="1"/>
  <c r="BC635" i="1" a="1"/>
  <c r="BC635" i="1"/>
  <c r="T635" i="1" a="1"/>
  <c r="T635" i="1"/>
  <c r="S635" i="1" a="1"/>
  <c r="S635" i="1"/>
  <c r="N635" i="1" a="1"/>
  <c r="N635" i="1"/>
  <c r="AN635" i="1" s="1"/>
  <c r="M635" i="1" a="1"/>
  <c r="M635" i="1"/>
  <c r="AM635" i="1" s="1"/>
  <c r="BD634" i="1" a="1"/>
  <c r="BD634" i="1"/>
  <c r="BC634" i="1" a="1"/>
  <c r="BC634" i="1"/>
  <c r="T634" i="1" a="1"/>
  <c r="T634" i="1"/>
  <c r="S634" i="1" a="1"/>
  <c r="S634" i="1"/>
  <c r="N634" i="1" a="1"/>
  <c r="N634" i="1"/>
  <c r="AN634" i="1" s="1"/>
  <c r="M634" i="1" a="1"/>
  <c r="M634" i="1"/>
  <c r="AM634" i="1" s="1"/>
  <c r="BD633" i="1" a="1"/>
  <c r="BD633" i="1"/>
  <c r="BC633" i="1" a="1"/>
  <c r="BC633" i="1"/>
  <c r="T633" i="1" a="1"/>
  <c r="T633" i="1"/>
  <c r="S633" i="1" a="1"/>
  <c r="S633" i="1"/>
  <c r="N633" i="1" a="1"/>
  <c r="N633" i="1"/>
  <c r="AN633" i="1" s="1"/>
  <c r="M633" i="1" a="1"/>
  <c r="M633" i="1"/>
  <c r="AM633" i="1" s="1"/>
  <c r="BD632" i="1" a="1"/>
  <c r="BD632" i="1"/>
  <c r="BC632" i="1" a="1"/>
  <c r="BC632" i="1"/>
  <c r="T632" i="1" a="1"/>
  <c r="T632" i="1"/>
  <c r="S632" i="1" a="1"/>
  <c r="S632" i="1"/>
  <c r="N632" i="1" a="1"/>
  <c r="N632" i="1"/>
  <c r="AN632" i="1" s="1"/>
  <c r="M632" i="1" a="1"/>
  <c r="M632" i="1"/>
  <c r="AM632" i="1" s="1"/>
  <c r="BD631" i="1" a="1"/>
  <c r="BD631" i="1"/>
  <c r="BC631" i="1" a="1"/>
  <c r="BC631" i="1"/>
  <c r="T631" i="1" a="1"/>
  <c r="T631" i="1"/>
  <c r="S631" i="1" a="1"/>
  <c r="S631" i="1"/>
  <c r="N631" i="1" a="1"/>
  <c r="N631" i="1"/>
  <c r="AN631" i="1" s="1"/>
  <c r="M631" i="1" a="1"/>
  <c r="M631" i="1"/>
  <c r="AM631" i="1" s="1"/>
  <c r="BD630" i="1" a="1"/>
  <c r="BD630" i="1"/>
  <c r="BC630" i="1" a="1"/>
  <c r="BC630" i="1"/>
  <c r="T630" i="1" a="1"/>
  <c r="T630" i="1"/>
  <c r="S630" i="1" a="1"/>
  <c r="S630" i="1"/>
  <c r="N630" i="1" a="1"/>
  <c r="N630" i="1"/>
  <c r="AN630" i="1" s="1"/>
  <c r="M630" i="1" a="1"/>
  <c r="M630" i="1"/>
  <c r="AM630" i="1" s="1"/>
  <c r="BD629" i="1" a="1"/>
  <c r="BD629" i="1"/>
  <c r="BC629" i="1" a="1"/>
  <c r="BC629" i="1"/>
  <c r="T629" i="1" a="1"/>
  <c r="T629" i="1"/>
  <c r="S629" i="1" a="1"/>
  <c r="S629" i="1"/>
  <c r="N629" i="1" a="1"/>
  <c r="N629" i="1"/>
  <c r="AN629" i="1" s="1"/>
  <c r="M629" i="1" a="1"/>
  <c r="M629" i="1"/>
  <c r="AM629" i="1" s="1"/>
  <c r="BD628" i="1" a="1"/>
  <c r="BD628" i="1"/>
  <c r="BC628" i="1" a="1"/>
  <c r="BC628" i="1"/>
  <c r="T628" i="1" a="1"/>
  <c r="T628" i="1"/>
  <c r="S628" i="1" a="1"/>
  <c r="S628" i="1"/>
  <c r="N628" i="1" a="1"/>
  <c r="N628" i="1"/>
  <c r="AN628" i="1" s="1"/>
  <c r="M628" i="1" a="1"/>
  <c r="M628" i="1"/>
  <c r="AM628" i="1" s="1"/>
  <c r="BD627" i="1" a="1"/>
  <c r="BD627" i="1"/>
  <c r="BC627" i="1" a="1"/>
  <c r="BC627" i="1"/>
  <c r="T627" i="1" a="1"/>
  <c r="T627" i="1"/>
  <c r="S627" i="1" a="1"/>
  <c r="S627" i="1"/>
  <c r="N627" i="1" a="1"/>
  <c r="N627" i="1"/>
  <c r="AN627" i="1" s="1"/>
  <c r="M627" i="1" a="1"/>
  <c r="M627" i="1"/>
  <c r="AM627" i="1" s="1"/>
  <c r="BD626" i="1" a="1"/>
  <c r="BD626" i="1"/>
  <c r="BC626" i="1" a="1"/>
  <c r="BC626" i="1"/>
  <c r="T626" i="1" a="1"/>
  <c r="T626" i="1"/>
  <c r="S626" i="1" a="1"/>
  <c r="S626" i="1"/>
  <c r="N626" i="1" a="1"/>
  <c r="N626" i="1"/>
  <c r="AN626" i="1" s="1"/>
  <c r="M626" i="1" a="1"/>
  <c r="M626" i="1"/>
  <c r="AM626" i="1" s="1"/>
  <c r="BD625" i="1" a="1"/>
  <c r="BD625" i="1"/>
  <c r="BC625" i="1" a="1"/>
  <c r="BC625" i="1"/>
  <c r="T625" i="1" a="1"/>
  <c r="T625" i="1"/>
  <c r="S625" i="1" a="1"/>
  <c r="S625" i="1"/>
  <c r="N625" i="1" a="1"/>
  <c r="N625" i="1"/>
  <c r="AN625" i="1" s="1"/>
  <c r="M625" i="1" a="1"/>
  <c r="M625" i="1"/>
  <c r="AM625" i="1" s="1"/>
  <c r="BD624" i="1" a="1"/>
  <c r="BD624" i="1"/>
  <c r="BC624" i="1" a="1"/>
  <c r="BC624" i="1"/>
  <c r="T624" i="1" a="1"/>
  <c r="T624" i="1"/>
  <c r="S624" i="1" a="1"/>
  <c r="S624" i="1"/>
  <c r="N624" i="1" a="1"/>
  <c r="N624" i="1"/>
  <c r="AN624" i="1" s="1"/>
  <c r="M624" i="1" a="1"/>
  <c r="M624" i="1"/>
  <c r="AM624" i="1" s="1"/>
  <c r="BD623" i="1" a="1"/>
  <c r="BD623" i="1"/>
  <c r="BC623" i="1" a="1"/>
  <c r="BC623" i="1"/>
  <c r="T623" i="1" a="1"/>
  <c r="T623" i="1"/>
  <c r="S623" i="1" a="1"/>
  <c r="S623" i="1"/>
  <c r="AN623" i="1"/>
  <c r="AM623" i="1"/>
  <c r="BD622" i="1" a="1"/>
  <c r="BD622" i="1"/>
  <c r="BC622" i="1" a="1"/>
  <c r="BC622" i="1"/>
  <c r="T622" i="1" a="1"/>
  <c r="T622" i="1"/>
  <c r="S622" i="1" a="1"/>
  <c r="S622" i="1"/>
  <c r="N622" i="1" a="1"/>
  <c r="N622" i="1"/>
  <c r="AN622" i="1" s="1"/>
  <c r="M622" i="1" a="1"/>
  <c r="M622" i="1"/>
  <c r="AM622" i="1" s="1"/>
  <c r="BD621" i="1" a="1"/>
  <c r="BD621" i="1"/>
  <c r="BC621" i="1" a="1"/>
  <c r="BC621" i="1"/>
  <c r="T621" i="1" a="1"/>
  <c r="T621" i="1"/>
  <c r="S621" i="1" a="1"/>
  <c r="S621" i="1"/>
  <c r="BD620" i="1" a="1"/>
  <c r="BD620" i="1"/>
  <c r="BC620" i="1" a="1"/>
  <c r="BC620" i="1"/>
  <c r="T620" i="1" a="1"/>
  <c r="T620" i="1"/>
  <c r="S620" i="1" a="1"/>
  <c r="S620" i="1"/>
  <c r="BD619" i="1" a="1"/>
  <c r="BD619" i="1"/>
  <c r="BC619" i="1" a="1"/>
  <c r="BC619" i="1"/>
  <c r="T619" i="1" a="1"/>
  <c r="T619" i="1"/>
  <c r="S619" i="1" a="1"/>
  <c r="S619" i="1"/>
  <c r="BD618" i="1" a="1"/>
  <c r="BD618" i="1"/>
  <c r="BC618" i="1" a="1"/>
  <c r="BC618" i="1"/>
  <c r="T618" i="1" a="1"/>
  <c r="T618" i="1"/>
  <c r="S618" i="1" a="1"/>
  <c r="S618" i="1"/>
  <c r="BD617" i="1" a="1"/>
  <c r="BD617" i="1"/>
  <c r="BC617" i="1" a="1"/>
  <c r="BC617" i="1"/>
  <c r="T617" i="1" a="1"/>
  <c r="T617" i="1"/>
  <c r="S617" i="1" a="1"/>
  <c r="S617" i="1"/>
  <c r="BD616" i="1" a="1"/>
  <c r="BD616" i="1"/>
  <c r="BC616" i="1" a="1"/>
  <c r="BC616" i="1"/>
  <c r="T616" i="1" a="1"/>
  <c r="T616" i="1"/>
  <c r="S616" i="1" a="1"/>
  <c r="S616" i="1"/>
  <c r="BD615" i="1" a="1"/>
  <c r="BD615" i="1"/>
  <c r="BC615" i="1" a="1"/>
  <c r="BC615" i="1"/>
  <c r="T615" i="1" a="1"/>
  <c r="T615" i="1"/>
  <c r="S615" i="1" a="1"/>
  <c r="S615" i="1"/>
  <c r="BD614" i="1" a="1"/>
  <c r="BD614" i="1"/>
  <c r="BC614" i="1" a="1"/>
  <c r="BC614" i="1"/>
  <c r="T614" i="1" a="1"/>
  <c r="T614" i="1"/>
  <c r="S614" i="1" a="1"/>
  <c r="S614" i="1"/>
  <c r="BD613" i="1" a="1"/>
  <c r="BD613" i="1"/>
  <c r="BC613" i="1" a="1"/>
  <c r="BC613" i="1"/>
  <c r="T613" i="1" a="1"/>
  <c r="T613" i="1"/>
  <c r="S613" i="1" a="1"/>
  <c r="S613" i="1"/>
  <c r="BD612" i="1" a="1"/>
  <c r="BD612" i="1"/>
  <c r="BC612" i="1" a="1"/>
  <c r="BC612" i="1"/>
  <c r="T612" i="1" a="1"/>
  <c r="T612" i="1"/>
  <c r="S612" i="1" a="1"/>
  <c r="S612" i="1"/>
  <c r="BD611" i="1" a="1"/>
  <c r="BD611" i="1"/>
  <c r="BC611" i="1" a="1"/>
  <c r="BC611" i="1"/>
  <c r="T611" i="1" a="1"/>
  <c r="T611" i="1"/>
  <c r="S611" i="1" a="1"/>
  <c r="S611" i="1"/>
  <c r="BD610" i="1" a="1"/>
  <c r="BD610" i="1"/>
  <c r="BC610" i="1" a="1"/>
  <c r="BC610" i="1"/>
  <c r="T610" i="1" a="1"/>
  <c r="T610" i="1"/>
  <c r="S610" i="1" a="1"/>
  <c r="S610" i="1"/>
  <c r="BD609" i="1" a="1"/>
  <c r="BD609" i="1"/>
  <c r="BC609" i="1" a="1"/>
  <c r="BC609" i="1"/>
  <c r="T609" i="1" a="1"/>
  <c r="T609" i="1"/>
  <c r="S609" i="1" a="1"/>
  <c r="S609" i="1"/>
  <c r="BD608" i="1" a="1"/>
  <c r="BD608" i="1"/>
  <c r="BC608" i="1" a="1"/>
  <c r="BC608" i="1"/>
  <c r="T608" i="1" a="1"/>
  <c r="T608" i="1"/>
  <c r="S608" i="1" a="1"/>
  <c r="S608" i="1"/>
  <c r="BD607" i="1" a="1"/>
  <c r="BD607" i="1"/>
  <c r="BC607" i="1" a="1"/>
  <c r="BC607" i="1"/>
  <c r="T607" i="1" a="1"/>
  <c r="T607" i="1"/>
  <c r="S607" i="1" a="1"/>
  <c r="S607" i="1"/>
  <c r="BD606" i="1" a="1"/>
  <c r="BD606" i="1"/>
  <c r="BC606" i="1" a="1"/>
  <c r="BC606" i="1"/>
  <c r="T606" i="1" a="1"/>
  <c r="T606" i="1"/>
  <c r="S606" i="1" a="1"/>
  <c r="S606" i="1"/>
  <c r="BD605" i="1" a="1"/>
  <c r="BD605" i="1"/>
  <c r="BC605" i="1" a="1"/>
  <c r="BC605" i="1"/>
  <c r="T605" i="1" a="1"/>
  <c r="T605" i="1"/>
  <c r="S605" i="1" a="1"/>
  <c r="S605" i="1"/>
  <c r="BD604" i="1" a="1"/>
  <c r="BD604" i="1"/>
  <c r="BC604" i="1" a="1"/>
  <c r="BC604" i="1"/>
  <c r="T604" i="1" a="1"/>
  <c r="T604" i="1"/>
  <c r="S604" i="1" a="1"/>
  <c r="S604" i="1"/>
  <c r="BD603" i="1" a="1"/>
  <c r="BD603" i="1" s="1"/>
  <c r="BC603" i="1" a="1"/>
  <c r="BC603" i="1"/>
  <c r="T603" i="1" a="1"/>
  <c r="T603" i="1" s="1"/>
  <c r="S603" i="1" a="1"/>
  <c r="S603" i="1" s="1"/>
  <c r="BD602" i="1" a="1"/>
  <c r="BD602" i="1"/>
  <c r="BC602" i="1" a="1"/>
  <c r="BC602" i="1" s="1"/>
  <c r="T602" i="1" a="1"/>
  <c r="T602" i="1" s="1"/>
  <c r="S602" i="1" a="1"/>
  <c r="S602" i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B603" i="1"/>
  <c r="BF603" i="1"/>
  <c r="BR603" i="1"/>
  <c r="BS603" i="1"/>
  <c r="A604" i="1"/>
  <c r="G604" i="1"/>
  <c r="AI604" i="1"/>
  <c r="AJ604" i="1" s="1"/>
  <c r="AY604" i="1"/>
  <c r="BB604" i="1"/>
  <c r="BF604" i="1"/>
  <c r="BR604" i="1"/>
  <c r="BS604" i="1"/>
  <c r="A605" i="1"/>
  <c r="G605" i="1"/>
  <c r="AI605" i="1"/>
  <c r="AJ605" i="1" s="1"/>
  <c r="AY605" i="1"/>
  <c r="BB605" i="1"/>
  <c r="BF605" i="1"/>
  <c r="BR605" i="1"/>
  <c r="BS605" i="1"/>
  <c r="A606" i="1"/>
  <c r="G606" i="1"/>
  <c r="AI606" i="1"/>
  <c r="AJ606" i="1" s="1"/>
  <c r="AY606" i="1"/>
  <c r="BB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/>
  <c r="AY608" i="1"/>
  <c r="BB608" i="1"/>
  <c r="BF608" i="1"/>
  <c r="BR608" i="1"/>
  <c r="BS608" i="1"/>
  <c r="A609" i="1"/>
  <c r="G609" i="1"/>
  <c r="AI609" i="1"/>
  <c r="AJ609" i="1" s="1"/>
  <c r="AY609" i="1"/>
  <c r="BB609" i="1"/>
  <c r="BF609" i="1"/>
  <c r="BR609" i="1"/>
  <c r="BS609" i="1"/>
  <c r="A610" i="1"/>
  <c r="G610" i="1"/>
  <c r="AI610" i="1"/>
  <c r="AJ610" i="1" s="1"/>
  <c r="AY610" i="1"/>
  <c r="BB610" i="1"/>
  <c r="BF610" i="1"/>
  <c r="BR610" i="1"/>
  <c r="BS610" i="1"/>
  <c r="A611" i="1"/>
  <c r="G611" i="1"/>
  <c r="AI611" i="1"/>
  <c r="AJ611" i="1" s="1"/>
  <c r="AY611" i="1"/>
  <c r="BB611" i="1"/>
  <c r="BF611" i="1"/>
  <c r="BR611" i="1"/>
  <c r="BS611" i="1"/>
  <c r="A612" i="1"/>
  <c r="G612" i="1"/>
  <c r="AI612" i="1"/>
  <c r="AJ612" i="1"/>
  <c r="AY612" i="1"/>
  <c r="BB612" i="1"/>
  <c r="BF612" i="1"/>
  <c r="BR612" i="1"/>
  <c r="BS612" i="1"/>
  <c r="A613" i="1"/>
  <c r="G613" i="1"/>
  <c r="AI613" i="1"/>
  <c r="AJ613" i="1" s="1"/>
  <c r="AY613" i="1"/>
  <c r="BB613" i="1"/>
  <c r="BF613" i="1"/>
  <c r="BR613" i="1"/>
  <c r="BS613" i="1"/>
  <c r="A614" i="1"/>
  <c r="G614" i="1"/>
  <c r="AI614" i="1"/>
  <c r="AJ614" i="1" s="1"/>
  <c r="AY614" i="1"/>
  <c r="BB614" i="1"/>
  <c r="BF614" i="1"/>
  <c r="BR614" i="1"/>
  <c r="BS614" i="1"/>
  <c r="A615" i="1"/>
  <c r="G615" i="1"/>
  <c r="AI615" i="1"/>
  <c r="AJ615" i="1" s="1"/>
  <c r="AY615" i="1"/>
  <c r="BB615" i="1"/>
  <c r="BF615" i="1"/>
  <c r="BR615" i="1"/>
  <c r="BS615" i="1"/>
  <c r="A616" i="1"/>
  <c r="G616" i="1"/>
  <c r="AI616" i="1"/>
  <c r="AJ616" i="1"/>
  <c r="AY616" i="1"/>
  <c r="BB616" i="1"/>
  <c r="BF616" i="1"/>
  <c r="BR616" i="1"/>
  <c r="BS616" i="1"/>
  <c r="A617" i="1"/>
  <c r="G617" i="1"/>
  <c r="AI617" i="1"/>
  <c r="AJ617" i="1" s="1"/>
  <c r="AY617" i="1"/>
  <c r="BB617" i="1"/>
  <c r="BF617" i="1"/>
  <c r="BR617" i="1"/>
  <c r="BS617" i="1"/>
  <c r="A618" i="1"/>
  <c r="G618" i="1"/>
  <c r="AI618" i="1"/>
  <c r="AJ618" i="1" s="1"/>
  <c r="AY618" i="1"/>
  <c r="BB618" i="1"/>
  <c r="BF618" i="1"/>
  <c r="BR618" i="1"/>
  <c r="BS618" i="1"/>
  <c r="A619" i="1"/>
  <c r="G619" i="1"/>
  <c r="AI619" i="1"/>
  <c r="AJ619" i="1" s="1"/>
  <c r="AY619" i="1"/>
  <c r="BB619" i="1"/>
  <c r="BF619" i="1"/>
  <c r="BR619" i="1"/>
  <c r="BS619" i="1"/>
  <c r="A620" i="1"/>
  <c r="G620" i="1"/>
  <c r="AI620" i="1"/>
  <c r="AJ620" i="1" s="1"/>
  <c r="AY620" i="1"/>
  <c r="BB620" i="1"/>
  <c r="BF620" i="1"/>
  <c r="BR620" i="1"/>
  <c r="BS620" i="1"/>
  <c r="A621" i="1"/>
  <c r="G621" i="1"/>
  <c r="AI621" i="1"/>
  <c r="AJ621" i="1" s="1"/>
  <c r="AY621" i="1"/>
  <c r="BB621" i="1"/>
  <c r="BF621" i="1"/>
  <c r="BR621" i="1"/>
  <c r="BS621" i="1"/>
  <c r="A622" i="1"/>
  <c r="G622" i="1"/>
  <c r="AI622" i="1"/>
  <c r="AJ622" i="1"/>
  <c r="AY622" i="1"/>
  <c r="BB622" i="1"/>
  <c r="BF622" i="1"/>
  <c r="BR622" i="1"/>
  <c r="BS622" i="1"/>
  <c r="A623" i="1"/>
  <c r="G623" i="1"/>
  <c r="AI623" i="1"/>
  <c r="AJ623" i="1"/>
  <c r="AY623" i="1"/>
  <c r="BB623" i="1"/>
  <c r="BF623" i="1"/>
  <c r="BR623" i="1"/>
  <c r="BS623" i="1"/>
  <c r="A624" i="1"/>
  <c r="G624" i="1"/>
  <c r="AI624" i="1"/>
  <c r="AJ624" i="1"/>
  <c r="AY624" i="1"/>
  <c r="BB624" i="1"/>
  <c r="BF624" i="1"/>
  <c r="BR624" i="1"/>
  <c r="BS624" i="1"/>
  <c r="A625" i="1"/>
  <c r="G625" i="1"/>
  <c r="AI625" i="1"/>
  <c r="AJ625" i="1"/>
  <c r="AY625" i="1"/>
  <c r="BB625" i="1"/>
  <c r="BF625" i="1"/>
  <c r="BR625" i="1"/>
  <c r="BS625" i="1"/>
  <c r="A626" i="1"/>
  <c r="G626" i="1"/>
  <c r="AI626" i="1"/>
  <c r="AJ626" i="1"/>
  <c r="AY626" i="1"/>
  <c r="BB626" i="1"/>
  <c r="BF626" i="1"/>
  <c r="BR626" i="1"/>
  <c r="BS626" i="1"/>
  <c r="A627" i="1"/>
  <c r="G627" i="1"/>
  <c r="AI627" i="1"/>
  <c r="AJ627" i="1"/>
  <c r="AY627" i="1"/>
  <c r="BB627" i="1"/>
  <c r="BF627" i="1"/>
  <c r="BR627" i="1"/>
  <c r="BS627" i="1"/>
  <c r="A628" i="1"/>
  <c r="G628" i="1"/>
  <c r="AI628" i="1"/>
  <c r="AJ628" i="1"/>
  <c r="AY628" i="1"/>
  <c r="BB628" i="1"/>
  <c r="BF628" i="1"/>
  <c r="BR628" i="1"/>
  <c r="BS628" i="1"/>
  <c r="A629" i="1"/>
  <c r="G629" i="1"/>
  <c r="AI629" i="1"/>
  <c r="AJ629" i="1"/>
  <c r="AY629" i="1"/>
  <c r="BB629" i="1"/>
  <c r="BF629" i="1"/>
  <c r="BR629" i="1"/>
  <c r="BS629" i="1"/>
  <c r="A630" i="1"/>
  <c r="G630" i="1"/>
  <c r="AI630" i="1"/>
  <c r="AJ630" i="1"/>
  <c r="AY630" i="1"/>
  <c r="BB630" i="1"/>
  <c r="BF630" i="1"/>
  <c r="BR630" i="1"/>
  <c r="BS630" i="1"/>
  <c r="A631" i="1"/>
  <c r="G631" i="1"/>
  <c r="AI631" i="1"/>
  <c r="AJ631" i="1"/>
  <c r="AY631" i="1"/>
  <c r="BB631" i="1"/>
  <c r="BF631" i="1"/>
  <c r="BR631" i="1"/>
  <c r="BS631" i="1"/>
  <c r="A632" i="1"/>
  <c r="G632" i="1"/>
  <c r="AI632" i="1"/>
  <c r="AJ632" i="1"/>
  <c r="AY632" i="1"/>
  <c r="BB632" i="1"/>
  <c r="BF632" i="1"/>
  <c r="BR632" i="1"/>
  <c r="BS632" i="1"/>
  <c r="A633" i="1"/>
  <c r="G633" i="1"/>
  <c r="AI633" i="1"/>
  <c r="AJ633" i="1"/>
  <c r="AY633" i="1"/>
  <c r="BB633" i="1"/>
  <c r="BF633" i="1"/>
  <c r="BR633" i="1"/>
  <c r="BS633" i="1"/>
  <c r="A634" i="1"/>
  <c r="G634" i="1"/>
  <c r="AI634" i="1"/>
  <c r="AJ634" i="1"/>
  <c r="AY634" i="1"/>
  <c r="BB634" i="1"/>
  <c r="BF634" i="1"/>
  <c r="BR634" i="1"/>
  <c r="BS634" i="1"/>
  <c r="A635" i="1"/>
  <c r="G635" i="1"/>
  <c r="AI635" i="1"/>
  <c r="AJ635" i="1"/>
  <c r="AY635" i="1"/>
  <c r="BB635" i="1"/>
  <c r="BF635" i="1"/>
  <c r="BR635" i="1"/>
  <c r="BS635" i="1"/>
  <c r="A636" i="1"/>
  <c r="G636" i="1"/>
  <c r="AI636" i="1"/>
  <c r="AJ636" i="1"/>
  <c r="AY636" i="1"/>
  <c r="BB636" i="1"/>
  <c r="BF636" i="1"/>
  <c r="BR636" i="1"/>
  <c r="BS636" i="1"/>
  <c r="A637" i="1"/>
  <c r="G637" i="1"/>
  <c r="AI637" i="1"/>
  <c r="AJ637" i="1"/>
  <c r="AY637" i="1"/>
  <c r="BB637" i="1"/>
  <c r="BF637" i="1"/>
  <c r="BR637" i="1"/>
  <c r="BS637" i="1"/>
  <c r="A638" i="1"/>
  <c r="G638" i="1"/>
  <c r="AI638" i="1"/>
  <c r="AJ638" i="1"/>
  <c r="AY638" i="1"/>
  <c r="BB638" i="1"/>
  <c r="BF638" i="1"/>
  <c r="BR638" i="1"/>
  <c r="BS638" i="1"/>
  <c r="A639" i="1"/>
  <c r="G639" i="1"/>
  <c r="AI639" i="1"/>
  <c r="AJ639" i="1"/>
  <c r="AY639" i="1"/>
  <c r="BB639" i="1"/>
  <c r="BF639" i="1"/>
  <c r="BR639" i="1"/>
  <c r="BS639" i="1"/>
  <c r="A640" i="1"/>
  <c r="G640" i="1"/>
  <c r="AI640" i="1"/>
  <c r="AJ640" i="1"/>
  <c r="AY640" i="1"/>
  <c r="BB640" i="1"/>
  <c r="BF640" i="1"/>
  <c r="BR640" i="1"/>
  <c r="BS640" i="1"/>
  <c r="A641" i="1"/>
  <c r="G641" i="1"/>
  <c r="AI641" i="1"/>
  <c r="AJ641" i="1"/>
  <c r="AY641" i="1"/>
  <c r="BB641" i="1"/>
  <c r="BF641" i="1"/>
  <c r="BR641" i="1"/>
  <c r="BS641" i="1"/>
  <c r="A642" i="1"/>
  <c r="G642" i="1"/>
  <c r="AI642" i="1"/>
  <c r="AJ642" i="1"/>
  <c r="AY642" i="1"/>
  <c r="BB642" i="1"/>
  <c r="BF642" i="1"/>
  <c r="BR642" i="1"/>
  <c r="BS642" i="1"/>
  <c r="A643" i="1"/>
  <c r="G643" i="1"/>
  <c r="AI643" i="1"/>
  <c r="AJ643" i="1"/>
  <c r="AY643" i="1"/>
  <c r="BB643" i="1"/>
  <c r="BF643" i="1"/>
  <c r="BR643" i="1"/>
  <c r="BS643" i="1"/>
  <c r="A644" i="1"/>
  <c r="G644" i="1"/>
  <c r="AI644" i="1"/>
  <c r="AJ644" i="1"/>
  <c r="AY644" i="1"/>
  <c r="BB644" i="1"/>
  <c r="BF644" i="1"/>
  <c r="BR644" i="1"/>
  <c r="BS644" i="1"/>
  <c r="A645" i="1"/>
  <c r="G645" i="1"/>
  <c r="AI645" i="1"/>
  <c r="AJ645" i="1"/>
  <c r="AY645" i="1"/>
  <c r="BB645" i="1"/>
  <c r="BF645" i="1"/>
  <c r="BR645" i="1"/>
  <c r="BS645" i="1"/>
  <c r="A646" i="1"/>
  <c r="G646" i="1"/>
  <c r="AI646" i="1"/>
  <c r="AJ646" i="1"/>
  <c r="AY646" i="1"/>
  <c r="BB646" i="1"/>
  <c r="BF646" i="1"/>
  <c r="BR646" i="1"/>
  <c r="BS646" i="1"/>
  <c r="A647" i="1"/>
  <c r="G647" i="1"/>
  <c r="AI647" i="1"/>
  <c r="AJ647" i="1"/>
  <c r="AY647" i="1"/>
  <c r="BB647" i="1"/>
  <c r="BF647" i="1"/>
  <c r="BR647" i="1"/>
  <c r="BS647" i="1"/>
  <c r="A648" i="1"/>
  <c r="G648" i="1"/>
  <c r="AI648" i="1"/>
  <c r="AJ648" i="1"/>
  <c r="AY648" i="1"/>
  <c r="BB648" i="1"/>
  <c r="BF648" i="1"/>
  <c r="BR648" i="1"/>
  <c r="BS648" i="1"/>
  <c r="A649" i="1"/>
  <c r="G649" i="1"/>
  <c r="AI649" i="1"/>
  <c r="AJ649" i="1"/>
  <c r="AY649" i="1"/>
  <c r="BB649" i="1"/>
  <c r="BF649" i="1"/>
  <c r="BR649" i="1"/>
  <c r="BS649" i="1"/>
  <c r="A650" i="1"/>
  <c r="G650" i="1"/>
  <c r="AI650" i="1"/>
  <c r="AJ650" i="1"/>
  <c r="AY650" i="1"/>
  <c r="BB650" i="1"/>
  <c r="BF650" i="1"/>
  <c r="BR650" i="1"/>
  <c r="BS650" i="1"/>
  <c r="A651" i="1"/>
  <c r="G651" i="1"/>
  <c r="AI651" i="1"/>
  <c r="AJ651" i="1"/>
  <c r="AY651" i="1"/>
  <c r="BB651" i="1"/>
  <c r="BF651" i="1"/>
  <c r="BR651" i="1"/>
  <c r="BS651" i="1"/>
  <c r="A652" i="1"/>
  <c r="G652" i="1"/>
  <c r="AI652" i="1"/>
  <c r="AJ652" i="1"/>
  <c r="AY652" i="1"/>
  <c r="BB652" i="1"/>
  <c r="BF652" i="1"/>
  <c r="BR652" i="1"/>
  <c r="BS652" i="1"/>
  <c r="A653" i="1"/>
  <c r="G653" i="1"/>
  <c r="AI653" i="1"/>
  <c r="AJ653" i="1"/>
  <c r="AY653" i="1"/>
  <c r="BB653" i="1"/>
  <c r="BF653" i="1"/>
  <c r="BR653" i="1"/>
  <c r="BS653" i="1"/>
  <c r="A654" i="1"/>
  <c r="G654" i="1"/>
  <c r="AI654" i="1"/>
  <c r="AJ654" i="1"/>
  <c r="AY654" i="1"/>
  <c r="BB654" i="1"/>
  <c r="BF654" i="1"/>
  <c r="BR654" i="1"/>
  <c r="BS654" i="1"/>
  <c r="A655" i="1"/>
  <c r="G655" i="1"/>
  <c r="AI655" i="1"/>
  <c r="AJ655" i="1"/>
  <c r="AY655" i="1"/>
  <c r="BB655" i="1"/>
  <c r="BF655" i="1"/>
  <c r="BR655" i="1"/>
  <c r="BS655" i="1"/>
  <c r="A656" i="1"/>
  <c r="G656" i="1"/>
  <c r="AI656" i="1"/>
  <c r="AJ656" i="1"/>
  <c r="AY656" i="1"/>
  <c r="BB656" i="1"/>
  <c r="BF656" i="1"/>
  <c r="BR656" i="1"/>
  <c r="BS656" i="1"/>
  <c r="A657" i="1"/>
  <c r="G657" i="1"/>
  <c r="AI657" i="1"/>
  <c r="AJ657" i="1"/>
  <c r="AY657" i="1"/>
  <c r="BB657" i="1"/>
  <c r="BF657" i="1"/>
  <c r="BR657" i="1"/>
  <c r="BS657" i="1"/>
  <c r="A658" i="1"/>
  <c r="G658" i="1"/>
  <c r="AI658" i="1"/>
  <c r="AJ658" i="1"/>
  <c r="AY658" i="1"/>
  <c r="BB658" i="1"/>
  <c r="BF658" i="1"/>
  <c r="BR658" i="1"/>
  <c r="BS658" i="1"/>
  <c r="A659" i="1"/>
  <c r="G659" i="1"/>
  <c r="AI659" i="1"/>
  <c r="AJ659" i="1"/>
  <c r="AY659" i="1"/>
  <c r="BB659" i="1"/>
  <c r="BF659" i="1"/>
  <c r="BR659" i="1"/>
  <c r="BS659" i="1"/>
  <c r="A660" i="1"/>
  <c r="G660" i="1"/>
  <c r="AI660" i="1"/>
  <c r="AJ660" i="1"/>
  <c r="AY660" i="1"/>
  <c r="BB660" i="1"/>
  <c r="BF660" i="1"/>
  <c r="BR660" i="1"/>
  <c r="BS660" i="1"/>
  <c r="A661" i="1"/>
  <c r="G661" i="1"/>
  <c r="AI661" i="1"/>
  <c r="AJ661" i="1"/>
  <c r="AY661" i="1"/>
  <c r="BB661" i="1"/>
  <c r="BF661" i="1"/>
  <c r="BR661" i="1"/>
  <c r="BS661" i="1"/>
  <c r="A662" i="1"/>
  <c r="G662" i="1"/>
  <c r="AI662" i="1"/>
  <c r="AJ662" i="1"/>
  <c r="AY662" i="1"/>
  <c r="BB662" i="1"/>
  <c r="BF662" i="1"/>
  <c r="BR662" i="1"/>
  <c r="BS662" i="1"/>
  <c r="A663" i="1"/>
  <c r="G663" i="1"/>
  <c r="AI663" i="1"/>
  <c r="AJ663" i="1"/>
  <c r="AY663" i="1"/>
  <c r="BB663" i="1"/>
  <c r="BF663" i="1"/>
  <c r="BR663" i="1"/>
  <c r="BS663" i="1"/>
  <c r="A664" i="1"/>
  <c r="G664" i="1"/>
  <c r="AI664" i="1"/>
  <c r="AJ664" i="1"/>
  <c r="AY664" i="1"/>
  <c r="BB664" i="1"/>
  <c r="BF664" i="1"/>
  <c r="BR664" i="1"/>
  <c r="BS664" i="1"/>
  <c r="A665" i="1"/>
  <c r="G665" i="1"/>
  <c r="AI665" i="1"/>
  <c r="AJ665" i="1"/>
  <c r="AY665" i="1"/>
  <c r="BB665" i="1"/>
  <c r="BF665" i="1"/>
  <c r="BR665" i="1"/>
  <c r="BS665" i="1"/>
  <c r="A666" i="1"/>
  <c r="G666" i="1"/>
  <c r="AI666" i="1"/>
  <c r="AJ666" i="1"/>
  <c r="AY666" i="1"/>
  <c r="BB666" i="1"/>
  <c r="BF666" i="1"/>
  <c r="BR666" i="1"/>
  <c r="BS666" i="1"/>
  <c r="A667" i="1"/>
  <c r="G667" i="1"/>
  <c r="AI667" i="1"/>
  <c r="AJ667" i="1"/>
  <c r="AY667" i="1"/>
  <c r="BB667" i="1"/>
  <c r="BF667" i="1"/>
  <c r="BR667" i="1"/>
  <c r="BS667" i="1"/>
  <c r="A668" i="1"/>
  <c r="G668" i="1"/>
  <c r="AI668" i="1"/>
  <c r="AJ668" i="1"/>
  <c r="AY668" i="1"/>
  <c r="BB668" i="1"/>
  <c r="BF668" i="1"/>
  <c r="BR668" i="1"/>
  <c r="BS668" i="1"/>
  <c r="A669" i="1"/>
  <c r="G669" i="1"/>
  <c r="AI669" i="1"/>
  <c r="AJ669" i="1"/>
  <c r="AY669" i="1"/>
  <c r="BB669" i="1"/>
  <c r="BF669" i="1"/>
  <c r="BR669" i="1"/>
  <c r="BS669" i="1"/>
  <c r="A670" i="1"/>
  <c r="G670" i="1"/>
  <c r="AI670" i="1"/>
  <c r="AJ670" i="1"/>
  <c r="AY670" i="1"/>
  <c r="BB670" i="1"/>
  <c r="BF670" i="1"/>
  <c r="BR670" i="1"/>
  <c r="BS670" i="1"/>
  <c r="A671" i="1"/>
  <c r="G671" i="1"/>
  <c r="AI671" i="1"/>
  <c r="AJ671" i="1"/>
  <c r="AY671" i="1"/>
  <c r="BB671" i="1"/>
  <c r="BF671" i="1"/>
  <c r="BR671" i="1"/>
  <c r="BS671" i="1"/>
  <c r="A672" i="1"/>
  <c r="G672" i="1"/>
  <c r="AI672" i="1"/>
  <c r="AJ672" i="1"/>
  <c r="AY672" i="1"/>
  <c r="BB672" i="1"/>
  <c r="BF672" i="1"/>
  <c r="BR672" i="1"/>
  <c r="BS672" i="1"/>
  <c r="A673" i="1"/>
  <c r="G673" i="1"/>
  <c r="AI673" i="1"/>
  <c r="AJ673" i="1"/>
  <c r="AY673" i="1"/>
  <c r="BB673" i="1"/>
  <c r="BF673" i="1"/>
  <c r="BR673" i="1"/>
  <c r="BS673" i="1"/>
  <c r="A674" i="1"/>
  <c r="G674" i="1"/>
  <c r="AI674" i="1"/>
  <c r="AJ674" i="1"/>
  <c r="AY674" i="1"/>
  <c r="BB674" i="1"/>
  <c r="BF674" i="1"/>
  <c r="BR674" i="1"/>
  <c r="BS674" i="1"/>
  <c r="A675" i="1"/>
  <c r="G675" i="1"/>
  <c r="AI675" i="1"/>
  <c r="AJ675" i="1"/>
  <c r="AY675" i="1"/>
  <c r="BB675" i="1"/>
  <c r="BF675" i="1"/>
  <c r="BR675" i="1"/>
  <c r="BS675" i="1"/>
  <c r="A676" i="1"/>
  <c r="G676" i="1"/>
  <c r="AI676" i="1"/>
  <c r="AJ676" i="1"/>
  <c r="AY676" i="1"/>
  <c r="BB676" i="1"/>
  <c r="BF676" i="1"/>
  <c r="BR676" i="1"/>
  <c r="BS676" i="1"/>
  <c r="A677" i="1"/>
  <c r="G677" i="1"/>
  <c r="AI677" i="1"/>
  <c r="AJ677" i="1"/>
  <c r="AY677" i="1"/>
  <c r="BB677" i="1"/>
  <c r="BF677" i="1"/>
  <c r="BR677" i="1"/>
  <c r="BS677" i="1"/>
  <c r="A678" i="1"/>
  <c r="G678" i="1"/>
  <c r="AI678" i="1"/>
  <c r="AJ678" i="1"/>
  <c r="AY678" i="1"/>
  <c r="BB678" i="1"/>
  <c r="BF678" i="1"/>
  <c r="BR678" i="1"/>
  <c r="BS678" i="1"/>
  <c r="A679" i="1"/>
  <c r="G679" i="1"/>
  <c r="AI679" i="1"/>
  <c r="AJ679" i="1"/>
  <c r="AY679" i="1"/>
  <c r="BB679" i="1"/>
  <c r="BF679" i="1"/>
  <c r="BR679" i="1"/>
  <c r="BS679" i="1"/>
  <c r="A680" i="1"/>
  <c r="G680" i="1"/>
  <c r="AI680" i="1"/>
  <c r="AJ680" i="1"/>
  <c r="AY680" i="1"/>
  <c r="BB680" i="1"/>
  <c r="BF680" i="1"/>
  <c r="BR680" i="1"/>
  <c r="BS680" i="1"/>
  <c r="A681" i="1"/>
  <c r="G681" i="1"/>
  <c r="AI681" i="1"/>
  <c r="AJ681" i="1"/>
  <c r="AY681" i="1"/>
  <c r="BB681" i="1"/>
  <c r="BF681" i="1"/>
  <c r="BR681" i="1"/>
  <c r="BS681" i="1"/>
  <c r="A682" i="1"/>
  <c r="G682" i="1"/>
  <c r="AI682" i="1"/>
  <c r="AJ682" i="1"/>
  <c r="AY682" i="1"/>
  <c r="BB682" i="1"/>
  <c r="BF682" i="1"/>
  <c r="BR682" i="1"/>
  <c r="BS682" i="1"/>
  <c r="A683" i="1"/>
  <c r="G683" i="1"/>
  <c r="AI683" i="1"/>
  <c r="AJ683" i="1"/>
  <c r="AY683" i="1"/>
  <c r="BB683" i="1"/>
  <c r="BF683" i="1"/>
  <c r="BR683" i="1"/>
  <c r="BS683" i="1"/>
  <c r="A684" i="1"/>
  <c r="G684" i="1"/>
  <c r="AI684" i="1"/>
  <c r="AJ684" i="1"/>
  <c r="AY684" i="1"/>
  <c r="BB684" i="1"/>
  <c r="BF684" i="1"/>
  <c r="BR684" i="1"/>
  <c r="BS684" i="1"/>
  <c r="A685" i="1"/>
  <c r="G685" i="1"/>
  <c r="AI685" i="1"/>
  <c r="AJ685" i="1"/>
  <c r="AY685" i="1"/>
  <c r="BB685" i="1"/>
  <c r="BF685" i="1"/>
  <c r="BR685" i="1"/>
  <c r="BS685" i="1"/>
  <c r="A686" i="1"/>
  <c r="G686" i="1"/>
  <c r="AI686" i="1"/>
  <c r="AJ686" i="1"/>
  <c r="AY686" i="1"/>
  <c r="BB686" i="1"/>
  <c r="BF686" i="1"/>
  <c r="BR686" i="1"/>
  <c r="BS686" i="1"/>
  <c r="A687" i="1"/>
  <c r="G687" i="1"/>
  <c r="AI687" i="1"/>
  <c r="AJ687" i="1"/>
  <c r="AY687" i="1"/>
  <c r="BB687" i="1"/>
  <c r="BF687" i="1"/>
  <c r="BR687" i="1"/>
  <c r="BS687" i="1"/>
  <c r="A688" i="1"/>
  <c r="G688" i="1"/>
  <c r="AI688" i="1"/>
  <c r="AJ688" i="1"/>
  <c r="AY688" i="1"/>
  <c r="BB688" i="1"/>
  <c r="BF688" i="1"/>
  <c r="BR688" i="1"/>
  <c r="BS688" i="1"/>
  <c r="A689" i="1"/>
  <c r="G689" i="1"/>
  <c r="AI689" i="1"/>
  <c r="AJ689" i="1"/>
  <c r="AY689" i="1"/>
  <c r="BB689" i="1"/>
  <c r="BF689" i="1"/>
  <c r="BR689" i="1"/>
  <c r="BS689" i="1"/>
  <c r="A690" i="1"/>
  <c r="G690" i="1"/>
  <c r="AI690" i="1"/>
  <c r="AJ690" i="1"/>
  <c r="AY690" i="1"/>
  <c r="BB690" i="1"/>
  <c r="BF690" i="1"/>
  <c r="BR690" i="1"/>
  <c r="BS690" i="1"/>
  <c r="A691" i="1"/>
  <c r="G691" i="1"/>
  <c r="AI691" i="1"/>
  <c r="AJ691" i="1"/>
  <c r="AY691" i="1"/>
  <c r="BB691" i="1"/>
  <c r="BF691" i="1"/>
  <c r="BR691" i="1"/>
  <c r="BS691" i="1"/>
  <c r="A692" i="1"/>
  <c r="G692" i="1"/>
  <c r="AI692" i="1"/>
  <c r="AJ692" i="1"/>
  <c r="AY692" i="1"/>
  <c r="BB692" i="1"/>
  <c r="BF692" i="1"/>
  <c r="BR692" i="1"/>
  <c r="BS692" i="1"/>
  <c r="A693" i="1"/>
  <c r="G693" i="1"/>
  <c r="AI693" i="1"/>
  <c r="AJ693" i="1"/>
  <c r="AY693" i="1"/>
  <c r="BB693" i="1"/>
  <c r="BF693" i="1"/>
  <c r="BR693" i="1"/>
  <c r="BS693" i="1"/>
  <c r="A694" i="1"/>
  <c r="G694" i="1"/>
  <c r="AI694" i="1"/>
  <c r="AJ694" i="1"/>
  <c r="AY694" i="1"/>
  <c r="BB694" i="1"/>
  <c r="BF694" i="1"/>
  <c r="BR694" i="1"/>
  <c r="BS694" i="1"/>
  <c r="A695" i="1"/>
  <c r="G695" i="1"/>
  <c r="AI695" i="1"/>
  <c r="AJ695" i="1"/>
  <c r="AY695" i="1"/>
  <c r="BB695" i="1"/>
  <c r="BF695" i="1"/>
  <c r="BR695" i="1"/>
  <c r="BS695" i="1"/>
  <c r="A696" i="1"/>
  <c r="G696" i="1"/>
  <c r="AI696" i="1"/>
  <c r="AJ696" i="1"/>
  <c r="AY696" i="1"/>
  <c r="BB696" i="1"/>
  <c r="BF696" i="1"/>
  <c r="BR696" i="1"/>
  <c r="BS696" i="1"/>
  <c r="A697" i="1"/>
  <c r="G697" i="1"/>
  <c r="AI697" i="1"/>
  <c r="AJ697" i="1"/>
  <c r="AY697" i="1"/>
  <c r="BB697" i="1"/>
  <c r="BF697" i="1"/>
  <c r="BR697" i="1"/>
  <c r="BS697" i="1"/>
  <c r="A698" i="1"/>
  <c r="G698" i="1"/>
  <c r="AI698" i="1"/>
  <c r="AJ698" i="1"/>
  <c r="AY698" i="1"/>
  <c r="BB698" i="1"/>
  <c r="BF698" i="1"/>
  <c r="BR698" i="1"/>
  <c r="BS698" i="1"/>
  <c r="A699" i="1"/>
  <c r="G699" i="1"/>
  <c r="AI699" i="1"/>
  <c r="AJ699" i="1"/>
  <c r="AY699" i="1"/>
  <c r="BB699" i="1"/>
  <c r="BF699" i="1"/>
  <c r="BR699" i="1"/>
  <c r="BS699" i="1"/>
  <c r="A700" i="1"/>
  <c r="G700" i="1"/>
  <c r="AI700" i="1"/>
  <c r="AJ700" i="1"/>
  <c r="AY700" i="1"/>
  <c r="BB700" i="1"/>
  <c r="BF700" i="1"/>
  <c r="BR700" i="1"/>
  <c r="BS700" i="1"/>
  <c r="A701" i="1"/>
  <c r="G701" i="1"/>
  <c r="AI701" i="1"/>
  <c r="AJ701" i="1"/>
  <c r="AY701" i="1"/>
  <c r="BB701" i="1"/>
  <c r="BF701" i="1"/>
  <c r="BR701" i="1"/>
  <c r="BS701" i="1"/>
  <c r="A702" i="1"/>
  <c r="G702" i="1"/>
  <c r="AI702" i="1"/>
  <c r="AJ702" i="1"/>
  <c r="AY702" i="1"/>
  <c r="BB702" i="1"/>
  <c r="BF702" i="1"/>
  <c r="BR702" i="1"/>
  <c r="BS702" i="1"/>
  <c r="A703" i="1"/>
  <c r="G703" i="1"/>
  <c r="AI703" i="1"/>
  <c r="AJ703" i="1"/>
  <c r="AY703" i="1"/>
  <c r="BB703" i="1"/>
  <c r="BF703" i="1"/>
  <c r="BR703" i="1"/>
  <c r="BS703" i="1"/>
  <c r="A704" i="1"/>
  <c r="G704" i="1"/>
  <c r="AI704" i="1"/>
  <c r="AJ704" i="1"/>
  <c r="AY704" i="1"/>
  <c r="BB704" i="1"/>
  <c r="BF704" i="1"/>
  <c r="BR704" i="1"/>
  <c r="BS704" i="1"/>
  <c r="A705" i="1"/>
  <c r="G705" i="1"/>
  <c r="AI705" i="1"/>
  <c r="AJ705" i="1"/>
  <c r="AY705" i="1"/>
  <c r="BB705" i="1"/>
  <c r="BF705" i="1"/>
  <c r="BR705" i="1"/>
  <c r="BS705" i="1"/>
  <c r="A706" i="1"/>
  <c r="G706" i="1"/>
  <c r="AI706" i="1"/>
  <c r="AJ706" i="1"/>
  <c r="AY706" i="1"/>
  <c r="BB706" i="1"/>
  <c r="BF706" i="1"/>
  <c r="BR706" i="1"/>
  <c r="BS706" i="1"/>
  <c r="A707" i="1"/>
  <c r="G707" i="1"/>
  <c r="AI707" i="1"/>
  <c r="AJ707" i="1"/>
  <c r="AY707" i="1"/>
  <c r="BB707" i="1"/>
  <c r="BF707" i="1"/>
  <c r="BR707" i="1"/>
  <c r="BS707" i="1"/>
  <c r="A708" i="1"/>
  <c r="G708" i="1"/>
  <c r="AI708" i="1"/>
  <c r="AJ708" i="1"/>
  <c r="AY708" i="1"/>
  <c r="BB708" i="1"/>
  <c r="BF708" i="1"/>
  <c r="BR708" i="1"/>
  <c r="BS708" i="1"/>
  <c r="A709" i="1"/>
  <c r="G709" i="1"/>
  <c r="AI709" i="1"/>
  <c r="AJ709" i="1"/>
  <c r="AY709" i="1"/>
  <c r="BB709" i="1"/>
  <c r="BF709" i="1"/>
  <c r="BR709" i="1"/>
  <c r="BS709" i="1"/>
  <c r="A710" i="1"/>
  <c r="G710" i="1"/>
  <c r="AI710" i="1"/>
  <c r="AJ710" i="1"/>
  <c r="AY710" i="1"/>
  <c r="BB710" i="1"/>
  <c r="BF710" i="1"/>
  <c r="BR710" i="1"/>
  <c r="BS710" i="1"/>
  <c r="A711" i="1"/>
  <c r="G711" i="1"/>
  <c r="AI711" i="1"/>
  <c r="AJ711" i="1"/>
  <c r="AY711" i="1"/>
  <c r="BB711" i="1"/>
  <c r="BF711" i="1"/>
  <c r="BR711" i="1"/>
  <c r="BS711" i="1"/>
  <c r="A712" i="1"/>
  <c r="G712" i="1"/>
  <c r="AI712" i="1"/>
  <c r="AJ712" i="1"/>
  <c r="AY712" i="1"/>
  <c r="BB712" i="1"/>
  <c r="BF712" i="1"/>
  <c r="BR712" i="1"/>
  <c r="BS712" i="1"/>
  <c r="A713" i="1"/>
  <c r="G713" i="1"/>
  <c r="AI713" i="1"/>
  <c r="AJ713" i="1"/>
  <c r="AY713" i="1"/>
  <c r="BB713" i="1"/>
  <c r="BF713" i="1"/>
  <c r="BR713" i="1"/>
  <c r="BS713" i="1"/>
  <c r="A714" i="1"/>
  <c r="G714" i="1"/>
  <c r="AI714" i="1"/>
  <c r="AJ714" i="1"/>
  <c r="AY714" i="1"/>
  <c r="BB714" i="1"/>
  <c r="BF714" i="1"/>
  <c r="BR714" i="1"/>
  <c r="BS714" i="1"/>
  <c r="A715" i="1"/>
  <c r="G715" i="1"/>
  <c r="AI715" i="1"/>
  <c r="AJ715" i="1"/>
  <c r="AY715" i="1"/>
  <c r="BB715" i="1"/>
  <c r="BF715" i="1"/>
  <c r="BR715" i="1"/>
  <c r="BS715" i="1"/>
  <c r="A716" i="1"/>
  <c r="G716" i="1"/>
  <c r="AI716" i="1"/>
  <c r="AJ716" i="1"/>
  <c r="AY716" i="1"/>
  <c r="BB716" i="1"/>
  <c r="BF716" i="1"/>
  <c r="BR716" i="1"/>
  <c r="BS716" i="1"/>
  <c r="A717" i="1"/>
  <c r="G717" i="1"/>
  <c r="AI717" i="1"/>
  <c r="AJ717" i="1"/>
  <c r="AY717" i="1"/>
  <c r="BB717" i="1"/>
  <c r="BF717" i="1"/>
  <c r="BR717" i="1"/>
  <c r="BS717" i="1"/>
  <c r="A718" i="1"/>
  <c r="G718" i="1"/>
  <c r="AI718" i="1"/>
  <c r="AJ718" i="1"/>
  <c r="AY718" i="1"/>
  <c r="BB718" i="1"/>
  <c r="BF718" i="1"/>
  <c r="BR718" i="1"/>
  <c r="BS718" i="1"/>
  <c r="A719" i="1"/>
  <c r="G719" i="1"/>
  <c r="AI719" i="1"/>
  <c r="AJ719" i="1"/>
  <c r="AY719" i="1"/>
  <c r="BB719" i="1"/>
  <c r="BF719" i="1"/>
  <c r="BR719" i="1"/>
  <c r="BS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G564" i="11" s="1"/>
  <c r="N589" i="1" a="1"/>
  <c r="N589" i="1" s="1"/>
  <c r="M589" i="1" a="1"/>
  <c r="M589" i="1" s="1"/>
  <c r="N588" i="1" a="1"/>
  <c r="N588" i="1" s="1"/>
  <c r="M588" i="1" a="1"/>
  <c r="M588" i="1"/>
  <c r="N587" i="1" a="1"/>
  <c r="N587" i="1" s="1"/>
  <c r="L585" i="12" s="1"/>
  <c r="M587" i="1" a="1"/>
  <c r="M587" i="1" s="1"/>
  <c r="N586" i="1" a="1"/>
  <c r="N586" i="1" s="1"/>
  <c r="M586" i="1" a="1"/>
  <c r="M586" i="1" s="1"/>
  <c r="N585" i="1" a="1"/>
  <c r="N585" i="1" s="1"/>
  <c r="M585" i="1" a="1"/>
  <c r="M585" i="1" s="1"/>
  <c r="N581" i="1" a="1"/>
  <c r="N581" i="1" s="1"/>
  <c r="M581" i="1" a="1"/>
  <c r="M581" i="1" s="1"/>
  <c r="G563" i="11" s="1"/>
  <c r="N580" i="1" a="1"/>
  <c r="N580" i="1" s="1"/>
  <c r="M580" i="1" a="1"/>
  <c r="M580" i="1" s="1"/>
  <c r="G562" i="11" s="1"/>
  <c r="N579" i="1" a="1"/>
  <c r="N579" i="1" s="1"/>
  <c r="M579" i="1" a="1"/>
  <c r="M579" i="1" s="1"/>
  <c r="G561" i="11" s="1"/>
  <c r="N575" i="1" a="1"/>
  <c r="N575" i="1" s="1"/>
  <c r="L573" i="12" s="1"/>
  <c r="M575" i="1" a="1"/>
  <c r="M575" i="1" s="1"/>
  <c r="G557" i="11" s="1"/>
  <c r="H575" i="1" a="1"/>
  <c r="H575" i="1"/>
  <c r="N574" i="1" a="1"/>
  <c r="N574" i="1" s="1"/>
  <c r="L572" i="12" s="1"/>
  <c r="M574" i="1" a="1"/>
  <c r="M574" i="1" s="1"/>
  <c r="G556" i="11" s="1"/>
  <c r="N573" i="1" a="1"/>
  <c r="N573" i="1" s="1"/>
  <c r="L571" i="12" s="1"/>
  <c r="M573" i="1" a="1"/>
  <c r="M573" i="1" s="1"/>
  <c r="G555" i="11" s="1"/>
  <c r="N572" i="1" a="1"/>
  <c r="N572" i="1" s="1"/>
  <c r="L570" i="12" s="1"/>
  <c r="M572" i="1" a="1"/>
  <c r="M572" i="1" s="1"/>
  <c r="G554" i="11" s="1"/>
  <c r="N569" i="1" a="1"/>
  <c r="N569" i="1" s="1"/>
  <c r="L567" i="12" s="1"/>
  <c r="M569" i="1" a="1"/>
  <c r="M569" i="1" s="1"/>
  <c r="G551" i="11" s="1"/>
  <c r="N568" i="1" a="1"/>
  <c r="N568" i="1" s="1"/>
  <c r="L566" i="12" s="1"/>
  <c r="M568" i="1" a="1"/>
  <c r="M568" i="1" s="1"/>
  <c r="G550" i="1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AI577" i="1"/>
  <c r="AJ577" i="1" s="1"/>
  <c r="AI578" i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AI591" i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T600" i="1" a="1"/>
  <c r="T600" i="1" s="1"/>
  <c r="S600" i="1" a="1"/>
  <c r="S600" i="1" s="1"/>
  <c r="T599" i="1" a="1"/>
  <c r="T599" i="1" s="1"/>
  <c r="S599" i="1" a="1"/>
  <c r="S599" i="1" s="1"/>
  <c r="T598" i="1" a="1"/>
  <c r="T598" i="1" s="1"/>
  <c r="S598" i="1" a="1"/>
  <c r="S598" i="1" s="1"/>
  <c r="T597" i="1" a="1"/>
  <c r="T597" i="1" s="1"/>
  <c r="S597" i="1" a="1"/>
  <c r="S597" i="1" s="1"/>
  <c r="T596" i="1" a="1"/>
  <c r="T596" i="1" s="1"/>
  <c r="S596" i="1" a="1"/>
  <c r="S596" i="1" s="1"/>
  <c r="T595" i="1" a="1"/>
  <c r="T595" i="1" s="1"/>
  <c r="S595" i="1" a="1"/>
  <c r="S595" i="1" s="1"/>
  <c r="T594" i="1" a="1"/>
  <c r="T594" i="1" s="1"/>
  <c r="S594" i="1" a="1"/>
  <c r="S594" i="1" s="1"/>
  <c r="T593" i="1" a="1"/>
  <c r="T593" i="1" s="1"/>
  <c r="S593" i="1" a="1"/>
  <c r="S593" i="1" s="1"/>
  <c r="T592" i="1" a="1"/>
  <c r="T592" i="1" s="1"/>
  <c r="S592" i="1" a="1"/>
  <c r="S592" i="1" s="1"/>
  <c r="T591" i="1" a="1"/>
  <c r="T591" i="1" s="1"/>
  <c r="S591" i="1" a="1"/>
  <c r="S591" i="1" s="1"/>
  <c r="T590" i="1" a="1"/>
  <c r="T590" i="1" s="1"/>
  <c r="S590" i="1" a="1"/>
  <c r="S590" i="1" s="1"/>
  <c r="T589" i="1" a="1"/>
  <c r="T589" i="1" s="1"/>
  <c r="S589" i="1" a="1"/>
  <c r="S589" i="1" s="1"/>
  <c r="T588" i="1" a="1"/>
  <c r="T588" i="1" s="1"/>
  <c r="S588" i="1" a="1"/>
  <c r="S588" i="1" s="1"/>
  <c r="T587" i="1" a="1"/>
  <c r="T587" i="1" s="1"/>
  <c r="S587" i="1" a="1"/>
  <c r="S587" i="1" s="1"/>
  <c r="T586" i="1" a="1"/>
  <c r="T586" i="1" s="1"/>
  <c r="S586" i="1" a="1"/>
  <c r="S586" i="1" s="1"/>
  <c r="T585" i="1" a="1"/>
  <c r="T585" i="1" s="1"/>
  <c r="S585" i="1" a="1"/>
  <c r="S585" i="1" s="1"/>
  <c r="T584" i="1" a="1"/>
  <c r="T584" i="1" s="1"/>
  <c r="S584" i="1" a="1"/>
  <c r="S584" i="1" s="1"/>
  <c r="T583" i="1" a="1"/>
  <c r="T583" i="1" s="1"/>
  <c r="S583" i="1" a="1"/>
  <c r="S583" i="1" s="1"/>
  <c r="T582" i="1" a="1"/>
  <c r="T582" i="1" s="1"/>
  <c r="S582" i="1" a="1"/>
  <c r="S582" i="1" s="1"/>
  <c r="T581" i="1" a="1"/>
  <c r="T581" i="1" s="1"/>
  <c r="S581" i="1" a="1"/>
  <c r="S581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G579" i="11"/>
  <c r="M596" i="1" a="1"/>
  <c r="M596" i="1" s="1"/>
  <c r="AM596" i="1" s="1"/>
  <c r="M591" i="1" a="1"/>
  <c r="M591" i="1" s="1"/>
  <c r="M590" i="1" a="1"/>
  <c r="M590" i="1" s="1"/>
  <c r="M584" i="1" a="1"/>
  <c r="M584" i="1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G549" i="1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 s="1"/>
  <c r="M550" i="1" a="1"/>
  <c r="M550" i="1" s="1"/>
  <c r="A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M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G546" i="11" s="1"/>
  <c r="N563" i="1" a="1"/>
  <c r="N563" i="1" s="1"/>
  <c r="L561" i="12" s="1"/>
  <c r="M563" i="1" a="1"/>
  <c r="M563" i="1" s="1"/>
  <c r="G545" i="11" s="1"/>
  <c r="N562" i="1" a="1"/>
  <c r="N562" i="1" s="1"/>
  <c r="L560" i="12" s="1"/>
  <c r="M562" i="1" a="1"/>
  <c r="M562" i="1" s="1"/>
  <c r="G544" i="11" s="1"/>
  <c r="N561" i="1" a="1"/>
  <c r="N561" i="1" s="1"/>
  <c r="L559" i="12" s="1"/>
  <c r="N565" i="1" a="1"/>
  <c r="N565" i="1" s="1"/>
  <c r="L563" i="12" s="1"/>
  <c r="M565" i="1" a="1"/>
  <c r="M565" i="1" s="1"/>
  <c r="G547" i="11" s="1"/>
  <c r="N560" i="1" a="1"/>
  <c r="N560" i="1" s="1"/>
  <c r="L558" i="12" s="1"/>
  <c r="M560" i="1" a="1"/>
  <c r="M560" i="1" s="1"/>
  <c r="G542" i="1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G560" i="11" s="1"/>
  <c r="M577" i="1" a="1"/>
  <c r="M577" i="1" s="1"/>
  <c r="G559" i="11" s="1"/>
  <c r="M576" i="1" a="1"/>
  <c r="M576" i="1" s="1"/>
  <c r="G558" i="11" s="1"/>
  <c r="M570" i="1" a="1"/>
  <c r="M570" i="1" s="1"/>
  <c r="G552" i="11" s="1"/>
  <c r="M566" i="1" a="1"/>
  <c r="M566" i="1" s="1"/>
  <c r="G548" i="11" s="1"/>
  <c r="M559" i="1" a="1"/>
  <c r="M559" i="1" s="1"/>
  <c r="G541" i="11" s="1"/>
  <c r="M558" i="1" a="1"/>
  <c r="M558" i="1" s="1"/>
  <c r="G540" i="11" s="1"/>
  <c r="T580" i="1" a="1"/>
  <c r="T580" i="1" s="1"/>
  <c r="S580" i="1" a="1"/>
  <c r="S580" i="1" s="1"/>
  <c r="T579" i="1" a="1"/>
  <c r="T579" i="1" s="1"/>
  <c r="S579" i="1" a="1"/>
  <c r="S579" i="1" s="1"/>
  <c r="T578" i="1" a="1"/>
  <c r="T578" i="1" s="1"/>
  <c r="S578" i="1" a="1"/>
  <c r="S578" i="1" s="1"/>
  <c r="T577" i="1" a="1"/>
  <c r="T577" i="1" s="1"/>
  <c r="S577" i="1" a="1"/>
  <c r="S577" i="1" s="1"/>
  <c r="T576" i="1" a="1"/>
  <c r="T576" i="1" s="1"/>
  <c r="S576" i="1" a="1"/>
  <c r="S576" i="1" s="1"/>
  <c r="T575" i="1" a="1"/>
  <c r="T575" i="1" s="1"/>
  <c r="S575" i="1" a="1"/>
  <c r="S575" i="1" s="1"/>
  <c r="T574" i="1" a="1"/>
  <c r="T574" i="1" s="1"/>
  <c r="S574" i="1" a="1"/>
  <c r="S574" i="1" s="1"/>
  <c r="T573" i="1" a="1"/>
  <c r="T573" i="1" s="1"/>
  <c r="S573" i="1" a="1"/>
  <c r="S573" i="1" s="1"/>
  <c r="D571" i="12" s="1"/>
  <c r="T572" i="1" a="1"/>
  <c r="T572" i="1" s="1"/>
  <c r="S572" i="1" a="1"/>
  <c r="S572" i="1" s="1"/>
  <c r="T571" i="1" a="1"/>
  <c r="T571" i="1" s="1"/>
  <c r="E569" i="12" s="1"/>
  <c r="S571" i="1" a="1"/>
  <c r="S571" i="1" s="1"/>
  <c r="T570" i="1" a="1"/>
  <c r="T570" i="1" s="1"/>
  <c r="S570" i="1" a="1"/>
  <c r="S570" i="1" s="1"/>
  <c r="D568" i="12" s="1"/>
  <c r="T569" i="1" a="1"/>
  <c r="T569" i="1" s="1"/>
  <c r="S569" i="1" a="1"/>
  <c r="S569" i="1" s="1"/>
  <c r="T568" i="1" a="1"/>
  <c r="T568" i="1" s="1"/>
  <c r="E566" i="12" s="1"/>
  <c r="S568" i="1" a="1"/>
  <c r="S568" i="1" s="1"/>
  <c r="T567" i="1" a="1"/>
  <c r="T567" i="1" s="1"/>
  <c r="S567" i="1" a="1"/>
  <c r="S567" i="1" s="1"/>
  <c r="D565" i="12" s="1"/>
  <c r="T566" i="1" a="1"/>
  <c r="T566" i="1" s="1"/>
  <c r="S566" i="1" a="1"/>
  <c r="S566" i="1" s="1"/>
  <c r="T565" i="1" a="1"/>
  <c r="T565" i="1" s="1"/>
  <c r="E563" i="12" s="1"/>
  <c r="S565" i="1" a="1"/>
  <c r="S565" i="1" s="1"/>
  <c r="T564" i="1" a="1"/>
  <c r="T564" i="1" s="1"/>
  <c r="S564" i="1" a="1"/>
  <c r="S564" i="1" s="1"/>
  <c r="D562" i="12" s="1"/>
  <c r="T563" i="1" a="1"/>
  <c r="T563" i="1" s="1"/>
  <c r="S563" i="1" a="1"/>
  <c r="S563" i="1" s="1"/>
  <c r="T562" i="1" a="1"/>
  <c r="T562" i="1" s="1"/>
  <c r="E560" i="12" s="1"/>
  <c r="S562" i="1" a="1"/>
  <c r="S562" i="1" s="1"/>
  <c r="T561" i="1" a="1"/>
  <c r="T561" i="1" s="1"/>
  <c r="S561" i="1" a="1"/>
  <c r="S561" i="1" s="1"/>
  <c r="T560" i="1" a="1"/>
  <c r="T560" i="1" s="1"/>
  <c r="S560" i="1" a="1"/>
  <c r="S560" i="1" s="1"/>
  <c r="T559" i="1" a="1"/>
  <c r="T559" i="1" s="1"/>
  <c r="S559" i="1" a="1"/>
  <c r="S559" i="1" s="1"/>
  <c r="T558" i="1" a="1"/>
  <c r="T558" i="1" s="1"/>
  <c r="S558" i="1" a="1"/>
  <c r="S558" i="1" s="1"/>
  <c r="T557" i="1" a="1"/>
  <c r="T557" i="1" s="1"/>
  <c r="S557" i="1" a="1"/>
  <c r="S557" i="1" s="1"/>
  <c r="T556" i="1" a="1"/>
  <c r="T556" i="1" s="1"/>
  <c r="S556" i="1" a="1"/>
  <c r="S556" i="1" s="1"/>
  <c r="T555" i="1" a="1"/>
  <c r="T555" i="1" s="1"/>
  <c r="S555" i="1" a="1"/>
  <c r="S555" i="1" s="1"/>
  <c r="T554" i="1" a="1"/>
  <c r="T554" i="1" s="1"/>
  <c r="S554" i="1" a="1"/>
  <c r="S554" i="1" s="1"/>
  <c r="D552" i="12" s="1"/>
  <c r="T553" i="1" a="1"/>
  <c r="T553" i="1" s="1"/>
  <c r="E551" i="12" s="1"/>
  <c r="S553" i="1" a="1"/>
  <c r="S553" i="1" s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G539" i="11" s="1"/>
  <c r="N556" i="1" a="1"/>
  <c r="N556" i="1" s="1"/>
  <c r="L554" i="12" s="1"/>
  <c r="M556" i="1" a="1"/>
  <c r="M556" i="1" s="1"/>
  <c r="G538" i="11" s="1"/>
  <c r="N555" i="1" a="1"/>
  <c r="N555" i="1" s="1"/>
  <c r="L553" i="12" s="1"/>
  <c r="M555" i="1" a="1"/>
  <c r="M555" i="1" s="1"/>
  <c r="G537" i="11" s="1"/>
  <c r="N551" i="1" a="1"/>
  <c r="N551" i="1" s="1"/>
  <c r="M551" i="1" a="1"/>
  <c r="M551" i="1" s="1"/>
  <c r="AM551" i="1" s="1"/>
  <c r="N553" i="1" a="1"/>
  <c r="N553" i="1" s="1"/>
  <c r="M553" i="1" a="1"/>
  <c r="M553" i="1" s="1"/>
  <c r="N552" i="1" a="1"/>
  <c r="N552" i="1" s="1"/>
  <c r="M552" i="1" a="1"/>
  <c r="M552" i="1" s="1"/>
  <c r="AM552" i="1" s="1"/>
  <c r="N548" i="1" a="1"/>
  <c r="N548" i="1" s="1"/>
  <c r="M548" i="1" a="1"/>
  <c r="M548" i="1" s="1"/>
  <c r="AM548" i="1" s="1"/>
  <c r="H548" i="1" a="1"/>
  <c r="H548" i="1" s="1"/>
  <c r="N547" i="1" a="1"/>
  <c r="N547" i="1" s="1"/>
  <c r="L545" i="12" s="1"/>
  <c r="M547" i="1" a="1"/>
  <c r="M547" i="1" s="1"/>
  <c r="AM547" i="1" s="1"/>
  <c r="N546" i="1" a="1"/>
  <c r="N546" i="1" s="1"/>
  <c r="M546" i="1" a="1"/>
  <c r="M546" i="1" s="1"/>
  <c r="A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N539" i="1" a="1"/>
  <c r="N539" i="1" s="1"/>
  <c r="M539" i="1" a="1"/>
  <c r="M539" i="1" s="1"/>
  <c r="N538" i="1" a="1"/>
  <c r="N538" i="1" s="1"/>
  <c r="N530" i="1" a="1"/>
  <c r="N530" i="1" s="1"/>
  <c r="M530" i="1" a="1"/>
  <c r="M530" i="1" s="1"/>
  <c r="N526" i="1" a="1"/>
  <c r="N526" i="1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M455" i="1" a="1"/>
  <c r="M455" i="1" s="1"/>
  <c r="AM455" i="1" s="1"/>
  <c r="N519" i="1" a="1"/>
  <c r="N519" i="1" s="1"/>
  <c r="M519" i="1" a="1"/>
  <c r="M519" i="1" s="1"/>
  <c r="AM519" i="1" s="1"/>
  <c r="N518" i="1" a="1"/>
  <c r="N518" i="1" s="1"/>
  <c r="M518" i="1" a="1"/>
  <c r="M518" i="1" s="1"/>
  <c r="AM518" i="1" s="1"/>
  <c r="H515" i="1" a="1"/>
  <c r="H515" i="1" s="1"/>
  <c r="N517" i="1" a="1"/>
  <c r="N517" i="1" s="1"/>
  <c r="N516" i="1" a="1"/>
  <c r="N516" i="1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G536" i="11" s="1"/>
  <c r="N549" i="1" a="1"/>
  <c r="N549" i="1" s="1"/>
  <c r="M549" i="1" a="1"/>
  <c r="M549" i="1" s="1"/>
  <c r="N545" i="1" a="1"/>
  <c r="N545" i="1" s="1"/>
  <c r="M545" i="1" a="1"/>
  <c r="M545" i="1" s="1"/>
  <c r="AM545" i="1" s="1"/>
  <c r="N544" i="1" a="1"/>
  <c r="N544" i="1" s="1"/>
  <c r="M544" i="1" a="1"/>
  <c r="M544" i="1" s="1"/>
  <c r="AM544" i="1" s="1"/>
  <c r="N536" i="1" a="1"/>
  <c r="N536" i="1" s="1"/>
  <c r="M536" i="1" a="1"/>
  <c r="M536" i="1" s="1"/>
  <c r="N535" i="1" a="1"/>
  <c r="N535" i="1" s="1"/>
  <c r="M535" i="1" a="1"/>
  <c r="M535" i="1" s="1"/>
  <c r="N534" i="1" a="1"/>
  <c r="N534" i="1" s="1"/>
  <c r="M534" i="1" a="1"/>
  <c r="M534" i="1" s="1"/>
  <c r="N533" i="1" a="1"/>
  <c r="N533" i="1" s="1"/>
  <c r="M533" i="1" a="1"/>
  <c r="M533" i="1" s="1"/>
  <c r="N531" i="1" a="1"/>
  <c r="N531" i="1" s="1"/>
  <c r="M531" i="1" a="1"/>
  <c r="M531" i="1" s="1"/>
  <c r="N529" i="1" a="1"/>
  <c r="N529" i="1" s="1"/>
  <c r="M529" i="1" a="1"/>
  <c r="M529" i="1" s="1"/>
  <c r="N528" i="1" a="1"/>
  <c r="N528" i="1" s="1"/>
  <c r="L526" i="12" s="1"/>
  <c r="M528" i="1" a="1"/>
  <c r="M528" i="1" s="1"/>
  <c r="F526" i="13" s="1"/>
  <c r="N527" i="1" a="1"/>
  <c r="N527" i="1" s="1"/>
  <c r="M527" i="1" a="1"/>
  <c r="M527" i="1" s="1"/>
  <c r="N525" i="1" a="1"/>
  <c r="N525" i="1" s="1"/>
  <c r="M525" i="1" a="1"/>
  <c r="M525" i="1" s="1"/>
  <c r="N524" i="1" a="1"/>
  <c r="N524" i="1" s="1"/>
  <c r="M524" i="1" a="1"/>
  <c r="M524" i="1" s="1"/>
  <c r="N523" i="1" a="1"/>
  <c r="N523" i="1" s="1"/>
  <c r="M523" i="1" a="1"/>
  <c r="M523" i="1" s="1"/>
  <c r="N521" i="1" a="1"/>
  <c r="N521" i="1" s="1"/>
  <c r="M521" i="1" a="1"/>
  <c r="M521" i="1" s="1"/>
  <c r="AM521" i="1" s="1"/>
  <c r="N520" i="1" a="1"/>
  <c r="N520" i="1" s="1"/>
  <c r="M520" i="1" a="1"/>
  <c r="M520" i="1" s="1"/>
  <c r="AM520" i="1" s="1"/>
  <c r="N515" i="1" a="1"/>
  <c r="N515" i="1" s="1"/>
  <c r="M515" i="1" a="1"/>
  <c r="M515" i="1" s="1"/>
  <c r="AM515" i="1" s="1"/>
  <c r="N514" i="1" a="1"/>
  <c r="N514" i="1" s="1"/>
  <c r="M514" i="1" a="1"/>
  <c r="M514" i="1" s="1"/>
  <c r="AM514" i="1" s="1"/>
  <c r="N511" i="1" a="1"/>
  <c r="N511" i="1" s="1"/>
  <c r="M511" i="1" a="1"/>
  <c r="M511" i="1" s="1"/>
  <c r="AM511" i="1" s="1"/>
  <c r="N510" i="1" a="1"/>
  <c r="N510" i="1" s="1"/>
  <c r="M510" i="1" a="1"/>
  <c r="M510" i="1" s="1"/>
  <c r="A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AM484" i="1" s="1"/>
  <c r="N484" i="1" a="1"/>
  <c r="N484" i="1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N470" i="1" a="1"/>
  <c r="N470" i="1" s="1"/>
  <c r="N472" i="1" a="1"/>
  <c r="N472" i="1" s="1"/>
  <c r="N473" i="1" a="1"/>
  <c r="N473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AM467" i="1" s="1"/>
  <c r="M469" i="1" a="1"/>
  <c r="M469" i="1" s="1"/>
  <c r="AM469" i="1" s="1"/>
  <c r="M470" i="1" a="1"/>
  <c r="M470" i="1" s="1"/>
  <c r="AM470" i="1" s="1"/>
  <c r="M472" i="1" a="1"/>
  <c r="M472" i="1" s="1"/>
  <c r="AM472" i="1" s="1"/>
  <c r="M473" i="1" a="1"/>
  <c r="M473" i="1" s="1"/>
  <c r="AM473" i="1" s="1"/>
  <c r="M475" i="1" a="1"/>
  <c r="M475" i="1" s="1"/>
  <c r="AM475" i="1" s="1"/>
  <c r="M476" i="1" a="1"/>
  <c r="M476" i="1" s="1"/>
  <c r="AM476" i="1" s="1"/>
  <c r="M477" i="1" a="1"/>
  <c r="M477" i="1" s="1"/>
  <c r="AM477" i="1" s="1"/>
  <c r="M478" i="1" a="1"/>
  <c r="M478" i="1" s="1"/>
  <c r="AM478" i="1" s="1"/>
  <c r="M479" i="1" a="1"/>
  <c r="M479" i="1" s="1"/>
  <c r="AM479" i="1" s="1"/>
  <c r="M480" i="1" a="1"/>
  <c r="M480" i="1" s="1"/>
  <c r="A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N457" i="1" a="1"/>
  <c r="N457" i="1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M396" i="1" a="1"/>
  <c r="M396" i="1" s="1"/>
  <c r="AM396" i="1" s="1"/>
  <c r="N395" i="1" a="1"/>
  <c r="N395" i="1" s="1"/>
  <c r="M395" i="1" a="1"/>
  <c r="M395" i="1" s="1"/>
  <c r="AM395" i="1" s="1"/>
  <c r="N394" i="1" a="1"/>
  <c r="N394" i="1" s="1"/>
  <c r="M394" i="1" a="1"/>
  <c r="M394" i="1" s="1"/>
  <c r="AM394" i="1" s="1"/>
  <c r="N393" i="1" a="1"/>
  <c r="N393" i="1" s="1"/>
  <c r="M393" i="1" a="1"/>
  <c r="M393" i="1" s="1"/>
  <c r="A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N369" i="1" a="1"/>
  <c r="N369" i="1" s="1"/>
  <c r="M370" i="1" a="1"/>
  <c r="M370" i="1" s="1"/>
  <c r="N370" i="1" a="1"/>
  <c r="N370" i="1" s="1"/>
  <c r="L368" i="12" s="1"/>
  <c r="M371" i="1" a="1"/>
  <c r="M371" i="1" s="1"/>
  <c r="N371" i="1" a="1"/>
  <c r="N371" i="1" s="1"/>
  <c r="M372" i="1" a="1"/>
  <c r="M372" i="1" s="1"/>
  <c r="N372" i="1" a="1"/>
  <c r="N372" i="1" s="1"/>
  <c r="L370" i="12" s="1"/>
  <c r="M373" i="1" a="1"/>
  <c r="M373" i="1" s="1"/>
  <c r="N373" i="1" a="1"/>
  <c r="N373" i="1" s="1"/>
  <c r="M374" i="1" a="1"/>
  <c r="M374" i="1" s="1"/>
  <c r="N374" i="1" a="1"/>
  <c r="N374" i="1" s="1"/>
  <c r="M375" i="1" a="1"/>
  <c r="M375" i="1" s="1"/>
  <c r="N375" i="1" a="1"/>
  <c r="N375" i="1" s="1"/>
  <c r="L373" i="12" s="1"/>
  <c r="M376" i="1" a="1"/>
  <c r="M376" i="1" s="1"/>
  <c r="N376" i="1" a="1"/>
  <c r="N376" i="1" s="1"/>
  <c r="M377" i="1" a="1"/>
  <c r="M377" i="1" s="1"/>
  <c r="N377" i="1" a="1"/>
  <c r="N377" i="1" s="1"/>
  <c r="M378" i="1" a="1"/>
  <c r="M378" i="1" s="1"/>
  <c r="N378" i="1" a="1"/>
  <c r="N378" i="1" s="1"/>
  <c r="M379" i="1" a="1"/>
  <c r="M379" i="1" s="1"/>
  <c r="N379" i="1" a="1"/>
  <c r="N379" i="1" s="1"/>
  <c r="M380" i="1" a="1"/>
  <c r="M380" i="1" s="1"/>
  <c r="N380" i="1" a="1"/>
  <c r="N380" i="1" s="1"/>
  <c r="M381" i="1" a="1"/>
  <c r="M381" i="1" s="1"/>
  <c r="N381" i="1" a="1"/>
  <c r="N381" i="1" s="1"/>
  <c r="M382" i="1" a="1"/>
  <c r="M382" i="1" s="1"/>
  <c r="N382" i="1" a="1"/>
  <c r="N382" i="1" s="1"/>
  <c r="M383" i="1" a="1"/>
  <c r="M383" i="1" s="1"/>
  <c r="N383" i="1" a="1"/>
  <c r="N383" i="1" s="1"/>
  <c r="M384" i="1" a="1"/>
  <c r="M384" i="1" s="1"/>
  <c r="N384" i="1" a="1"/>
  <c r="N384" i="1" s="1"/>
  <c r="M391" i="1" a="1"/>
  <c r="M391" i="1" s="1"/>
  <c r="N391" i="1" a="1"/>
  <c r="N391" i="1" s="1"/>
  <c r="M392" i="1" a="1"/>
  <c r="M392" i="1" s="1"/>
  <c r="N392" i="1" a="1"/>
  <c r="N392" i="1" s="1"/>
  <c r="N350" i="1" a="1"/>
  <c r="N350" i="1" s="1"/>
  <c r="N351" i="1" a="1"/>
  <c r="N351" i="1" s="1"/>
  <c r="L349" i="12" s="1"/>
  <c r="N352" i="1" a="1"/>
  <c r="N352" i="1" s="1"/>
  <c r="L350" i="12" s="1"/>
  <c r="N359" i="1" a="1"/>
  <c r="N359" i="1" s="1"/>
  <c r="N362" i="1" a="1"/>
  <c r="N362" i="1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K360" i="12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N329" i="1" a="1"/>
  <c r="N329" i="1" s="1"/>
  <c r="N328" i="1" a="1"/>
  <c r="N328" i="1" s="1"/>
  <c r="L326" i="12" s="1"/>
  <c r="N324" i="1" a="1"/>
  <c r="N324" i="1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 s="1"/>
  <c r="N319" i="1" a="1"/>
  <c r="N319" i="1" s="1"/>
  <c r="L317" i="12" s="1"/>
  <c r="N318" i="1" a="1"/>
  <c r="N318" i="1" s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 s="1"/>
  <c r="L305" i="12" s="1"/>
  <c r="N306" i="1" a="1"/>
  <c r="N306" i="1" s="1"/>
  <c r="N304" i="1" a="1"/>
  <c r="N304" i="1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 s="1"/>
  <c r="N296" i="1" a="1"/>
  <c r="N296" i="1" s="1"/>
  <c r="N295" i="1" a="1"/>
  <c r="N295" i="1" s="1"/>
  <c r="N294" i="1" a="1"/>
  <c r="N294" i="1" s="1"/>
  <c r="N293" i="1" a="1"/>
  <c r="N293" i="1" s="1"/>
  <c r="N292" i="1" a="1"/>
  <c r="N292" i="1" s="1"/>
  <c r="N291" i="1" a="1"/>
  <c r="N291" i="1" s="1"/>
  <c r="N290" i="1" a="1"/>
  <c r="N290" i="1" s="1"/>
  <c r="M329" i="1" a="1"/>
  <c r="M329" i="1" s="1"/>
  <c r="K327" i="12" s="1"/>
  <c r="M328" i="1" a="1"/>
  <c r="M328" i="1" s="1"/>
  <c r="M324" i="1" a="1"/>
  <c r="M324" i="1" s="1"/>
  <c r="M323" i="1" a="1"/>
  <c r="M323" i="1" s="1"/>
  <c r="K321" i="12" s="1"/>
  <c r="M322" i="1" a="1"/>
  <c r="M322" i="1" s="1"/>
  <c r="M321" i="1" a="1"/>
  <c r="M321" i="1" s="1"/>
  <c r="M320" i="1" a="1"/>
  <c r="M320" i="1" s="1"/>
  <c r="K318" i="12" s="1"/>
  <c r="M319" i="1" a="1"/>
  <c r="M319" i="1" s="1"/>
  <c r="M318" i="1" a="1"/>
  <c r="M318" i="1" s="1"/>
  <c r="M317" i="1" a="1"/>
  <c r="M317" i="1" s="1"/>
  <c r="K315" i="12" s="1"/>
  <c r="M316" i="1" a="1"/>
  <c r="M316" i="1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M304" i="1" a="1"/>
  <c r="M304" i="1" s="1"/>
  <c r="K302" i="12" s="1"/>
  <c r="M302" i="1" a="1"/>
  <c r="M302" i="1" s="1"/>
  <c r="K300" i="12" s="1"/>
  <c r="M298" i="1" a="1"/>
  <c r="M298" i="1" s="1"/>
  <c r="M296" i="1" a="1"/>
  <c r="M296" i="1" s="1"/>
  <c r="K294" i="12" s="1"/>
  <c r="M295" i="1" a="1"/>
  <c r="M295" i="1" s="1"/>
  <c r="M294" i="1" a="1"/>
  <c r="M294" i="1" s="1"/>
  <c r="K292" i="12" s="1"/>
  <c r="M293" i="1" a="1"/>
  <c r="M293" i="1" s="1"/>
  <c r="K291" i="12" s="1"/>
  <c r="M292" i="1" a="1"/>
  <c r="M292" i="1" s="1"/>
  <c r="M291" i="1" a="1"/>
  <c r="M291" i="1" s="1"/>
  <c r="N288" i="1" a="1"/>
  <c r="N288" i="1" s="1"/>
  <c r="L286" i="12" s="1"/>
  <c r="M288" i="1" a="1"/>
  <c r="M288" i="1" s="1"/>
  <c r="K286" i="12" s="1"/>
  <c r="R257" i="1"/>
  <c r="S255" i="12" s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K282" i="12" s="1"/>
  <c r="N283" i="1" a="1"/>
  <c r="N283" i="1" s="1"/>
  <c r="M283" i="1" a="1"/>
  <c r="M283" i="1" s="1"/>
  <c r="N279" i="1" a="1"/>
  <c r="N279" i="1" s="1"/>
  <c r="M279" i="1" a="1"/>
  <c r="M279" i="1" s="1"/>
  <c r="K277" i="12" s="1"/>
  <c r="N278" i="1" a="1"/>
  <c r="N278" i="1" s="1"/>
  <c r="L276" i="12" s="1"/>
  <c r="M278" i="1" a="1"/>
  <c r="M278" i="1" s="1"/>
  <c r="M280" i="1" a="1"/>
  <c r="M280" i="1" s="1"/>
  <c r="N277" i="1" a="1"/>
  <c r="N277" i="1" s="1"/>
  <c r="M277" i="1" a="1"/>
  <c r="M277" i="1" s="1"/>
  <c r="N276" i="1" a="1"/>
  <c r="N276" i="1" s="1"/>
  <c r="M276" i="1" a="1"/>
  <c r="M276" i="1" s="1"/>
  <c r="N275" i="1" a="1"/>
  <c r="N275" i="1" s="1"/>
  <c r="M275" i="1" a="1"/>
  <c r="M275" i="1" s="1"/>
  <c r="N272" i="1" a="1"/>
  <c r="N272" i="1" s="1"/>
  <c r="M272" i="1" a="1"/>
  <c r="M272" i="1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M290" i="1" a="1"/>
  <c r="M290" i="1" s="1"/>
  <c r="K288" i="12" s="1"/>
  <c r="M289" i="1" a="1"/>
  <c r="M289" i="1" s="1"/>
  <c r="M287" i="1" a="1"/>
  <c r="M287" i="1" s="1"/>
  <c r="K285" i="12" s="1"/>
  <c r="M282" i="1" a="1"/>
  <c r="M282" i="1" s="1"/>
  <c r="M281" i="1" a="1"/>
  <c r="M281" i="1" s="1"/>
  <c r="N273" i="1" a="1"/>
  <c r="N273" i="1" s="1"/>
  <c r="L271" i="12" s="1"/>
  <c r="M273" i="1" a="1"/>
  <c r="M273" i="1" s="1"/>
  <c r="K271" i="12" s="1"/>
  <c r="M274" i="1" a="1"/>
  <c r="M274" i="1" s="1"/>
  <c r="M270" i="1" a="1"/>
  <c r="M270" i="1" s="1"/>
  <c r="M269" i="1" a="1"/>
  <c r="M269" i="1" s="1"/>
  <c r="K267" i="12" s="1"/>
  <c r="M268" i="1" a="1"/>
  <c r="M268" i="1" s="1"/>
  <c r="M267" i="1" a="1"/>
  <c r="M267" i="1" s="1"/>
  <c r="K265" i="12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M258" i="1" a="1"/>
  <c r="M258" i="1" s="1"/>
  <c r="N258" i="1" a="1"/>
  <c r="N258" i="1" s="1"/>
  <c r="N270" i="1" a="1"/>
  <c r="N270" i="1" s="1"/>
  <c r="N269" i="1" a="1"/>
  <c r="N269" i="1" s="1"/>
  <c r="L267" i="12" s="1"/>
  <c r="N268" i="1" a="1"/>
  <c r="N268" i="1" s="1"/>
  <c r="N267" i="1" a="1"/>
  <c r="N267" i="1" s="1"/>
  <c r="N266" i="1" a="1"/>
  <c r="N266" i="1" s="1"/>
  <c r="L264" i="12" s="1"/>
  <c r="N265" i="1" a="1"/>
  <c r="N265" i="1" s="1"/>
  <c r="N264" i="1" a="1"/>
  <c r="N264" i="1" s="1"/>
  <c r="N263" i="1" a="1"/>
  <c r="N263" i="1" s="1"/>
  <c r="L261" i="12" s="1"/>
  <c r="N262" i="1" a="1"/>
  <c r="N262" i="1" s="1"/>
  <c r="N260" i="1" a="1"/>
  <c r="N260" i="1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M254" i="1" a="1"/>
  <c r="M254" i="1" s="1"/>
  <c r="N253" i="1" a="1"/>
  <c r="N253" i="1" s="1"/>
  <c r="L251" i="12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M231" i="1" a="1"/>
  <c r="M231" i="1" s="1"/>
  <c r="N241" i="1" a="1"/>
  <c r="N241" i="1" s="1"/>
  <c r="L239" i="12" s="1"/>
  <c r="M241" i="1" a="1"/>
  <c r="M241" i="1" s="1"/>
  <c r="N238" i="1" a="1"/>
  <c r="N238" i="1" s="1"/>
  <c r="M238" i="1" a="1"/>
  <c r="M238" i="1" s="1"/>
  <c r="N237" i="1" a="1"/>
  <c r="N237" i="1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M240" i="1" a="1"/>
  <c r="M240" i="1" s="1"/>
  <c r="N240" i="1" a="1"/>
  <c r="N240" i="1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S482" i="12" s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S512" i="12" s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S513" i="12" s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S524" i="12" s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S546" i="12" s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S377" i="12" s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S378" i="12" s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S379" i="12" s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S382" i="12" s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S391" i="12" s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S392" i="12" s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S393" i="12" s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S394" i="12" s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F557" i="11"/>
  <c r="H557" i="11"/>
  <c r="I557" i="11"/>
  <c r="J557" i="11"/>
  <c r="K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E593" i="12" l="1"/>
  <c r="D577" i="11"/>
  <c r="D602" i="12"/>
  <c r="C586" i="11"/>
  <c r="E589" i="12"/>
  <c r="D573" i="11"/>
  <c r="L578" i="12"/>
  <c r="AN580" i="1"/>
  <c r="AM585" i="1"/>
  <c r="G567" i="11"/>
  <c r="E602" i="12"/>
  <c r="D586" i="11"/>
  <c r="L587" i="12"/>
  <c r="AN589" i="1"/>
  <c r="D585" i="11"/>
  <c r="E601" i="12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BB600" i="1"/>
  <c r="AJ600" i="1"/>
  <c r="BB599" i="1"/>
  <c r="AJ599" i="1"/>
  <c r="F534" i="13"/>
  <c r="AM536" i="1"/>
  <c r="L541" i="12"/>
  <c r="AN543" i="1"/>
  <c r="D573" i="12"/>
  <c r="C557" i="11"/>
  <c r="E564" i="12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E555" i="12"/>
  <c r="D539" i="11"/>
  <c r="D560" i="12"/>
  <c r="C544" i="11"/>
  <c r="L521" i="12"/>
  <c r="AN523" i="1"/>
  <c r="F540" i="13"/>
  <c r="AM542" i="1"/>
  <c r="E552" i="12"/>
  <c r="D536" i="11"/>
  <c r="D554" i="12"/>
  <c r="C538" i="11"/>
  <c r="D566" i="12"/>
  <c r="C550" i="11"/>
  <c r="E567" i="12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L475" i="12"/>
  <c r="AN477" i="1"/>
  <c r="D557" i="12"/>
  <c r="C541" i="11"/>
  <c r="E558" i="12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F533" i="13"/>
  <c r="AM535" i="1"/>
  <c r="L524" i="12"/>
  <c r="AN526" i="1"/>
  <c r="E561" i="12"/>
  <c r="D545" i="11"/>
  <c r="D563" i="12"/>
  <c r="C547" i="11"/>
  <c r="E572" i="12"/>
  <c r="D556" i="11"/>
  <c r="E573" i="12"/>
  <c r="D557" i="11"/>
  <c r="D577" i="12"/>
  <c r="C561" i="11"/>
  <c r="D578" i="12"/>
  <c r="C562" i="11"/>
  <c r="L548" i="12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L471" i="12"/>
  <c r="AN473" i="1"/>
  <c r="F463" i="11"/>
  <c r="AK484" i="1"/>
  <c r="L542" i="12"/>
  <c r="AN544" i="1"/>
  <c r="L538" i="12"/>
  <c r="AN540" i="1"/>
  <c r="L509" i="12"/>
  <c r="AN511" i="1"/>
  <c r="F531" i="13"/>
  <c r="AM533" i="1"/>
  <c r="L532" i="12"/>
  <c r="AN534" i="1"/>
  <c r="L534" i="12"/>
  <c r="AN536" i="1"/>
  <c r="L547" i="12"/>
  <c r="AN549" i="1"/>
  <c r="L453" i="12"/>
  <c r="AN455" i="1"/>
  <c r="L536" i="12"/>
  <c r="AN538" i="1"/>
  <c r="L551" i="12"/>
  <c r="AN553" i="1"/>
  <c r="L508" i="12"/>
  <c r="AN510" i="1"/>
  <c r="L531" i="12"/>
  <c r="AN533" i="1"/>
  <c r="L514" i="12"/>
  <c r="AN516" i="1"/>
  <c r="L517" i="12"/>
  <c r="AN519" i="1"/>
  <c r="L544" i="12"/>
  <c r="AN546" i="1"/>
  <c r="AK548" i="1"/>
  <c r="F530" i="11"/>
  <c r="L550" i="12"/>
  <c r="AN552" i="1"/>
  <c r="F523" i="13"/>
  <c r="AM525" i="1"/>
  <c r="L525" i="12"/>
  <c r="AN527" i="1"/>
  <c r="F527" i="13"/>
  <c r="AM529" i="1"/>
  <c r="AK515" i="1"/>
  <c r="F494" i="11"/>
  <c r="L516" i="12"/>
  <c r="AN518" i="1"/>
  <c r="L528" i="12"/>
  <c r="AN530" i="1"/>
  <c r="F537" i="13"/>
  <c r="AM539" i="1"/>
  <c r="F539" i="13"/>
  <c r="AM541" i="1"/>
  <c r="D553" i="12"/>
  <c r="C537" i="11"/>
  <c r="E556" i="12"/>
  <c r="D540" i="11"/>
  <c r="E557" i="12"/>
  <c r="D541" i="11"/>
  <c r="D561" i="12"/>
  <c r="C545" i="11"/>
  <c r="E565" i="12"/>
  <c r="D549" i="11"/>
  <c r="D570" i="12"/>
  <c r="C554" i="11"/>
  <c r="L467" i="12"/>
  <c r="AN469" i="1"/>
  <c r="L533" i="12"/>
  <c r="AN535" i="1"/>
  <c r="F487" i="11"/>
  <c r="AK508" i="1"/>
  <c r="E524" i="13"/>
  <c r="F508" i="11"/>
  <c r="AK526" i="1"/>
  <c r="L537" i="12"/>
  <c r="AN539" i="1"/>
  <c r="F541" i="13"/>
  <c r="AM543" i="1"/>
  <c r="L546" i="12"/>
  <c r="AN548" i="1"/>
  <c r="E553" i="12"/>
  <c r="D537" i="11"/>
  <c r="E554" i="12"/>
  <c r="D538" i="11"/>
  <c r="D558" i="12"/>
  <c r="C542" i="11"/>
  <c r="D559" i="12"/>
  <c r="C543" i="11"/>
  <c r="E562" i="12"/>
  <c r="D546" i="11"/>
  <c r="D567" i="12"/>
  <c r="C551" i="11"/>
  <c r="E571" i="12"/>
  <c r="D555" i="11"/>
  <c r="L478" i="12"/>
  <c r="AN480" i="1"/>
  <c r="L513" i="12"/>
  <c r="AN515" i="1"/>
  <c r="F529" i="13"/>
  <c r="AM531" i="1"/>
  <c r="F532" i="13"/>
  <c r="AM534" i="1"/>
  <c r="L543" i="12"/>
  <c r="AN545" i="1"/>
  <c r="F493" i="11"/>
  <c r="AK514" i="1"/>
  <c r="L515" i="12"/>
  <c r="AN517" i="1"/>
  <c r="F524" i="13"/>
  <c r="AM526" i="1"/>
  <c r="F528" i="13"/>
  <c r="AM530" i="1"/>
  <c r="L540" i="12"/>
  <c r="AN542" i="1"/>
  <c r="L539" i="12"/>
  <c r="AN541" i="1"/>
  <c r="L549" i="12"/>
  <c r="AN551" i="1"/>
  <c r="D555" i="12"/>
  <c r="C539" i="11"/>
  <c r="D556" i="12"/>
  <c r="C540" i="11"/>
  <c r="E559" i="12"/>
  <c r="D543" i="11"/>
  <c r="D564" i="12"/>
  <c r="C548" i="11"/>
  <c r="E568" i="12"/>
  <c r="D552" i="11"/>
  <c r="K319" i="12"/>
  <c r="AM321" i="1"/>
  <c r="L273" i="12"/>
  <c r="AN275" i="1"/>
  <c r="L379" i="12"/>
  <c r="AN381" i="1"/>
  <c r="L380" i="12"/>
  <c r="AN382" i="1"/>
  <c r="BB594" i="1"/>
  <c r="AJ594" i="1"/>
  <c r="L360" i="12"/>
  <c r="AN362" i="1"/>
  <c r="K367" i="12"/>
  <c r="AM369" i="1"/>
  <c r="BB593" i="1"/>
  <c r="AJ593" i="1"/>
  <c r="K376" i="12"/>
  <c r="AM378" i="1"/>
  <c r="L371" i="12"/>
  <c r="AN373" i="1"/>
  <c r="K375" i="12"/>
  <c r="AM377" i="1"/>
  <c r="L280" i="12"/>
  <c r="AN282" i="1"/>
  <c r="K350" i="12"/>
  <c r="AM352" i="1"/>
  <c r="K382" i="12"/>
  <c r="AM384" i="1"/>
  <c r="K372" i="12"/>
  <c r="AM374" i="1"/>
  <c r="K370" i="12"/>
  <c r="AM372" i="1"/>
  <c r="K459" i="12"/>
  <c r="AM461" i="1"/>
  <c r="K452" i="12"/>
  <c r="AM454" i="1"/>
  <c r="L455" i="12"/>
  <c r="AN457" i="1"/>
  <c r="L476" i="12"/>
  <c r="AN478" i="1"/>
  <c r="L474" i="12"/>
  <c r="AN476" i="1"/>
  <c r="F521" i="13"/>
  <c r="AM523" i="1"/>
  <c r="F522" i="13"/>
  <c r="AM524" i="1"/>
  <c r="L277" i="12"/>
  <c r="AN279" i="1"/>
  <c r="L291" i="12"/>
  <c r="AN293" i="1"/>
  <c r="K389" i="12"/>
  <c r="AM391" i="1"/>
  <c r="K378" i="12"/>
  <c r="AM380" i="1"/>
  <c r="L376" i="12"/>
  <c r="AN378" i="1"/>
  <c r="L374" i="12"/>
  <c r="AN376" i="1"/>
  <c r="K373" i="12"/>
  <c r="AM375" i="1"/>
  <c r="L393" i="12"/>
  <c r="AN395" i="1"/>
  <c r="K455" i="12"/>
  <c r="AM457" i="1"/>
  <c r="L473" i="12"/>
  <c r="AN475" i="1"/>
  <c r="L470" i="12"/>
  <c r="AN472" i="1"/>
  <c r="L522" i="12"/>
  <c r="AN524" i="1"/>
  <c r="L523" i="12"/>
  <c r="AN525" i="1"/>
  <c r="L527" i="12"/>
  <c r="AN529" i="1"/>
  <c r="L529" i="12"/>
  <c r="AN531" i="1"/>
  <c r="K381" i="12"/>
  <c r="AM383" i="1"/>
  <c r="K379" i="12"/>
  <c r="AM381" i="1"/>
  <c r="L377" i="12"/>
  <c r="AN379" i="1"/>
  <c r="K369" i="12"/>
  <c r="AM371" i="1"/>
  <c r="L367" i="12"/>
  <c r="AN369" i="1"/>
  <c r="L392" i="12"/>
  <c r="AN394" i="1"/>
  <c r="L477" i="12"/>
  <c r="AN479" i="1"/>
  <c r="L468" i="12"/>
  <c r="AN470" i="1"/>
  <c r="L482" i="12"/>
  <c r="AN484" i="1"/>
  <c r="L512" i="12"/>
  <c r="AN514" i="1"/>
  <c r="L518" i="12"/>
  <c r="AN520" i="1"/>
  <c r="L519" i="12"/>
  <c r="AN521" i="1"/>
  <c r="F525" i="13"/>
  <c r="AM527" i="1"/>
  <c r="K295" i="12"/>
  <c r="AM297" i="1"/>
  <c r="L304" i="12"/>
  <c r="AN306" i="1"/>
  <c r="K380" i="12"/>
  <c r="AM382" i="1"/>
  <c r="L375" i="12"/>
  <c r="AN377" i="1"/>
  <c r="K371" i="12"/>
  <c r="AM373" i="1"/>
  <c r="L391" i="12"/>
  <c r="AN393" i="1"/>
  <c r="L381" i="12"/>
  <c r="AN383" i="1"/>
  <c r="K377" i="12"/>
  <c r="AM379" i="1"/>
  <c r="L372" i="12"/>
  <c r="AN374" i="1"/>
  <c r="K368" i="12"/>
  <c r="AM370" i="1"/>
  <c r="L394" i="12"/>
  <c r="AN396" i="1"/>
  <c r="L459" i="12"/>
  <c r="AN461" i="1"/>
  <c r="K275" i="12"/>
  <c r="AM277" i="1"/>
  <c r="L390" i="12"/>
  <c r="AN392" i="1"/>
  <c r="L378" i="12"/>
  <c r="AN380" i="1"/>
  <c r="K374" i="12"/>
  <c r="AM376" i="1"/>
  <c r="L369" i="12"/>
  <c r="AN371" i="1"/>
  <c r="L452" i="12"/>
  <c r="AN454" i="1"/>
  <c r="BB592" i="1"/>
  <c r="AJ592" i="1"/>
  <c r="K252" i="12"/>
  <c r="AM254" i="1"/>
  <c r="L268" i="12"/>
  <c r="AN270" i="1"/>
  <c r="K262" i="12"/>
  <c r="AM264" i="1"/>
  <c r="K259" i="12"/>
  <c r="AM261" i="1"/>
  <c r="L236" i="12"/>
  <c r="AN238" i="1"/>
  <c r="K270" i="12"/>
  <c r="AM272" i="1"/>
  <c r="K322" i="12"/>
  <c r="AM324" i="1"/>
  <c r="L288" i="12"/>
  <c r="AN290" i="1"/>
  <c r="K346" i="12"/>
  <c r="AM348" i="1"/>
  <c r="L348" i="12"/>
  <c r="AN350" i="1"/>
  <c r="K390" i="12"/>
  <c r="AM392" i="1"/>
  <c r="L283" i="12"/>
  <c r="AN285" i="1"/>
  <c r="L294" i="12"/>
  <c r="AN296" i="1"/>
  <c r="L298" i="12"/>
  <c r="AN300" i="1"/>
  <c r="K357" i="12"/>
  <c r="AM359" i="1"/>
  <c r="K349" i="12"/>
  <c r="AM351" i="1"/>
  <c r="L389" i="12"/>
  <c r="AN391" i="1"/>
  <c r="L382" i="12"/>
  <c r="AN384" i="1"/>
  <c r="K279" i="12"/>
  <c r="AM281" i="1"/>
  <c r="K276" i="12"/>
  <c r="AM278" i="1"/>
  <c r="K316" i="12"/>
  <c r="AM318" i="1"/>
  <c r="L307" i="12"/>
  <c r="AN309" i="1"/>
  <c r="K348" i="12"/>
  <c r="AM350" i="1"/>
  <c r="L357" i="12"/>
  <c r="AN359" i="1"/>
  <c r="K229" i="12"/>
  <c r="AM231" i="1"/>
  <c r="L250" i="12"/>
  <c r="AN252" i="1"/>
  <c r="L256" i="12"/>
  <c r="AN258" i="1"/>
  <c r="K255" i="12"/>
  <c r="AM257" i="1"/>
  <c r="L279" i="12"/>
  <c r="AN281" i="1"/>
  <c r="L285" i="12"/>
  <c r="AN287" i="1"/>
  <c r="L274" i="12"/>
  <c r="AN276" i="1"/>
  <c r="L275" i="12"/>
  <c r="AN277" i="1"/>
  <c r="L281" i="12"/>
  <c r="AN283" i="1"/>
  <c r="L282" i="12"/>
  <c r="AN284" i="1"/>
  <c r="K293" i="12"/>
  <c r="AM295" i="1"/>
  <c r="K296" i="12"/>
  <c r="AM298" i="1"/>
  <c r="K314" i="12"/>
  <c r="AM316" i="1"/>
  <c r="K326" i="12"/>
  <c r="AM328" i="1"/>
  <c r="L293" i="12"/>
  <c r="AN295" i="1"/>
  <c r="L295" i="12"/>
  <c r="AN297" i="1"/>
  <c r="L321" i="12"/>
  <c r="AN323" i="1"/>
  <c r="L258" i="12"/>
  <c r="AN260" i="1"/>
  <c r="L262" i="12"/>
  <c r="AN264" i="1"/>
  <c r="K287" i="12"/>
  <c r="AM289" i="1"/>
  <c r="L287" i="12"/>
  <c r="AN289" i="1"/>
  <c r="L270" i="12"/>
  <c r="AN272" i="1"/>
  <c r="K278" i="12"/>
  <c r="AM280" i="1"/>
  <c r="K283" i="12"/>
  <c r="AM285" i="1"/>
  <c r="K284" i="12"/>
  <c r="AM286" i="1"/>
  <c r="K289" i="12"/>
  <c r="AM291" i="1"/>
  <c r="K304" i="12"/>
  <c r="AM306" i="1"/>
  <c r="K317" i="12"/>
  <c r="AM319" i="1"/>
  <c r="L289" i="12"/>
  <c r="AN291" i="1"/>
  <c r="L315" i="12"/>
  <c r="AN317" i="1"/>
  <c r="L322" i="12"/>
  <c r="AN324" i="1"/>
  <c r="L327" i="12"/>
  <c r="AN329" i="1"/>
  <c r="L233" i="12"/>
  <c r="AN235" i="1"/>
  <c r="K232" i="12"/>
  <c r="AM234" i="1"/>
  <c r="L255" i="12"/>
  <c r="AN257" i="1"/>
  <c r="K254" i="12"/>
  <c r="AM256" i="1"/>
  <c r="K263" i="12"/>
  <c r="AM265" i="1"/>
  <c r="K266" i="12"/>
  <c r="AM268" i="1"/>
  <c r="K272" i="12"/>
  <c r="AM274" i="1"/>
  <c r="L272" i="12"/>
  <c r="AN274" i="1"/>
  <c r="K273" i="12"/>
  <c r="AM275" i="1"/>
  <c r="K274" i="12"/>
  <c r="AM276" i="1"/>
  <c r="K281" i="12"/>
  <c r="AM283" i="1"/>
  <c r="L284" i="12"/>
  <c r="AN286" i="1"/>
  <c r="K290" i="12"/>
  <c r="AM292" i="1"/>
  <c r="K320" i="12"/>
  <c r="AM322" i="1"/>
  <c r="L290" i="12"/>
  <c r="AN292" i="1"/>
  <c r="L292" i="12"/>
  <c r="AN294" i="1"/>
  <c r="L302" i="12"/>
  <c r="AN304" i="1"/>
  <c r="L318" i="12"/>
  <c r="AN320" i="1"/>
  <c r="L328" i="12"/>
  <c r="AN330" i="1"/>
  <c r="K226" i="12"/>
  <c r="AM228" i="1"/>
  <c r="L226" i="12"/>
  <c r="AN228" i="1"/>
  <c r="K234" i="12"/>
  <c r="AM236" i="1"/>
  <c r="L235" i="12"/>
  <c r="AN237" i="1"/>
  <c r="K251" i="12"/>
  <c r="AM253" i="1"/>
  <c r="K258" i="12"/>
  <c r="AM260" i="1"/>
  <c r="L263" i="12"/>
  <c r="AN265" i="1"/>
  <c r="L266" i="12"/>
  <c r="AN268" i="1"/>
  <c r="L238" i="12"/>
  <c r="AN240" i="1"/>
  <c r="K239" i="12"/>
  <c r="AM241" i="1"/>
  <c r="K249" i="12"/>
  <c r="AM251" i="1"/>
  <c r="L252" i="12"/>
  <c r="AN254" i="1"/>
  <c r="K260" i="12"/>
  <c r="AM262" i="1"/>
  <c r="L214" i="12"/>
  <c r="AN216" i="1"/>
  <c r="K233" i="12"/>
  <c r="AM235" i="1"/>
  <c r="K235" i="12"/>
  <c r="AM237" i="1"/>
  <c r="L242" i="12"/>
  <c r="AN244" i="1"/>
  <c r="L249" i="12"/>
  <c r="AN251" i="1"/>
  <c r="L260" i="12"/>
  <c r="AN262" i="1"/>
  <c r="L265" i="12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F588" i="13"/>
  <c r="K589" i="12"/>
  <c r="F589" i="13"/>
  <c r="K590" i="12"/>
  <c r="F590" i="13"/>
  <c r="K591" i="12"/>
  <c r="F591" i="13"/>
  <c r="K592" i="12"/>
  <c r="F592" i="13"/>
  <c r="K593" i="12"/>
  <c r="F593" i="13"/>
  <c r="K594" i="12"/>
  <c r="F594" i="13"/>
  <c r="K595" i="12"/>
  <c r="F595" i="13"/>
  <c r="K596" i="12"/>
  <c r="F596" i="13"/>
  <c r="K597" i="12"/>
  <c r="F597" i="13"/>
  <c r="K598" i="12"/>
  <c r="F598" i="13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67" i="11" l="1"/>
  <c r="N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K599" i="13" l="1"/>
  <c r="I599" i="13" l="1"/>
  <c r="H599" i="13" l="1"/>
  <c r="J599" i="13" l="1"/>
  <c r="C599" i="12" l="1"/>
  <c r="B599" i="13" l="1"/>
  <c r="A599" i="12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F599" i="13" l="1"/>
  <c r="K599" i="12"/>
  <c r="G583" i="11"/>
  <c r="O599" i="12" l="1"/>
  <c r="N599" i="12" l="1"/>
  <c r="H583" i="11"/>
  <c r="M599" i="12" l="1"/>
  <c r="G599" i="13" l="1"/>
  <c r="J599" i="12"/>
  <c r="E599" i="13" l="1"/>
  <c r="I599" i="12"/>
  <c r="F583" i="11"/>
  <c r="H599" i="12" l="1"/>
  <c r="D599" i="13" l="1"/>
  <c r="G599" i="12"/>
  <c r="E583" i="11"/>
  <c r="V599" i="12" l="1"/>
  <c r="W599" i="12"/>
  <c r="X599" i="12"/>
  <c r="C599" i="13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<sst xmlns="http://schemas.openxmlformats.org/spreadsheetml/2006/main" count="12858" uniqueCount="1858">
  <si>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</si>
  <si>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</si>
  <si>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</si>
  <si>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</si>
  <si>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</si>
  <si>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</si>
  <si>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</si>
  <si>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</si>
  <si>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</si>
  <si>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</si>
  <si>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</si>
  <si>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</si>
  <si>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</si>
  <si>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</si>
  <si>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</si>
  <si>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</si>
  <si>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</si>
  <si>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</si>
  <si>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</si>
  <si>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</si>
  <si>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</si>
  <si>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</si>
  <si>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</si>
  <si>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</si>
  <si>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</si>
  <si>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</si>
  <si>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</si>
  <si>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</si>
  <si>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</si>
  <si>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</si>
  <si>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</si>
  <si>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</si>
  <si>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</si>
  <si>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</si>
  <si>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</si>
  <si>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</si>
  <si>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</si>
  <si>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</si>
  <si>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</si>
  <si>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</si>
  <si>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</si>
  <si>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</si>
  <si>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</si>
  <si>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</si>
  <si>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</si>
  <si>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</si>
  <si>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</si>
  <si>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</si>
  <si>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</si>
  <si>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</si>
  <si>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</si>
  <si>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</si>
  <si>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</si>
  <si>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</si>
  <si>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</si>
  <si>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</si>
  <si>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</si>
  <si>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</si>
  <si>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</si>
  <si>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</si>
  <si>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</si>
  <si>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</si>
  <si>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</si>
  <si>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</si>
  <si>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</si>
  <si>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</si>
  <si>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</si>
  <si>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</si>
  <si>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</si>
  <si>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</si>
  <si>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</si>
  <si>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</si>
  <si>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</si>
  <si>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</si>
  <si>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</si>
  <si>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</si>
  <si>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</si>
  <si>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</si>
  <si>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</si>
  <si>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</si>
  <si>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</si>
  <si>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</si>
  <si>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</si>
  <si>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</si>
  <si>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</si>
  <si>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</si>
  <si>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</si>
  <si>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</si>
  <si>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</si>
  <si>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</si>
  <si>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</si>
  <si>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</si>
  <si>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</si>
  <si>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</si>
  <si>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</si>
  <si>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</si>
  <si>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</si>
  <si>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</si>
  <si>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</si>
  <si>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</si>
  <si>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</si>
  <si>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</si>
  <si>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</si>
  <si>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</si>
  <si>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</si>
  <si>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</si>
  <si>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</si>
  <si>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</si>
  <si>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</si>
  <si>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</si>
  <si>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</si>
  <si>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</si>
  <si>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</si>
  <si>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</si>
  <si>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</si>
  <si>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</si>
  <si>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</si>
  <si>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</si>
  <si>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</si>
  <si>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</si>
  <si>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</si>
  <si>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</si>
  <si>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</si>
  <si>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</si>
  <si>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</si>
  <si>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</si>
  <si>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</si>
  <si>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</si>
  <si>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</si>
  <si>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</si>
  <si>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</si>
  <si>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</si>
  <si>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</si>
  <si>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</si>
  <si>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</si>
  <si>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</si>
  <si>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</si>
  <si>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</si>
  <si>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</si>
  <si>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</si>
  <si>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</si>
  <si>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</si>
  <si>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</si>
  <si>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</si>
  <si>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</si>
  <si>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</si>
  <si>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</si>
  <si>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</si>
  <si>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</si>
  <si>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</si>
  <si>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</si>
  <si>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</si>
  <si>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</si>
  <si>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</si>
  <si>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</si>
  <si>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</si>
  <si>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</si>
  <si>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</si>
  <si>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</si>
  <si>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</si>
  <si>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</si>
  <si>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</si>
  <si>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</si>
  <si>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</si>
  <si>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</si>
  <si>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</si>
  <si>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</si>
  <si>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</si>
  <si>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</si>
  <si>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</si>
  <si>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</si>
  <si>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</si>
  <si>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</si>
  <si>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</si>
  <si>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</si>
  <si>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</si>
  <si>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</si>
  <si>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</si>
  <si>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</si>
  <si>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</si>
  <si>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</si>
  <si>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</si>
  <si>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</si>
  <si>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</si>
  <si>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</si>
  <si>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</si>
  <si>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</si>
  <si>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</si>
  <si>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</si>
  <si>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</si>
  <si>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</si>
  <si>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</si>
  <si>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</si>
  <si>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</si>
  <si>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</si>
  <si>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</si>
  <si>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</si>
  <si>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</si>
  <si>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</si>
  <si>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</si>
  <si>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</si>
  <si>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</si>
  <si>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</si>
  <si>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</si>
  <si>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</si>
  <si>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</si>
  <si>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</si>
  <si>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</si>
  <si>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</si>
  <si>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</si>
  <si>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</si>
  <si>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</si>
  <si>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</si>
  <si>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</si>
  <si>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</si>
  <si>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</si>
  <si>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</si>
  <si>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</si>
  <si>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</si>
  <si>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</si>
  <si>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</si>
  <si>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</si>
  <si>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</si>
  <si>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</si>
  <si>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</si>
  <si>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</si>
  <si>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</si>
  <si>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</si>
  <si>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</si>
  <si>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</si>
  <si>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</si>
  <si>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</si>
  <si>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</si>
  <si>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</si>
  <si>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</si>
  <si>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</si>
  <si>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</si>
  <si>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</si>
  <si>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</si>
  <si>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</si>
  <si>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</si>
  <si>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</si>
  <si>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</si>
  <si>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</si>
  <si>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</si>
  <si>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</si>
  <si>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</si>
  <si>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</si>
  <si>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</si>
  <si>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</si>
  <si>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</si>
  <si>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</si>
  <si>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</si>
  <si>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</si>
  <si>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</si>
  <si>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</si>
  <si>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</si>
  <si>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</si>
  <si>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</si>
  <si>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</si>
  <si>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</si>
  <si>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</si>
  <si>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</si>
  <si>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</si>
  <si>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</si>
  <si>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</si>
  <si>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</si>
  <si>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</si>
  <si>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</si>
  <si>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</si>
  <si>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</si>
  <si>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</si>
  <si>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</si>
  <si>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</si>
  <si>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</si>
  <si>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</si>
  <si>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</si>
  <si>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</si>
  <si>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</si>
  <si>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</si>
  <si>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</si>
  <si>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</si>
  <si>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</si>
  <si>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</si>
  <si>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</si>
  <si>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</si>
  <si>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</si>
  <si>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</si>
  <si>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</si>
  <si>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</si>
  <si>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</si>
  <si>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</si>
  <si>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</si>
  <si>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</si>
  <si>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</si>
  <si>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</si>
  <si>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</si>
  <si>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</si>
  <si>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</si>
  <si>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</si>
  <si>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</si>
  <si>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</si>
  <si>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</si>
  <si>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</si>
  <si>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</si>
  <si>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</si>
  <si>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</si>
  <si>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</si>
  <si>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</si>
  <si>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</si>
  <si>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</si>
  <si>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</si>
  <si>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</si>
  <si>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</si>
  <si>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</si>
  <si>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</si>
  <si>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</si>
  <si>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</si>
  <si>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</si>
  <si>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</si>
  <si>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</si>
  <si>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</si>
  <si>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</si>
  <si>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</si>
  <si>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</si>
  <si>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</si>
  <si>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</si>
  <si>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</si>
  <si>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</si>
  <si>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</si>
  <si>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</si>
  <si>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</si>
  <si>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</si>
  <si>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</si>
  <si>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</si>
  <si>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</si>
  <si>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</si>
  <si>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</si>
  <si>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</si>
  <si>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</si>
  <si>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</si>
  <si>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</si>
  <si>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</si>
  <si>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</si>
  <si>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</si>
  <si>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</si>
  <si>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</si>
  <si>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</si>
  <si>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</si>
  <si>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</si>
  <si>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</si>
  <si>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</si>
  <si>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</si>
  <si>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</si>
  <si>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</si>
  <si>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</si>
  <si>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</si>
  <si>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</si>
  <si>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</si>
  <si>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</si>
  <si>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</si>
  <si>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</si>
  <si>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</si>
  <si>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</si>
  <si>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</si>
  <si>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</si>
  <si>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</si>
  <si>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</si>
  <si>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</si>
  <si>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</si>
  <si>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</si>
  <si>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</si>
  <si>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</si>
  <si>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</si>
  <si>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</si>
  <si>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</si>
  <si>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</si>
  <si>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</si>
  <si>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</si>
  <si>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</si>
  <si>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</si>
  <si>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</si>
  <si>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</si>
  <si>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</si>
  <si>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</si>
  <si>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</si>
  <si>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</si>
  <si>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</si>
  <si>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</si>
  <si>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</si>
  <si>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</si>
  <si>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</si>
  <si>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</si>
  <si>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</si>
  <si>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</si>
  <si>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</si>
  <si>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</si>
  <si>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</si>
  <si>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</si>
  <si>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</si>
  <si>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</si>
  <si>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</si>
  <si>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</si>
  <si>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</si>
  <si>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</si>
  <si>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</si>
  <si>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</si>
  <si>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</si>
  <si>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</si>
  <si>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</si>
  <si>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</si>
  <si>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</si>
  <si>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</si>
  <si>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</si>
  <si>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</si>
  <si>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</si>
  <si>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</si>
  <si>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</si>
  <si>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</si>
  <si>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</si>
  <si>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</si>
  <si>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</si>
  <si>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</si>
  <si>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</si>
  <si>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</si>
  <si>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</si>
  <si>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</si>
  <si>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</si>
  <si>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</si>
  <si>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</si>
  <si>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</si>
  <si>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</si>
  <si>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</si>
  <si>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</si>
  <si>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</si>
  <si>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</si>
  <si>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</si>
  <si>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</si>
  <si>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</si>
  <si>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</si>
  <si>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</si>
  <si>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</si>
  <si>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</si>
  <si>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</si>
  <si>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</si>
  <si>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</si>
  <si>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</si>
  <si>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</si>
  <si>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</si>
  <si>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</si>
  <si>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</si>
  <si>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</si>
  <si>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</si>
  <si>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</si>
  <si>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</si>
  <si>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</si>
  <si>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</si>
  <si>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</si>
  <si>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</si>
  <si>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</si>
  <si>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</si>
  <si>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</si>
  <si>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</si>
  <si>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</si>
  <si>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</si>
  <si>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</si>
  <si>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</si>
  <si>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</si>
  <si>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</si>
  <si>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</si>
  <si>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</si>
  <si>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</si>
  <si>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</si>
  <si>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</si>
  <si>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</si>
  <si>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</si>
  <si>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</si>
  <si>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</si>
  <si>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</si>
  <si>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</si>
  <si>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</si>
  <si>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</si>
  <si>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</si>
  <si>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</si>
  <si>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</si>
  <si>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</si>
  <si>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</si>
  <si>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</si>
  <si>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</si>
  <si>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</si>
  <si>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</si>
  <si>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</si>
  <si>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</si>
  <si>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</si>
  <si>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</si>
  <si>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</si>
  <si>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</si>
  <si>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</si>
  <si>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</si>
  <si>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</si>
  <si>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</si>
  <si>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</si>
  <si>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</si>
  <si>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</si>
  <si>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</si>
  <si>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</si>
  <si>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</si>
  <si>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</si>
  <si>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</si>
  <si>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</si>
  <si>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</si>
  <si>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</si>
  <si>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</si>
  <si>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</si>
  <si>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</si>
  <si>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</si>
  <si>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</si>
  <si>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</si>
  <si>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</si>
  <si>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</si>
  <si>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</si>
  <si>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</si>
  <si>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</si>
  <si>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</si>
  <si>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</si>
  <si>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</si>
  <si>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</si>
  <si>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</si>
  <si>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</si>
  <si>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</si>
  <si>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</si>
  <si>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</si>
  <si>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</si>
  <si>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</si>
  <si>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</si>
  <si>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</si>
  <si>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</si>
  <si>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</si>
  <si>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</si>
  <si>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</si>
  <si>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</si>
  <si>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</si>
  <si>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</si>
  <si>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</si>
  <si>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</si>
  <si>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</si>
  <si>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</si>
  <si>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</si>
  <si>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</si>
  <si>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</si>
  <si>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</si>
  <si>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</si>
  <si>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</si>
  <si>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</si>
  <si>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</si>
  <si>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</si>
  <si>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</si>
  <si>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</si>
  <si>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</si>
  <si>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</si>
  <si>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</si>
  <si>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</si>
  <si>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</si>
  <si>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</si>
  <si>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</si>
  <si>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</si>
  <si>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</si>
  <si>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</si>
  <si>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</si>
  <si>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</si>
  <si>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</si>
  <si>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</si>
  <si>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</si>
  <si>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</si>
  <si>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</si>
  <si>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</si>
  <si>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</si>
  <si>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</si>
  <si>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</si>
  <si>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</si>
  <si>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</si>
  <si>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</si>
  <si>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</si>
  <si>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</si>
  <si>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</si>
  <si>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</si>
  <si>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</si>
  <si>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</si>
  <si>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</si>
  <si>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</si>
  <si>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</si>
  <si>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</si>
  <si>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</si>
  <si>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</si>
  <si>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</si>
  <si>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</si>
  <si>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</si>
  <si>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</si>
  <si>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</si>
  <si>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</si>
  <si>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</si>
  <si>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</si>
  <si>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</si>
  <si>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</si>
  <si>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</si>
  <si>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</si>
  <si>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</si>
  <si>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</si>
  <si>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</si>
  <si>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</si>
  <si>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</si>
  <si>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</si>
  <si>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</si>
  <si>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</si>
  <si>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</si>
  <si>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</si>
  <si>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</si>
  <si>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</si>
  <si>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</si>
  <si>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</si>
  <si>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</si>
  <si>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</si>
  <si>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</si>
  <si>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</si>
  <si>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</si>
  <si>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</si>
  <si>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</si>
  <si>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</si>
  <si>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</si>
  <si>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</si>
  <si>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</si>
  <si>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</si>
  <si>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</si>
  <si>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</si>
  <si>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</si>
  <si>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</si>
  <si>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</si>
  <si>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</si>
  <si>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</si>
  <si>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</si>
  <si>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</si>
  <si>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</si>
  <si>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</si>
  <si>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</si>
  <si>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</si>
  <si>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</si>
  <si>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</si>
  <si>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</si>
  <si>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</si>
  <si>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</si>
  <si>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</si>
  <si>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</si>
  <si>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</si>
  <si>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</si>
  <si>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</si>
  <si>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</si>
  <si>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</si>
  <si>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</si>
  <si>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</si>
  <si>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</si>
  <si>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</si>
  <si>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</si>
  <si>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</si>
  <si>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</si>
  <si>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</si>
  <si>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</si>
  <si>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</si>
  <si>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</si>
  <si>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</si>
  <si>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</si>
  <si>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</si>
  <si>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</si>
  <si>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</si>
  <si>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</si>
  <si>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</si>
  <si>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</si>
  <si>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</si>
  <si>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</si>
  <si>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</si>
  <si>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</si>
  <si>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</si>
  <si>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</si>
  <si>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</si>
  <si>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</si>
  <si>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</si>
  <si>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</si>
  <si>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</si>
  <si>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</si>
  <si>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</si>
  <si>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</si>
  <si>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</si>
  <si>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</si>
  <si>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</si>
  <si>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</si>
  <si>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</si>
  <si>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</si>
  <si>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</si>
  <si>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</si>
  <si>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</si>
  <si>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</si>
  <si>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</si>
  <si>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</si>
  <si>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</si>
  <si>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</si>
  <si>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</si>
  <si>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</si>
  <si>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</si>
  <si>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</si>
  <si>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</si>
  <si>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</si>
  <si>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</si>
  <si>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</si>
  <si>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</si>
  <si>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</si>
  <si>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</si>
  <si>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</si>
  <si>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</si>
  <si>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</si>
  <si>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</si>
  <si>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</si>
  <si>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</si>
  <si>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</si>
  <si>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</si>
  <si>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</si>
  <si>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</si>
  <si>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</si>
  <si>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</si>
  <si>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</si>
  <si>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</si>
  <si>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</si>
  <si>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</si>
  <si>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</si>
  <si>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</si>
  <si>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</si>
  <si>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</si>
  <si>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</si>
  <si>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</si>
  <si>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</si>
  <si>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</si>
  <si>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</si>
  <si>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</si>
  <si>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</si>
  <si>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</si>
  <si>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</si>
  <si>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</si>
  <si>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</si>
  <si>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</si>
  <si>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</si>
  <si>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</si>
  <si>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</si>
  <si>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</si>
  <si>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</si>
  <si>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</si>
  <si>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</si>
  <si>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</si>
  <si>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</si>
  <si>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</si>
  <si>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</si>
  <si>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</si>
  <si>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</si>
  <si>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</si>
  <si>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</si>
  <si>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</si>
  <si>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</si>
  <si>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</si>
  <si>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</si>
  <si>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</si>
  <si>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</si>
  <si>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</si>
  <si>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</si>
  <si>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</si>
  <si>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</si>
  <si>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</si>
  <si>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</si>
  <si>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</si>
  <si>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</si>
  <si>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</si>
  <si>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</si>
  <si>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</si>
  <si>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</si>
  <si>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</si>
  <si>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</si>
  <si>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</si>
  <si>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</si>
  <si>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</si>
  <si>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</si>
  <si>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</si>
  <si>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</si>
  <si>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</si>
  <si>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</si>
  <si>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</si>
  <si>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</si>
  <si>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</si>
  <si>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</si>
  <si>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</si>
  <si>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</si>
  <si>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</si>
  <si>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</si>
  <si>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</si>
  <si>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</si>
  <si>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</si>
  <si>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</si>
  <si>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</si>
  <si>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</si>
  <si>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</si>
  <si>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</si>
  <si>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</si>
  <si>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</si>
  <si>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</si>
  <si>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</si>
  <si>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</si>
  <si>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</si>
  <si>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</si>
  <si>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</si>
  <si>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</si>
  <si>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</si>
  <si>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</si>
  <si>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</si>
  <si>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</si>
  <si>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</si>
  <si>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</si>
  <si>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</si>
  <si>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</si>
  <si>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</si>
  <si>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</si>
  <si>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</si>
  <si>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</si>
  <si>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</si>
  <si>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</si>
  <si>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</si>
  <si>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</si>
  <si>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</si>
  <si>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</si>
  <si>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</si>
  <si>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</si>
  <si>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</si>
  <si>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</si>
  <si>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</si>
  <si>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</si>
  <si>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</si>
  <si>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</si>
  <si>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</si>
  <si>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</si>
  <si>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</si>
  <si>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</si>
  <si>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</si>
  <si>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</si>
  <si>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</si>
  <si>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</si>
  <si>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</si>
  <si>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</si>
  <si>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</si>
  <si>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</si>
  <si>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</si>
  <si>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</si>
  <si>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</si>
  <si>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</si>
  <si>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</si>
  <si>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</si>
  <si>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</si>
  <si>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</si>
  <si>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</si>
  <si>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</si>
  <si>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</si>
  <si>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</si>
  <si>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</si>
  <si>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</si>
  <si>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</si>
  <si>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</si>
  <si>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</si>
  <si>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</si>
  <si>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</si>
  <si>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</si>
  <si>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</si>
  <si>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</si>
  <si>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</si>
  <si>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</si>
  <si>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</si>
  <si>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</si>
  <si>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</si>
  <si>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</si>
  <si>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</si>
  <si>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</si>
  <si>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</si>
  <si>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</si>
  <si>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</si>
  <si>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</si>
  <si>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</si>
  <si>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</si>
  <si>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</si>
  <si>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</si>
  <si>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</si>
  <si>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</si>
  <si>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</si>
  <si>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</si>
  <si>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</si>
  <si>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</si>
  <si>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</si>
  <si>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</si>
  <si>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</si>
  <si>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</si>
  <si>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</si>
  <si>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</si>
  <si>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</si>
  <si>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</si>
  <si>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</si>
  <si>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</si>
  <si>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</si>
  <si>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</si>
  <si>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</si>
  <si>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</si>
  <si>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</si>
  <si>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</si>
  <si>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</si>
  <si>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</si>
  <si>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</si>
  <si>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</si>
  <si>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</si>
  <si>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</si>
  <si>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</si>
  <si>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</si>
  <si>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</si>
  <si>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</si>
  <si>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</si>
  <si>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</si>
  <si>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</si>
  <si>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</si>
  <si>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</si>
  <si>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</si>
  <si>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</si>
  <si>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</si>
  <si>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</si>
  <si>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</si>
  <si>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</si>
  <si>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</si>
  <si>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</si>
  <si>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</si>
  <si>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</si>
  <si>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</si>
  <si>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</si>
  <si>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</si>
  <si>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</si>
  <si>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</si>
  <si>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</si>
  <si>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</si>
  <si>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</si>
  <si>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</si>
  <si>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</si>
  <si>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</si>
  <si>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</si>
  <si>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</si>
  <si>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</si>
  <si>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</si>
  <si>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</si>
  <si>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</si>
  <si>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</si>
  <si>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</si>
  <si>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</si>
  <si>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</si>
  <si>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</si>
  <si>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</si>
  <si>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</si>
  <si>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</si>
  <si>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</si>
  <si>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</si>
  <si>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</si>
  <si>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</si>
  <si>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</si>
  <si>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</si>
  <si>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</si>
  <si>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</si>
  <si>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</si>
  <si>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</si>
  <si>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</si>
  <si>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</si>
  <si>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</si>
  <si>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</si>
  <si>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</si>
  <si>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</si>
  <si>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</si>
  <si>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</si>
  <si>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</si>
  <si>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</si>
  <si>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</si>
  <si>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</si>
  <si>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</si>
  <si>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</si>
  <si>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</si>
  <si>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</si>
  <si>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</si>
  <si>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</si>
  <si>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</si>
  <si>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</si>
  <si>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</si>
  <si>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</si>
  <si>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</si>
  <si>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</si>
  <si>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</si>
  <si>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</si>
  <si>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</si>
  <si>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</si>
  <si>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</si>
  <si>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</si>
  <si>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</si>
  <si>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</si>
  <si>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</si>
  <si>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</si>
  <si>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</si>
  <si>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</si>
  <si>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</si>
  <si>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</si>
  <si>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</si>
  <si>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</si>
  <si>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</si>
  <si>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</si>
  <si>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</si>
  <si>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</si>
  <si>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</si>
  <si>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</si>
  <si>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</si>
  <si>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</si>
  <si>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</si>
  <si>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</si>
  <si>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</si>
  <si>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</si>
  <si>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</si>
  <si>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</si>
  <si>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</si>
  <si>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</si>
  <si>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</si>
  <si>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</si>
  <si>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</si>
  <si>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</si>
  <si>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</si>
  <si>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</si>
  <si>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</si>
  <si>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</si>
  <si>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</si>
  <si>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</si>
  <si>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</si>
  <si>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</si>
  <si>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</si>
  <si>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</si>
  <si>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</si>
  <si>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</si>
  <si>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</si>
  <si>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</si>
  <si>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</si>
  <si>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</si>
  <si>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</si>
  <si>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</si>
  <si>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</si>
  <si>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</si>
  <si>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</si>
  <si>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</si>
  <si>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</si>
  <si>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</si>
  <si>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</si>
  <si>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</si>
  <si>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</si>
  <si>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</si>
  <si>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</si>
  <si>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</si>
  <si>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</si>
  <si>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</si>
  <si>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</si>
  <si>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</si>
  <si>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</si>
  <si>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</si>
  <si>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</si>
  <si>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</si>
  <si>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</si>
  <si>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</si>
  <si>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</si>
  <si>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</si>
  <si>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</si>
  <si>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</si>
  <si>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</si>
  <si>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</si>
  <si>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</si>
  <si>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</si>
  <si>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</si>
  <si>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</si>
  <si>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</si>
  <si>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</si>
  <si>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</si>
  <si>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</si>
  <si>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</si>
  <si>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</si>
  <si>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</si>
  <si>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</si>
  <si>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</si>
  <si>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</si>
  <si>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</si>
  <si>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</si>
  <si>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</si>
  <si>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</si>
  <si>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</si>
  <si>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</si>
  <si>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</si>
  <si>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</si>
  <si>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</si>
  <si>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</si>
  <si>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</si>
  <si>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</si>
  <si>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</si>
  <si>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</si>
  <si>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</si>
  <si>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</si>
  <si>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</si>
  <si>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</si>
  <si>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</si>
  <si>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</si>
  <si>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</si>
  <si>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</si>
  <si>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</si>
  <si>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</si>
  <si>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</si>
  <si>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</si>
  <si>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</si>
  <si>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</si>
  <si>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</si>
  <si>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</si>
  <si>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</si>
  <si>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</si>
  <si>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</si>
  <si>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</si>
  <si>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</si>
  <si>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</si>
  <si>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</si>
  <si>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</si>
  <si>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</si>
  <si>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</si>
  <si>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</si>
  <si>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</si>
  <si>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</si>
  <si>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</si>
  <si>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</si>
  <si>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</si>
  <si>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</si>
  <si>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</si>
  <si>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</si>
  <si>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</si>
  <si>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</si>
  <si>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</si>
  <si>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</si>
  <si>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</si>
  <si>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</si>
  <si>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</si>
  <si>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</si>
  <si>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</si>
  <si>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</si>
  <si>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</si>
  <si>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</si>
  <si>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</si>
  <si>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</si>
  <si>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</si>
  <si>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</si>
  <si>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</si>
  <si>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</si>
  <si>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</si>
  <si>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</si>
  <si>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</si>
  <si>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</si>
  <si>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</si>
  <si>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</si>
  <si>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</si>
  <si>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</si>
  <si>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</si>
  <si>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</si>
  <si>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</si>
  <si>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</si>
  <si>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</si>
  <si>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</si>
  <si>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</si>
  <si>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</si>
  <si>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</si>
  <si>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</si>
  <si>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</si>
  <si>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</si>
  <si>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</si>
  <si>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</si>
  <si>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</si>
  <si>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</si>
  <si>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</si>
  <si>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</si>
  <si>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</si>
  <si>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</si>
  <si>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</si>
  <si>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</si>
  <si>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</si>
  <si>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</si>
  <si>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</si>
  <si>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</si>
  <si>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</si>
  <si>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</si>
  <si>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</si>
  <si>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</si>
  <si>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</si>
  <si>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</si>
  <si>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</si>
  <si>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</si>
  <si>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</si>
  <si>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</si>
  <si>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</si>
  <si>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</si>
  <si>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</si>
  <si>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</si>
  <si>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</si>
  <si>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</si>
  <si>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</si>
  <si>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</si>
  <si>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</si>
  <si>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</si>
  <si>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</si>
  <si>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</si>
  <si>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</si>
  <si>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</si>
  <si>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</si>
  <si>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</si>
  <si>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</si>
  <si>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</si>
  <si>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</si>
  <si>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</si>
  <si>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</si>
  <si>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</si>
  <si>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</si>
  <si>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</si>
  <si>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</si>
  <si>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</si>
  <si>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</si>
  <si>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</si>
  <si>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</si>
  <si>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</si>
  <si>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</si>
  <si>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</si>
  <si>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</si>
  <si>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</si>
  <si>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</si>
  <si>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</si>
  <si>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</si>
  <si>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</si>
  <si>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</si>
  <si>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</si>
  <si>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</si>
  <si>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</si>
  <si>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</si>
  <si>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</si>
  <si>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</si>
  <si>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</si>
  <si>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</si>
  <si>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</si>
  <si>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</si>
  <si>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</si>
  <si>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</si>
  <si>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</si>
  <si>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</si>
  <si>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</si>
  <si>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</si>
  <si>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</si>
  <si>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</si>
  <si>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</si>
  <si>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</si>
  <si>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</si>
  <si>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</si>
  <si>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</si>
  <si>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</si>
  <si>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</si>
  <si>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</si>
  <si>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</si>
  <si>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</si>
  <si>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</si>
  <si>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</si>
  <si>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</si>
  <si>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</si>
  <si>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</si>
  <si>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</si>
  <si>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</si>
  <si>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</si>
  <si>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</si>
  <si>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</si>
  <si>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</si>
  <si>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</si>
  <si>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</si>
  <si>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</si>
  <si>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</si>
  <si>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</si>
  <si>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</si>
  <si>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</si>
  <si>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</si>
  <si>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</si>
  <si>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</si>
  <si>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</si>
  <si>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</si>
  <si>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</si>
  <si>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</si>
  <si>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</si>
  <si>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</si>
  <si>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</si>
  <si>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</si>
  <si>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</si>
  <si>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</si>
  <si>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</si>
  <si>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</si>
  <si>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</si>
  <si>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</si>
  <si>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</si>
  <si>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</si>
  <si>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</si>
  <si>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</si>
  <si>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</si>
  <si>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</si>
  <si>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</si>
  <si>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</si>
  <si>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</si>
  <si>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</si>
  <si>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</si>
  <si>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</si>
  <si>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</si>
  <si>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</si>
  <si>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</si>
  <si>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</si>
  <si>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</si>
  <si>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</si>
  <si>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</si>
  <si>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</si>
  <si>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</si>
  <si>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</si>
  <si>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</si>
  <si>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</si>
  <si>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</si>
  <si>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</si>
  <si>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</si>
  <si>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</si>
  <si>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</si>
  <si>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</si>
  <si>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</si>
  <si>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</si>
  <si>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</si>
  <si>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</si>
  <si>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</si>
  <si>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</si>
  <si>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</si>
  <si>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</si>
  <si>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</si>
  <si>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</si>
  <si>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</si>
  <si>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</si>
  <si>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</si>
  <si>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</si>
  <si>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</si>
  <si>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</si>
  <si>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</si>
  <si>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</si>
  <si>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</si>
  <si>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</si>
  <si>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</si>
  <si>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</si>
  <si>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</si>
  <si>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</si>
  <si>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</si>
  <si>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</si>
  <si>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</si>
  <si>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</si>
  <si>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</si>
  <si>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</si>
  <si>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</si>
  <si>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</si>
  <si>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</si>
  <si>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</si>
  <si>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</si>
  <si>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</si>
  <si>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</si>
  <si>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</si>
  <si>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</si>
  <si>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</si>
  <si>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</si>
  <si>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</si>
  <si>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</si>
  <si>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</si>
  <si>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</si>
  <si>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</si>
  <si>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</si>
  <si>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</si>
  <si>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</si>
  <si>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</si>
  <si>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</si>
  <si>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</si>
  <si>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</si>
  <si>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</si>
  <si>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</si>
  <si>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</si>
  <si>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</si>
  <si>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</si>
  <si>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</si>
  <si>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</si>
  <si>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</si>
  <si>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</si>
  <si>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</si>
  <si>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</si>
  <si>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</si>
  <si>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</si>
  <si>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</si>
  <si>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</si>
  <si>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</si>
  <si>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</si>
  <si>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</si>
  <si>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</si>
  <si>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</si>
  <si>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</si>
  <si>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</si>
  <si>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</si>
  <si>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</si>
  <si>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</si>
  <si>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</si>
  <si>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</si>
  <si>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</si>
  <si>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</si>
  <si>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</si>
  <si>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</si>
  <si>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</si>
  <si>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</si>
  <si>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</si>
  <si>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</si>
  <si>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</si>
  <si>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</si>
  <si>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</si>
  <si>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</si>
  <si>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</si>
  <si>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</si>
  <si>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</si>
  <si>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</si>
  <si>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</si>
  <si>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</si>
  <si>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</si>
  <si>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</si>
  <si>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</si>
  <si>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</si>
  <si>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</si>
  <si>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</si>
  <si>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</si>
  <si>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</si>
  <si>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</si>
  <si>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</si>
  <si>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</si>
  <si>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</si>
  <si>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</si>
  <si>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</si>
  <si>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</si>
  <si>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</si>
  <si>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</si>
  <si>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</si>
  <si>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</si>
  <si>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</si>
  <si>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</si>
  <si>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</si>
  <si>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</si>
  <si>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</si>
  <si>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</si>
  <si>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</si>
  <si>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</si>
  <si>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</si>
  <si>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</si>
  <si>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</si>
  <si>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</si>
  <si>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</si>
  <si>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</si>
  <si>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</si>
  <si>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</si>
  <si>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</si>
  <si>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</si>
  <si>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</si>
  <si>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</si>
  <si>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</si>
  <si>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</si>
  <si>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</si>
  <si>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</si>
  <si>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</si>
  <si>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</si>
  <si>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</si>
  <si>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</si>
  <si>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</si>
  <si>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</si>
  <si>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</si>
  <si>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</si>
  <si>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</si>
  <si>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</si>
  <si>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</si>
  <si>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</si>
  <si>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</si>
  <si>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</si>
  <si>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</si>
  <si>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</si>
  <si>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</si>
  <si>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</si>
  <si>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</si>
  <si>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</si>
  <si>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</si>
  <si>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</si>
  <si>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</si>
  <si>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</si>
  <si>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</si>
  <si>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</si>
  <si>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</si>
  <si>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</si>
  <si>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</si>
  <si>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</si>
  <si>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</si>
  <si>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</si>
  <si>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</si>
  <si>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</si>
  <si>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</si>
  <si>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</si>
  <si>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</si>
  <si>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</si>
  <si>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</si>
  <si>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</si>
  <si>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</si>
  <si>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</si>
  <si>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</si>
  <si>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</si>
  <si>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</si>
  <si>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</si>
  <si>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</si>
  <si>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</si>
  <si>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</si>
  <si>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</si>
  <si>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</si>
  <si>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</si>
  <si>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</si>
  <si>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</si>
  <si>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</si>
  <si>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</si>
  <si>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</si>
  <si>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</si>
  <si>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</si>
  <si>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</si>
  <si>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</si>
  <si>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</si>
  <si>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</si>
  <si>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</si>
  <si>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</si>
  <si>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</si>
  <si>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</si>
  <si>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</si>
  <si>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</si>
  <si>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</si>
  <si>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</si>
  <si>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</si>
  <si>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</si>
  <si>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</si>
  <si>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</si>
  <si>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</si>
  <si>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</si>
  <si>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</si>
  <si>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</si>
  <si>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</si>
  <si>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</si>
  <si>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</si>
  <si>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</si>
  <si>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</si>
  <si>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</si>
  <si>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</si>
  <si>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</si>
  <si>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</si>
  <si>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</si>
  <si>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</si>
  <si>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</si>
  <si>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</si>
  <si>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</si>
  <si>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</si>
  <si>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</si>
  <si>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</si>
  <si>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</si>
  <si>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</si>
  <si>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</si>
  <si>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</si>
  <si>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</si>
  <si>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</si>
  <si>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</si>
  <si>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</si>
  <si>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</si>
  <si>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</si>
  <si>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</si>
  <si>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</si>
  <si>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</si>
  <si>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</si>
  <si>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</si>
  <si>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</si>
  <si>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</si>
  <si>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</si>
  <si>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</si>
  <si>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</si>
  <si>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</si>
  <si>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</si>
  <si>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</si>
  <si>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</si>
  <si>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</si>
  <si>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</si>
  <si>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</si>
  <si>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</si>
  <si>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</si>
  <si>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</si>
  <si>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</si>
  <si>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</si>
  <si>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</si>
  <si>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</si>
  <si>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</si>
  <si>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</si>
  <si>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</si>
  <si>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</si>
  <si>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</si>
  <si>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</si>
  <si>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</si>
  <si>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</si>
  <si>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</si>
  <si>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</si>
  <si>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</si>
  <si>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</si>
  <si>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</si>
  <si>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</si>
  <si>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</si>
  <si>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</si>
  <si>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</si>
  <si>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</si>
  <si>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</si>
  <si>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</si>
  <si>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</si>
  <si>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</si>
  <si>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</si>
  <si>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</si>
  <si>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</si>
  <si>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</si>
  <si>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</si>
  <si>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</si>
  <si>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</si>
  <si>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</si>
  <si>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</si>
  <si>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</si>
  <si>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</si>
  <si>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</si>
  <si>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</si>
  <si>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</si>
  <si>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</si>
  <si>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</si>
  <si>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</si>
  <si>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</si>
  <si>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</si>
  <si>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</si>
  <si>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</si>
  <si>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</si>
  <si>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</si>
  <si>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</si>
  <si>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</si>
  <si>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</si>
  <si>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</si>
  <si>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</si>
  <si>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</si>
  <si>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</si>
  <si>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</si>
  <si>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</si>
  <si>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</si>
  <si>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</si>
  <si>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</si>
  <si>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</si>
  <si>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</si>
  <si>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</si>
  <si>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</si>
  <si>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</si>
  <si>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</si>
  <si>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</si>
  <si>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</si>
  <si>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</si>
  <si>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</si>
  <si>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</si>
  <si>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</si>
  <si>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</si>
  <si>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</si>
  <si>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</si>
  <si>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</si>
  <si>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</si>
  <si>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</si>
  <si>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</si>
  <si>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</si>
  <si>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</si>
  <si>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</si>
  <si>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</si>
  <si>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</si>
  <si>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</si>
  <si>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</si>
  <si>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</si>
  <si>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</si>
  <si>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</si>
  <si>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</si>
  <si>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</si>
  <si>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</si>
  <si>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</si>
  <si>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</si>
  <si>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</si>
  <si>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</si>
  <si>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</si>
  <si>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</si>
  <si>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</si>
  <si>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</si>
  <si>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</si>
  <si>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</si>
  <si>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</si>
  <si>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</si>
  <si>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</si>
  <si>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</si>
  <si>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</si>
  <si>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</si>
  <si>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</si>
  <si>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</si>
  <si>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</si>
  <si>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</si>
  <si>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</si>
  <si>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</si>
  <si>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</si>
  <si>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</si>
  <si>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</si>
  <si>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</si>
  <si>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</si>
  <si>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</si>
  <si>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</si>
  <si>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</si>
  <si>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</si>
  <si>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</si>
  <si>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</si>
  <si>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</si>
  <si>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</si>
  <si>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</si>
  <si>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</si>
  <si>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</si>
  <si>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</si>
  <si>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</si>
  <si>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</si>
  <si>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</si>
  <si>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</si>
  <si>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</si>
  <si>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</si>
  <si>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</si>
  <si>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</si>
  <si>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</si>
  <si>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</si>
  <si>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</si>
  <si>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</si>
  <si>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</si>
  <si>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</si>
  <si>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</si>
  <si>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</si>
  <si>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</si>
  <si>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</si>
  <si>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</si>
  <si>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</si>
  <si>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</si>
  <si>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</si>
  <si>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</si>
  <si>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</si>
  <si>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Sem maquinista auxiliar</t>
  </si>
  <si>
    <t>Acionado auxiliar e rádio / porém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</si>
  <si>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</si>
  <si>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</si>
  <si>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</si>
  <si>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</si>
  <si>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</si>
  <si>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</si>
  <si>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</si>
  <si>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</si>
  <si>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</si>
  <si>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</si>
  <si>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</si>
  <si>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</si>
  <si>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08h31 / Autorizado entrada na via 10h20 / Em intervalo das 10h53 até 16h23.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</si>
  <si>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</si>
  <si>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</si>
  <si>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</si>
  <si>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</si>
  <si>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</si>
  <si>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</si>
  <si>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>descarga de dormentes no km 168+000 sub56 400un (20min); descarga de jacaré km 159+300 sub56 (10min); Descarga de meia chave km157+900 (10min)</t>
  </si>
  <si>
    <t>ZKW-ZTP</t>
  </si>
  <si>
    <t>ZKWZTP</t>
  </si>
  <si>
    <t xml:space="preserve">Deslocamento de ZKW para ZTW </t>
  </si>
  <si>
    <t>AGUARDA ACIONAMENTO</t>
  </si>
  <si>
    <t>Execução de soldas - Condicionado à temperatura (Obs: Pode ser fracionado com 2 intervalos de 2h cada)</t>
  </si>
  <si>
    <t>508,00</t>
  </si>
  <si>
    <t xml:space="preserve">Descarga de dormentes km213+000 ao km 214+000 via 1 (20min); Descarga de dormentes km226+000 ao km 228+000; Recolher e descarregar dormentes no km230+500 via 1 (20min); Descarga de pedra km232+800 via 1 </t>
  </si>
  <si>
    <t>Descarregar peça de amv e dormentes km 118.160 via 2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</si>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</sst>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Border="1"/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49" fontId="0" fillId="0" borderId="0" xfId="0" applyNumberFormat="1" applyBorder="1"/>
    <xf numFmtId="0" fontId="0" fillId="0" borderId="0" xfId="0" applyBorder="1" applyAlignment="1">
      <alignment horizontal="left" wrapText="1"/>
    </xf>
    <xf numFmtId="0" fontId="0" fillId="0" borderId="0" xfId="0" applyBorder="1" applyAlignment="1">
      <alignment wrapText="1"/>
    </xf>
    <xf numFmtId="1" fontId="0" fillId="0" borderId="0" xfId="0" applyNumberFormat="1" applyBorder="1"/>
    <xf numFmtId="164" fontId="0" fillId="0" borderId="0" xfId="0" applyNumberFormat="1" applyBorder="1"/>
    <xf numFmtId="0" fontId="9" fillId="14" borderId="0" xfId="0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58" tableBorderDxfId="257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6"/>
    <tableColumn id="8" xr3:uid="{69D5AC3B-4F64-4F8F-AD2A-0AD158918DDD}" name="CORRELATO" dataDxfId="25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/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09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0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09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09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09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67" t="s">
        <v>537</v>
      </c>
    </row>
    <row r="83" spans="1:1">
      <c r="A83" s="209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459</v>
      </c>
    </row>
    <row r="107" spans="1:1">
      <c r="A107" s="209" t="s">
        <v>561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09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t="s">
        <v>608</v>
      </c>
    </row>
    <row r="155" spans="1:1">
      <c r="A155" s="209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t="s">
        <v>627</v>
      </c>
    </row>
    <row r="174" spans="1:1">
      <c r="A174" s="209" t="s">
        <v>628</v>
      </c>
    </row>
    <row r="175" spans="1:1">
      <c r="A175" s="209" t="s">
        <v>629</v>
      </c>
    </row>
    <row r="176" spans="1:1">
      <c r="A176" t="s">
        <v>630</v>
      </c>
    </row>
    <row r="177" spans="1:1">
      <c r="A177" s="209" t="s">
        <v>631</v>
      </c>
    </row>
    <row r="178" spans="1:1">
      <c r="A178" s="209" t="s">
        <v>632</v>
      </c>
    </row>
    <row r="179" spans="1:1">
      <c r="A179" t="s">
        <v>633</v>
      </c>
    </row>
    <row r="180" spans="1:1">
      <c r="A180" s="209" t="s">
        <v>634</v>
      </c>
    </row>
    <row r="181" spans="1:1">
      <c r="A181" s="67" t="s">
        <v>635</v>
      </c>
    </row>
    <row r="182" spans="1:1">
      <c r="A182" s="209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/>
    </row>
    <row r="200" spans="1:1">
      <c r="A200" s="209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P607" activePane="bottomRight" state="frozen"/>
      <selection pane="bottomRight" activeCell="B623" sqref="B62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4" t="s">
        <v>834</v>
      </c>
      <c r="AJ1" s="355"/>
      <c r="AK1" s="355"/>
      <c r="AL1" s="355"/>
      <c r="AM1" s="355"/>
      <c r="AN1" s="355"/>
      <c r="AO1" s="355"/>
      <c r="AP1" s="355"/>
      <c r="AQ1" s="355"/>
      <c r="AR1" s="356"/>
      <c r="AS1" s="356"/>
      <c r="AT1" s="356"/>
      <c r="AU1" s="356"/>
      <c r="AV1" s="356"/>
      <c r="AW1" s="356"/>
      <c r="AX1" s="355"/>
      <c r="AY1" s="355"/>
      <c r="AZ1" s="355"/>
      <c r="BA1" s="355"/>
      <c r="BB1" s="355"/>
      <c r="BC1" s="355"/>
      <c r="BD1" s="355"/>
      <c r="BE1" s="355"/>
      <c r="BF1" s="357"/>
      <c r="BG1" s="3"/>
      <c r="BH1" s="358" t="s">
        <v>835</v>
      </c>
      <c r="BI1" s="359"/>
      <c r="BJ1" s="360"/>
      <c r="BK1" s="361"/>
      <c r="BL1" s="50"/>
      <c r="BM1" s="351" t="s">
        <v>836</v>
      </c>
      <c r="BN1" s="352"/>
      <c r="BO1" s="352"/>
      <c r="BP1" s="352"/>
      <c r="BQ1" s="352"/>
      <c r="BR1" s="352"/>
      <c r="BS1" s="353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5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54" t="s">
        <v>837</v>
      </c>
      <c r="AJ2" s="355"/>
      <c r="AK2" s="355"/>
      <c r="AL2" s="355"/>
      <c r="AM2" s="355"/>
      <c r="AN2" s="355"/>
      <c r="AO2" s="355"/>
      <c r="AP2" s="355"/>
      <c r="AQ2" s="357"/>
      <c r="AR2" s="226"/>
      <c r="AS2" s="369" t="s">
        <v>840</v>
      </c>
      <c r="AT2" s="356"/>
      <c r="AU2" s="356"/>
      <c r="AV2" s="356"/>
      <c r="AW2" s="356"/>
      <c r="AX2" s="355"/>
      <c r="AY2" s="357"/>
      <c r="AZ2" s="4"/>
      <c r="BA2" s="348" t="s">
        <v>841</v>
      </c>
      <c r="BB2" s="350"/>
      <c r="BC2" s="354" t="s">
        <v>838</v>
      </c>
      <c r="BD2" s="355"/>
      <c r="BE2" s="355"/>
      <c r="BF2" s="357"/>
      <c r="BG2" s="3"/>
      <c r="BH2" s="362"/>
      <c r="BI2" s="363"/>
      <c r="BJ2" s="364"/>
      <c r="BK2" s="365"/>
      <c r="BL2" s="50"/>
      <c r="BM2" s="366"/>
      <c r="BN2" s="367"/>
      <c r="BO2" s="367"/>
      <c r="BP2" s="367"/>
      <c r="BQ2" s="367"/>
      <c r="BR2" s="367"/>
      <c r="BS2" s="368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6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48" t="s">
        <v>842</v>
      </c>
      <c r="AJ3" s="350"/>
      <c r="AK3" s="348" t="s">
        <v>843</v>
      </c>
      <c r="AL3" s="349"/>
      <c r="AM3" s="349"/>
      <c r="AN3" s="349"/>
      <c r="AO3" s="349"/>
      <c r="AP3" s="349"/>
      <c r="AQ3" s="350"/>
      <c r="AR3" s="227"/>
      <c r="AS3" s="372" t="s">
        <v>849</v>
      </c>
      <c r="AT3" s="373"/>
      <c r="AU3" s="372" t="s">
        <v>850</v>
      </c>
      <c r="AV3" s="373"/>
      <c r="AW3" s="372" t="s">
        <v>851</v>
      </c>
      <c r="AX3" s="374"/>
      <c r="AY3" s="64" t="s">
        <v>852</v>
      </c>
      <c r="AZ3" s="64"/>
      <c r="BA3" s="370"/>
      <c r="BB3" s="371"/>
      <c r="BC3" s="348" t="s">
        <v>845</v>
      </c>
      <c r="BD3" s="349"/>
      <c r="BE3" s="349"/>
      <c r="BF3" s="350"/>
      <c r="BG3" s="63"/>
      <c r="BH3" s="362"/>
      <c r="BI3" s="363"/>
      <c r="BJ3" s="364"/>
      <c r="BK3" s="365"/>
      <c r="BL3" s="50"/>
      <c r="BM3" s="351" t="s">
        <v>853</v>
      </c>
      <c r="BN3" s="352"/>
      <c r="BO3" s="352"/>
      <c r="BP3" s="353"/>
      <c r="BQ3" s="351" t="s">
        <v>465</v>
      </c>
      <c r="BR3" s="352"/>
      <c r="BS3" s="353"/>
      <c r="BT3" s="218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7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8" t="s">
        <v>855</v>
      </c>
      <c r="AS4" s="228" t="s">
        <v>855</v>
      </c>
      <c r="AT4" s="228" t="s">
        <v>855</v>
      </c>
      <c r="AU4" s="228" t="s">
        <v>855</v>
      </c>
      <c r="AV4" s="228" t="s">
        <v>855</v>
      </c>
      <c r="AW4" s="228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7" customFormat="1" ht="14.25" customHeight="1">
      <c r="A5" s="214" t="s">
        <v>858</v>
      </c>
      <c r="B5" s="214" t="s">
        <v>859</v>
      </c>
      <c r="C5" s="236" t="s">
        <v>860</v>
      </c>
      <c r="D5" s="215" t="s">
        <v>861</v>
      </c>
      <c r="E5" s="215" t="s">
        <v>862</v>
      </c>
      <c r="F5" s="215" t="s">
        <v>863</v>
      </c>
      <c r="G5" s="215" t="s">
        <v>864</v>
      </c>
      <c r="H5" s="215" t="s">
        <v>865</v>
      </c>
      <c r="I5" s="215" t="s">
        <v>866</v>
      </c>
      <c r="J5" s="215" t="s">
        <v>3</v>
      </c>
      <c r="K5" s="215" t="s">
        <v>867</v>
      </c>
      <c r="L5" s="215" t="s">
        <v>868</v>
      </c>
      <c r="M5" s="215" t="s">
        <v>869</v>
      </c>
      <c r="N5" s="249" t="s">
        <v>7</v>
      </c>
      <c r="O5" s="215" t="s">
        <v>870</v>
      </c>
      <c r="P5" s="215" t="s">
        <v>871</v>
      </c>
      <c r="Q5" s="236" t="s">
        <v>872</v>
      </c>
      <c r="R5" s="215" t="s">
        <v>873</v>
      </c>
      <c r="S5" s="215" t="s">
        <v>874</v>
      </c>
      <c r="T5" s="215" t="s">
        <v>875</v>
      </c>
      <c r="U5" s="237" t="s">
        <v>8</v>
      </c>
      <c r="V5" s="215" t="s">
        <v>876</v>
      </c>
      <c r="W5" s="215" t="s">
        <v>877</v>
      </c>
      <c r="X5" s="215" t="s">
        <v>878</v>
      </c>
      <c r="Y5" s="215" t="s">
        <v>879</v>
      </c>
      <c r="Z5" s="215" t="s">
        <v>313</v>
      </c>
      <c r="AA5" s="236" t="s">
        <v>880</v>
      </c>
      <c r="AB5" s="215" t="s">
        <v>881</v>
      </c>
      <c r="AC5" s="215" t="s">
        <v>882</v>
      </c>
      <c r="AD5" s="215" t="s">
        <v>883</v>
      </c>
      <c r="AE5" s="236" t="s">
        <v>884</v>
      </c>
      <c r="AF5" s="236" t="s">
        <v>885</v>
      </c>
      <c r="AG5" s="236" t="s">
        <v>886</v>
      </c>
      <c r="AH5" s="215" t="s">
        <v>887</v>
      </c>
      <c r="AI5" s="215" t="s">
        <v>888</v>
      </c>
      <c r="AJ5" s="215" t="s">
        <v>889</v>
      </c>
      <c r="AK5" s="237" t="s">
        <v>890</v>
      </c>
      <c r="AL5" s="237" t="s">
        <v>891</v>
      </c>
      <c r="AM5" s="237" t="s">
        <v>892</v>
      </c>
      <c r="AN5" s="237" t="s">
        <v>893</v>
      </c>
      <c r="AO5" s="215" t="s">
        <v>894</v>
      </c>
      <c r="AP5" s="215" t="s">
        <v>895</v>
      </c>
      <c r="AQ5" s="215" t="s">
        <v>896</v>
      </c>
      <c r="AR5" s="238" t="s">
        <v>897</v>
      </c>
      <c r="AS5" s="238" t="s">
        <v>898</v>
      </c>
      <c r="AT5" s="238" t="s">
        <v>899</v>
      </c>
      <c r="AU5" s="238" t="s">
        <v>900</v>
      </c>
      <c r="AV5" s="238" t="s">
        <v>901</v>
      </c>
      <c r="AW5" s="238" t="s">
        <v>902</v>
      </c>
      <c r="AX5" s="215" t="s">
        <v>903</v>
      </c>
      <c r="AY5" s="215" t="s">
        <v>852</v>
      </c>
      <c r="AZ5" s="215" t="s">
        <v>904</v>
      </c>
      <c r="BA5" s="215" t="s">
        <v>905</v>
      </c>
      <c r="BB5" s="215" t="s">
        <v>906</v>
      </c>
      <c r="BC5" s="215" t="s">
        <v>907</v>
      </c>
      <c r="BD5" s="215" t="s">
        <v>908</v>
      </c>
      <c r="BE5" s="215" t="s">
        <v>909</v>
      </c>
      <c r="BF5" s="215" t="s">
        <v>910</v>
      </c>
      <c r="BG5" s="215" t="s">
        <v>911</v>
      </c>
      <c r="BH5" s="215" t="s">
        <v>912</v>
      </c>
      <c r="BI5" s="215" t="s">
        <v>913</v>
      </c>
      <c r="BJ5" s="215" t="s">
        <v>914</v>
      </c>
      <c r="BK5" s="215" t="s">
        <v>915</v>
      </c>
      <c r="BL5" s="215" t="s">
        <v>916</v>
      </c>
      <c r="BM5" s="215" t="s">
        <v>917</v>
      </c>
      <c r="BN5" s="215" t="s">
        <v>918</v>
      </c>
      <c r="BO5" s="215" t="s">
        <v>919</v>
      </c>
      <c r="BP5" s="215" t="s">
        <v>920</v>
      </c>
      <c r="BQ5" s="215" t="s">
        <v>921</v>
      </c>
      <c r="BR5" s="215" t="s">
        <v>922</v>
      </c>
      <c r="BS5" s="215" t="s">
        <v>923</v>
      </c>
      <c r="BT5" s="168" t="s">
        <v>924</v>
      </c>
      <c r="BX5" s="216"/>
    </row>
    <row r="6" spans="1:76" ht="23.25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541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925</v>
      </c>
      <c r="W6" s="248" t="s">
        <v>926</v>
      </c>
      <c r="X6" s="212" t="s">
        <v>667</v>
      </c>
      <c r="Y6" s="158"/>
      <c r="Z6" s="158"/>
      <c r="AA6" s="211" t="s">
        <v>927</v>
      </c>
      <c r="AB6" s="71" t="s">
        <v>659</v>
      </c>
      <c r="AC6" s="71" t="s">
        <v>654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>
        <f>IF(D6="","*",IFERROR(IF(ISODD(COUNT(AS6:AX800)),"ERRO",SUM((AT6-AS6),(AV6-AU6),(AX6-AW6))),"ERRO"))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522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929</v>
      </c>
      <c r="W7" s="248" t="s">
        <v>930</v>
      </c>
      <c r="X7" s="212" t="s">
        <v>667</v>
      </c>
      <c r="Y7" s="158"/>
      <c r="Z7" s="158"/>
      <c r="AA7" s="211">
        <v>1</v>
      </c>
      <c r="AB7" s="71" t="s">
        <v>659</v>
      </c>
      <c r="AC7" s="71" t="s">
        <v>654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932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925</v>
      </c>
      <c r="W8" s="248" t="s">
        <v>933</v>
      </c>
      <c r="X8" s="212" t="s">
        <v>667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639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925</v>
      </c>
      <c r="W9" s="248" t="s">
        <v>936</v>
      </c>
      <c r="X9" s="212" t="s">
        <v>667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590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925</v>
      </c>
      <c r="W10" s="248" t="s">
        <v>936</v>
      </c>
      <c r="X10" s="212" t="s">
        <v>667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938</v>
      </c>
      <c r="W13" s="248" t="s">
        <v>939</v>
      </c>
      <c r="X13" s="212" t="s">
        <v>667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941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938</v>
      </c>
      <c r="W14" s="248" t="s">
        <v>942</v>
      </c>
      <c r="X14" s="212" t="s">
        <v>662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298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938</v>
      </c>
      <c r="W15" s="248" t="s">
        <v>945</v>
      </c>
      <c r="X15" s="212" t="s">
        <v>662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298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938</v>
      </c>
      <c r="W16" s="248" t="s">
        <v>945</v>
      </c>
      <c r="X16" s="212" t="s">
        <v>662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298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938</v>
      </c>
      <c r="W17" s="248" t="s">
        <v>945</v>
      </c>
      <c r="X17" s="212" t="s">
        <v>662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298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947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948</v>
      </c>
      <c r="N18" s="211" t="s">
        <v>949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950</v>
      </c>
      <c r="W18" s="248" t="s">
        <v>951</v>
      </c>
      <c r="X18" s="212" t="s">
        <v>667</v>
      </c>
      <c r="Y18" s="158"/>
      <c r="Z18" s="158"/>
      <c r="AA18" s="211" t="s">
        <v>952</v>
      </c>
      <c r="AB18" s="71" t="s">
        <v>664</v>
      </c>
      <c r="AC18" s="71" t="s">
        <v>654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1">
        <v>92</v>
      </c>
      <c r="K19" s="211">
        <v>66</v>
      </c>
      <c r="L19" s="211" t="s">
        <v>317</v>
      </c>
      <c r="M19" s="211" t="s">
        <v>957</v>
      </c>
      <c r="N19" s="211" t="s">
        <v>957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958</v>
      </c>
      <c r="W19" s="248" t="s">
        <v>959</v>
      </c>
      <c r="X19" s="212" t="s">
        <v>667</v>
      </c>
      <c r="Y19" s="158"/>
      <c r="Z19" s="158"/>
      <c r="AA19" s="211">
        <v>1</v>
      </c>
      <c r="AB19" s="71" t="s">
        <v>659</v>
      </c>
      <c r="AC19" s="71" t="s">
        <v>654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543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962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963</v>
      </c>
      <c r="W20" s="248" t="s">
        <v>964</v>
      </c>
      <c r="X20" s="212" t="s">
        <v>662</v>
      </c>
      <c r="Y20" s="158"/>
      <c r="Z20" s="158"/>
      <c r="AA20" s="211" t="s">
        <v>965</v>
      </c>
      <c r="AB20" s="71" t="s">
        <v>659</v>
      </c>
      <c r="AC20" s="71" t="s">
        <v>654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968</v>
      </c>
      <c r="W21" s="248" t="s">
        <v>969</v>
      </c>
      <c r="X21" s="212" t="s">
        <v>667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968</v>
      </c>
      <c r="W22" s="248" t="s">
        <v>972</v>
      </c>
      <c r="X22" s="212" t="s">
        <v>667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973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601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963</v>
      </c>
      <c r="W23" s="248" t="s">
        <v>945</v>
      </c>
      <c r="X23" s="212" t="s">
        <v>667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963</v>
      </c>
      <c r="W24" s="248" t="s">
        <v>969</v>
      </c>
      <c r="X24" s="212" t="s">
        <v>667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1">
        <v>54</v>
      </c>
      <c r="K25" s="211">
        <v>83.7</v>
      </c>
      <c r="L25" s="211" t="s">
        <v>317</v>
      </c>
      <c r="M25" s="211" t="s">
        <v>981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963</v>
      </c>
      <c r="W25" s="248" t="s">
        <v>982</v>
      </c>
      <c r="X25" s="212" t="s">
        <v>662</v>
      </c>
      <c r="Y25" s="158"/>
      <c r="Z25" s="158"/>
      <c r="AA25" s="211">
        <v>1</v>
      </c>
      <c r="AB25" s="171" t="s">
        <v>659</v>
      </c>
      <c r="AC25" s="171" t="s">
        <v>654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984</v>
      </c>
      <c r="W26" s="248" t="s">
        <v>985</v>
      </c>
      <c r="X26" s="212" t="s">
        <v>667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929</v>
      </c>
      <c r="W27" s="248" t="s">
        <v>930</v>
      </c>
      <c r="X27" s="212" t="s">
        <v>667</v>
      </c>
      <c r="Y27" s="158"/>
      <c r="Z27" s="158"/>
      <c r="AA27" s="211">
        <v>1</v>
      </c>
      <c r="AB27" s="171" t="s">
        <v>659</v>
      </c>
      <c r="AC27" s="171" t="s">
        <v>654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938</v>
      </c>
      <c r="W28" s="248" t="s">
        <v>945</v>
      </c>
      <c r="X28" s="212" t="s">
        <v>662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298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541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925</v>
      </c>
      <c r="W31" s="248" t="s">
        <v>926</v>
      </c>
      <c r="X31" s="212" t="s">
        <v>667</v>
      </c>
      <c r="Y31" s="158" t="s">
        <v>670</v>
      </c>
      <c r="Z31" s="158"/>
      <c r="AA31" s="211" t="s">
        <v>990</v>
      </c>
      <c r="AB31" s="71" t="s">
        <v>659</v>
      </c>
      <c r="AC31" s="71" t="s">
        <v>654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522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929</v>
      </c>
      <c r="W32" s="248" t="s">
        <v>930</v>
      </c>
      <c r="X32" s="212" t="s">
        <v>662</v>
      </c>
      <c r="Y32" s="158" t="s">
        <v>661</v>
      </c>
      <c r="Z32" s="158"/>
      <c r="AA32" s="211">
        <v>1</v>
      </c>
      <c r="AB32" s="71" t="s">
        <v>659</v>
      </c>
      <c r="AC32" s="71" t="s">
        <v>654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932</v>
      </c>
      <c r="E33" s="293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925</v>
      </c>
      <c r="W33" s="248" t="s">
        <v>933</v>
      </c>
      <c r="X33" s="212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639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925</v>
      </c>
      <c r="W34" s="248" t="s">
        <v>936</v>
      </c>
      <c r="X34" s="212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590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925</v>
      </c>
      <c r="W35" s="248" t="s">
        <v>936</v>
      </c>
      <c r="X35" s="212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925</v>
      </c>
      <c r="W36" s="172" t="s">
        <v>1000</v>
      </c>
      <c r="X36" s="212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938</v>
      </c>
      <c r="W37" s="172" t="s">
        <v>1002</v>
      </c>
      <c r="X37" s="212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1">
        <v>48</v>
      </c>
      <c r="K38" s="211">
        <v>134</v>
      </c>
      <c r="L38" s="84" t="s">
        <v>317</v>
      </c>
      <c r="M38" s="200" t="s">
        <v>1006</v>
      </c>
      <c r="N38" s="200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950</v>
      </c>
      <c r="W38" s="172" t="s">
        <v>951</v>
      </c>
      <c r="X38" s="212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1008</v>
      </c>
      <c r="AN38" s="245" t="s">
        <v>1009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1012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1013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1014</v>
      </c>
      <c r="W39" s="303" t="s">
        <v>1015</v>
      </c>
      <c r="X39" s="212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531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1014</v>
      </c>
      <c r="W40" s="172" t="s">
        <v>1018</v>
      </c>
      <c r="X40" s="212" t="s">
        <v>662</v>
      </c>
      <c r="Y40" s="158" t="s">
        <v>661</v>
      </c>
      <c r="Z40" s="158"/>
      <c r="AA40" s="211">
        <v>1</v>
      </c>
      <c r="AB40" s="71" t="s">
        <v>659</v>
      </c>
      <c r="AC40" s="71" t="s">
        <v>654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557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1014</v>
      </c>
      <c r="W41" s="172" t="s">
        <v>1020</v>
      </c>
      <c r="X41" s="212" t="s">
        <v>662</v>
      </c>
      <c r="Y41" s="158" t="s">
        <v>661</v>
      </c>
      <c r="Z41" s="158"/>
      <c r="AA41" s="211">
        <v>2</v>
      </c>
      <c r="AB41" s="71" t="s">
        <v>659</v>
      </c>
      <c r="AC41" s="71" t="s">
        <v>654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556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1014</v>
      </c>
      <c r="W42" s="172" t="s">
        <v>1022</v>
      </c>
      <c r="X42" s="212" t="s">
        <v>662</v>
      </c>
      <c r="Y42" s="158" t="s">
        <v>661</v>
      </c>
      <c r="Z42" s="158"/>
      <c r="AA42" s="211">
        <v>2</v>
      </c>
      <c r="AB42" s="71" t="s">
        <v>659</v>
      </c>
      <c r="AC42" s="71" t="s">
        <v>654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1024</v>
      </c>
      <c r="W43" s="172" t="s">
        <v>1025</v>
      </c>
      <c r="X43" s="212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968</v>
      </c>
      <c r="W45" s="172" t="s">
        <v>1027</v>
      </c>
      <c r="X45" s="212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1030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1031</v>
      </c>
      <c r="W46" s="303" t="s">
        <v>1032</v>
      </c>
      <c r="X46" s="212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1031</v>
      </c>
      <c r="W47" s="248" t="s">
        <v>1035</v>
      </c>
      <c r="X47" s="212" t="s">
        <v>662</v>
      </c>
      <c r="Y47" s="158" t="s">
        <v>661</v>
      </c>
      <c r="Z47" s="158"/>
      <c r="AA47" s="211">
        <v>1</v>
      </c>
      <c r="AB47" s="171" t="s">
        <v>659</v>
      </c>
      <c r="AC47" s="171" t="s">
        <v>654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1031</v>
      </c>
      <c r="W48" s="248" t="s">
        <v>1035</v>
      </c>
      <c r="X48" s="212" t="s">
        <v>662</v>
      </c>
      <c r="Y48" s="158" t="s">
        <v>661</v>
      </c>
      <c r="Z48" s="158"/>
      <c r="AA48" s="211" t="s">
        <v>1038</v>
      </c>
      <c r="AB48" s="171" t="s">
        <v>659</v>
      </c>
      <c r="AC48" s="171" t="s">
        <v>654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4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601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968</v>
      </c>
      <c r="W49" s="172" t="s">
        <v>1040</v>
      </c>
      <c r="X49" s="212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9" t="str">
        <f t="shared" si="5"/>
        <v>OKOK</v>
      </c>
    </row>
    <row r="50" spans="1:72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1">
        <v>54</v>
      </c>
      <c r="K50" s="211">
        <v>105</v>
      </c>
      <c r="L50" s="84" t="s">
        <v>317</v>
      </c>
      <c r="M50" s="200" t="s">
        <v>1043</v>
      </c>
      <c r="N50" s="200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968</v>
      </c>
      <c r="W50" s="172" t="s">
        <v>1045</v>
      </c>
      <c r="X50" s="212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9" t="str">
        <f t="shared" si="5"/>
        <v>OKOK</v>
      </c>
    </row>
    <row r="51" spans="1:72" ht="23.25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958</v>
      </c>
      <c r="W51" s="248" t="s">
        <v>959</v>
      </c>
      <c r="X51" s="212" t="s">
        <v>667</v>
      </c>
      <c r="Y51" s="158" t="s">
        <v>670</v>
      </c>
      <c r="Z51" s="158"/>
      <c r="AA51" s="211">
        <v>1</v>
      </c>
      <c r="AB51" s="71" t="s">
        <v>659</v>
      </c>
      <c r="AC51" s="71" t="s">
        <v>654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9" t="str">
        <f t="shared" si="5"/>
        <v>SemOportunidadeSemOportunidade</v>
      </c>
    </row>
    <row r="52" spans="1:72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3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968</v>
      </c>
      <c r="W52" s="172" t="s">
        <v>933</v>
      </c>
      <c r="X52" s="212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9" t="str">
        <f t="shared" si="5"/>
        <v>SemOportunidadeSemOportunidade</v>
      </c>
    </row>
    <row r="53" spans="1:72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1055</v>
      </c>
      <c r="N55" s="200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958</v>
      </c>
      <c r="W55" s="172" t="s">
        <v>1057</v>
      </c>
      <c r="X55" s="212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9" t="str">
        <f t="shared" si="5"/>
        <v>OKOK</v>
      </c>
    </row>
    <row r="56" spans="1:72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541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925</v>
      </c>
      <c r="W56" s="248" t="s">
        <v>926</v>
      </c>
      <c r="X56" s="212" t="s">
        <v>667</v>
      </c>
      <c r="Y56" s="158" t="s">
        <v>670</v>
      </c>
      <c r="Z56" s="158"/>
      <c r="AA56" s="211" t="s">
        <v>990</v>
      </c>
      <c r="AB56" s="71" t="s">
        <v>659</v>
      </c>
      <c r="AC56" s="71" t="s">
        <v>654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9" t="str">
        <f t="shared" si="5"/>
        <v>MecânicaLocomotiva</v>
      </c>
    </row>
    <row r="57" spans="1:72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522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929</v>
      </c>
      <c r="W57" s="248" t="s">
        <v>930</v>
      </c>
      <c r="X57" s="212" t="s">
        <v>667</v>
      </c>
      <c r="Y57" s="158" t="s">
        <v>670</v>
      </c>
      <c r="Z57" s="158"/>
      <c r="AA57" s="211">
        <v>1</v>
      </c>
      <c r="AB57" s="71" t="s">
        <v>659</v>
      </c>
      <c r="AC57" s="71" t="s">
        <v>654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9" t="str">
        <f t="shared" si="5"/>
        <v>SemOportunidadeSemOportunidade</v>
      </c>
    </row>
    <row r="58" spans="1:72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932</v>
      </c>
      <c r="E58" s="293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925</v>
      </c>
      <c r="W58" s="248" t="s">
        <v>933</v>
      </c>
      <c r="X58" s="212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9" t="str">
        <f t="shared" si="5"/>
        <v>OKOK</v>
      </c>
    </row>
    <row r="59" spans="1:72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639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925</v>
      </c>
      <c r="W59" s="248" t="s">
        <v>936</v>
      </c>
      <c r="X59" s="212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9" t="str">
        <f t="shared" si="5"/>
        <v>OKOK</v>
      </c>
    </row>
    <row r="60" spans="1:72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590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925</v>
      </c>
      <c r="W60" s="248" t="s">
        <v>936</v>
      </c>
      <c r="X60" s="212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9" t="str">
        <f t="shared" si="5"/>
        <v>OKOK</v>
      </c>
    </row>
    <row r="61" spans="1:72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925</v>
      </c>
      <c r="W61" s="172" t="s">
        <v>1000</v>
      </c>
      <c r="X61" s="212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9" t="str">
        <f t="shared" si="5"/>
        <v>SuperEquipamento</v>
      </c>
    </row>
    <row r="62" spans="1:72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1">
        <v>49</v>
      </c>
      <c r="K62" s="211">
        <v>185</v>
      </c>
      <c r="L62" s="84"/>
      <c r="M62" s="200" t="s">
        <v>1072</v>
      </c>
      <c r="N62" s="200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950</v>
      </c>
      <c r="W62" s="172" t="s">
        <v>951</v>
      </c>
      <c r="X62" s="212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938</v>
      </c>
      <c r="W64" s="172" t="s">
        <v>1000</v>
      </c>
      <c r="X64" s="212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9" t="str">
        <f t="shared" si="5"/>
        <v>CondiçõesClimáticaTemperatura</v>
      </c>
    </row>
    <row r="65" spans="1:72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3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938</v>
      </c>
      <c r="W65" s="172" t="s">
        <v>933</v>
      </c>
      <c r="X65" s="212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9" t="str">
        <f t="shared" si="5"/>
        <v>AnomaliaVia</v>
      </c>
    </row>
    <row r="66" spans="1:72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1">
        <v>92</v>
      </c>
      <c r="K66" s="211">
        <v>66.5</v>
      </c>
      <c r="L66" s="84" t="s">
        <v>317</v>
      </c>
      <c r="M66" s="200" t="s">
        <v>1078</v>
      </c>
      <c r="N66" s="200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938</v>
      </c>
      <c r="W66" s="172" t="s">
        <v>1045</v>
      </c>
      <c r="X66" s="212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9" t="str">
        <f t="shared" si="5"/>
        <v>OKOK</v>
      </c>
    </row>
    <row r="67" spans="1:72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1014</v>
      </c>
      <c r="W68" s="248" t="s">
        <v>945</v>
      </c>
      <c r="X68" s="212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9" t="str">
        <f t="shared" si="5"/>
        <v>CondiçõesClimáticaTemperatura</v>
      </c>
    </row>
    <row r="69" spans="1:72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1014</v>
      </c>
      <c r="W69" s="248" t="s">
        <v>945</v>
      </c>
      <c r="X69" s="212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9" t="str">
        <f t="shared" si="5"/>
        <v>CondiçõesClimáticaTemperatura</v>
      </c>
    </row>
    <row r="70" spans="1:72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1014</v>
      </c>
      <c r="W70" s="248" t="s">
        <v>945</v>
      </c>
      <c r="X70" s="212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9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962</v>
      </c>
      <c r="N72" s="200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968</v>
      </c>
      <c r="W72" s="172" t="s">
        <v>951</v>
      </c>
      <c r="X72" s="212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9" t="str">
        <f t="shared" si="10"/>
        <v>OKOK</v>
      </c>
    </row>
    <row r="73" spans="1:72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968</v>
      </c>
      <c r="W73" s="172" t="s">
        <v>1027</v>
      </c>
      <c r="X73" s="212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9" t="str">
        <f t="shared" si="10"/>
        <v>OKOK</v>
      </c>
    </row>
    <row r="74" spans="1:72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601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968</v>
      </c>
      <c r="W74" s="248" t="s">
        <v>945</v>
      </c>
      <c r="X74" s="212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9" t="str">
        <f t="shared" si="10"/>
        <v>CondiçõesClimáticaTemperatura</v>
      </c>
    </row>
    <row r="75" spans="1:72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929</v>
      </c>
      <c r="W75" s="248" t="s">
        <v>930</v>
      </c>
      <c r="X75" s="212" t="s">
        <v>667</v>
      </c>
      <c r="Y75" s="158" t="s">
        <v>670</v>
      </c>
      <c r="Z75" s="158"/>
      <c r="AA75" s="211">
        <v>1</v>
      </c>
      <c r="AB75" s="171" t="s">
        <v>659</v>
      </c>
      <c r="AC75" s="171" t="s">
        <v>654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9" t="str">
        <f t="shared" si="10"/>
        <v>SemOportunidadeSemOportunidade</v>
      </c>
    </row>
    <row r="76" spans="1:72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3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968</v>
      </c>
      <c r="W76" s="172" t="s">
        <v>933</v>
      </c>
      <c r="X76" s="212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9" t="str">
        <f t="shared" si="10"/>
        <v>PCMVIARecursosInternos</v>
      </c>
    </row>
    <row r="77" spans="1:72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958</v>
      </c>
      <c r="W77" s="248" t="s">
        <v>959</v>
      </c>
      <c r="X77" s="212" t="s">
        <v>667</v>
      </c>
      <c r="Y77" s="158" t="s">
        <v>670</v>
      </c>
      <c r="Z77" s="158"/>
      <c r="AA77" s="211">
        <v>1</v>
      </c>
      <c r="AB77" s="71" t="s">
        <v>659</v>
      </c>
      <c r="AC77" s="71" t="s">
        <v>654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9" t="str">
        <f t="shared" si="10"/>
        <v>TISistema</v>
      </c>
    </row>
    <row r="78" spans="1:72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541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925</v>
      </c>
      <c r="W80" s="248" t="s">
        <v>1097</v>
      </c>
      <c r="X80" s="212" t="s">
        <v>667</v>
      </c>
      <c r="Y80" s="158" t="s">
        <v>670</v>
      </c>
      <c r="Z80" s="158" t="s">
        <v>674</v>
      </c>
      <c r="AA80" s="211">
        <v>1</v>
      </c>
      <c r="AB80" s="71" t="s">
        <v>659</v>
      </c>
      <c r="AC80" s="71" t="s">
        <v>654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9" t="str">
        <f t="shared" si="10"/>
        <v>MecânicaLocomotiva</v>
      </c>
    </row>
    <row r="81" spans="1:72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522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929</v>
      </c>
      <c r="W81" s="248" t="s">
        <v>1098</v>
      </c>
      <c r="X81" s="212" t="s">
        <v>662</v>
      </c>
      <c r="Y81" s="158" t="s">
        <v>661</v>
      </c>
      <c r="Z81" s="158" t="s">
        <v>663</v>
      </c>
      <c r="AA81" s="211">
        <v>1</v>
      </c>
      <c r="AB81" s="71" t="s">
        <v>659</v>
      </c>
      <c r="AC81" s="71" t="s">
        <v>654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9" t="str">
        <f t="shared" si="10"/>
        <v>TISistema</v>
      </c>
    </row>
    <row r="82" spans="1:72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1101</v>
      </c>
      <c r="W82" s="172" t="s">
        <v>936</v>
      </c>
      <c r="X82" s="212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1102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9" t="str">
        <f t="shared" si="10"/>
        <v>OKOK</v>
      </c>
    </row>
    <row r="83" spans="1:72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1104</v>
      </c>
      <c r="W83" s="172" t="s">
        <v>936</v>
      </c>
      <c r="X83" s="212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9" t="str">
        <f t="shared" si="10"/>
        <v>SuperExecução</v>
      </c>
    </row>
    <row r="84" spans="1:72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3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1106</v>
      </c>
      <c r="W84" s="172" t="s">
        <v>933</v>
      </c>
      <c r="X84" s="212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9" t="str">
        <f t="shared" si="10"/>
        <v>SuperExecução</v>
      </c>
    </row>
    <row r="85" spans="1:72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925</v>
      </c>
      <c r="W85" s="172" t="s">
        <v>1108</v>
      </c>
      <c r="X85" s="212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9" t="str">
        <f t="shared" si="10"/>
        <v>SuperExecução</v>
      </c>
    </row>
    <row r="86" spans="1:72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1110</v>
      </c>
      <c r="W87" s="172" t="s">
        <v>1111</v>
      </c>
      <c r="X87" s="212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5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9" t="str">
        <f t="shared" si="10"/>
        <v>SuperExecução</v>
      </c>
    </row>
    <row r="88" spans="1:72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1014</v>
      </c>
      <c r="W89" s="172" t="s">
        <v>1112</v>
      </c>
      <c r="X89" s="212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9" t="str">
        <f t="shared" si="10"/>
        <v>CondiçõesClimáticaTemperatura</v>
      </c>
    </row>
    <row r="90" spans="1:72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1014</v>
      </c>
      <c r="W90" s="172" t="s">
        <v>1112</v>
      </c>
      <c r="X90" s="212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9" t="str">
        <f t="shared" si="10"/>
        <v>CondiçõesClimáticaTemperatura</v>
      </c>
    </row>
    <row r="91" spans="1:72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1014</v>
      </c>
      <c r="W91" s="172" t="s">
        <v>1112</v>
      </c>
      <c r="X91" s="212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9" t="str">
        <f t="shared" si="10"/>
        <v>CondiçõesClimáticaTemperatura</v>
      </c>
    </row>
    <row r="92" spans="1:72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1117</v>
      </c>
      <c r="N93" s="200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950</v>
      </c>
      <c r="W93" s="172" t="s">
        <v>1119</v>
      </c>
      <c r="X93" s="212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9" t="str">
        <f t="shared" si="10"/>
        <v>OKOK</v>
      </c>
    </row>
    <row r="94" spans="1:72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1123</v>
      </c>
      <c r="W94" s="172" t="s">
        <v>1108</v>
      </c>
      <c r="X94" s="212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9" t="str">
        <f t="shared" si="10"/>
        <v>SuperExecução</v>
      </c>
    </row>
    <row r="95" spans="1:72" ht="16.5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1124</v>
      </c>
      <c r="W96" s="172" t="s">
        <v>1112</v>
      </c>
      <c r="X96" s="212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9" t="str">
        <f t="shared" si="10"/>
        <v>OKOK</v>
      </c>
    </row>
    <row r="97" spans="1:72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962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963</v>
      </c>
      <c r="W97" s="248" t="s">
        <v>1126</v>
      </c>
      <c r="X97" s="212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9" t="str">
        <f t="shared" si="10"/>
        <v>OKOK</v>
      </c>
    </row>
    <row r="98" spans="1:72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963</v>
      </c>
      <c r="W98" s="172" t="s">
        <v>1130</v>
      </c>
      <c r="X98" s="212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1131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9" t="str">
        <f t="shared" si="10"/>
        <v>OKOK</v>
      </c>
    </row>
    <row r="99" spans="1:72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963</v>
      </c>
      <c r="W99" s="172" t="s">
        <v>1134</v>
      </c>
      <c r="X99" s="212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5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9" t="str">
        <f t="shared" si="10"/>
        <v>SuperExecução</v>
      </c>
    </row>
    <row r="100" spans="1:72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1136</v>
      </c>
      <c r="N101" s="200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1138</v>
      </c>
      <c r="W101" s="172" t="s">
        <v>1139</v>
      </c>
      <c r="X101" s="212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929</v>
      </c>
      <c r="W103" s="248" t="s">
        <v>1098</v>
      </c>
      <c r="X103" s="212" t="s">
        <v>667</v>
      </c>
      <c r="Y103" s="158" t="s">
        <v>670</v>
      </c>
      <c r="Z103" s="158" t="s">
        <v>673</v>
      </c>
      <c r="AA103" s="211">
        <v>1</v>
      </c>
      <c r="AB103" s="171" t="s">
        <v>659</v>
      </c>
      <c r="AC103" s="171" t="s">
        <v>654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9" t="str">
        <f t="shared" si="12"/>
        <v>SemOportunidadeSemOportunidade</v>
      </c>
    </row>
    <row r="104" spans="1:72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3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963</v>
      </c>
      <c r="W104" s="172" t="s">
        <v>933</v>
      </c>
      <c r="X104" s="212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9" t="str">
        <f t="shared" si="12"/>
        <v>SemOportunidadeSemOportunidade</v>
      </c>
    </row>
    <row r="105" spans="1:72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3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1106</v>
      </c>
      <c r="W105" s="172" t="s">
        <v>933</v>
      </c>
      <c r="X105" s="212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9" t="str">
        <f t="shared" si="12"/>
        <v>OKOK</v>
      </c>
    </row>
    <row r="106" spans="1:72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1">
        <v>56</v>
      </c>
      <c r="K106" s="211">
        <v>256</v>
      </c>
      <c r="L106" s="84" t="s">
        <v>317</v>
      </c>
      <c r="M106" s="200" t="s">
        <v>1151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950</v>
      </c>
      <c r="W106" s="172" t="s">
        <v>1152</v>
      </c>
      <c r="X106" s="212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9" t="str">
        <f t="shared" si="12"/>
        <v>MecânicaLocomotiva</v>
      </c>
    </row>
    <row r="107" spans="1:72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541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925</v>
      </c>
      <c r="W107" s="248" t="s">
        <v>1097</v>
      </c>
      <c r="X107" s="212" t="s">
        <v>667</v>
      </c>
      <c r="Y107" s="158" t="s">
        <v>670</v>
      </c>
      <c r="Z107" s="158"/>
      <c r="AA107" s="211">
        <v>1</v>
      </c>
      <c r="AB107" s="71" t="s">
        <v>659</v>
      </c>
      <c r="AC107" s="71" t="s">
        <v>654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9" t="str">
        <f t="shared" si="12"/>
        <v>MecânicaLocomotiva</v>
      </c>
    </row>
    <row r="108" spans="1:72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522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929</v>
      </c>
      <c r="W108" s="248" t="s">
        <v>1098</v>
      </c>
      <c r="X108" s="212" t="s">
        <v>667</v>
      </c>
      <c r="Y108" s="158" t="s">
        <v>670</v>
      </c>
      <c r="Z108" s="158"/>
      <c r="AA108" s="211">
        <v>1</v>
      </c>
      <c r="AB108" s="71" t="s">
        <v>659</v>
      </c>
      <c r="AC108" s="71" t="s">
        <v>654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5" t="s">
        <v>1155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9" t="str">
        <f t="shared" si="12"/>
        <v>MecanizaçãoAtivos</v>
      </c>
    </row>
    <row r="109" spans="1:72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590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925</v>
      </c>
      <c r="W109" s="248" t="s">
        <v>936</v>
      </c>
      <c r="X109" s="212" t="s">
        <v>667</v>
      </c>
      <c r="Y109" s="158" t="s">
        <v>670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9" t="str">
        <f t="shared" si="12"/>
        <v>PCMVIARecursosInternos</v>
      </c>
    </row>
    <row r="110" spans="1:72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639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925</v>
      </c>
      <c r="W110" s="248" t="s">
        <v>936</v>
      </c>
      <c r="X110" s="212" t="s">
        <v>667</v>
      </c>
      <c r="Y110" s="158" t="s">
        <v>670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9" t="str">
        <f t="shared" si="12"/>
        <v>PCMVIARecursosInternos</v>
      </c>
    </row>
    <row r="111" spans="1:72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561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925</v>
      </c>
      <c r="W111" s="172" t="s">
        <v>1159</v>
      </c>
      <c r="X111" s="212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>
        <f>IF(D111="","*",IFERROR(IF(ISODD(COUNT(AS111:AX705)),"ERRO",SUM((AT111-AS111),(AV111-AU111),(AX111-AW111))),"ERRO"))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9" t="str">
        <f t="shared" si="12"/>
        <v>OKOK</v>
      </c>
    </row>
    <row r="112" spans="1:72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925</v>
      </c>
      <c r="W112" s="172" t="s">
        <v>1108</v>
      </c>
      <c r="X112" s="212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9" t="str">
        <f t="shared" si="12"/>
        <v>SuperExecução</v>
      </c>
    </row>
    <row r="113" spans="1:75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941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938</v>
      </c>
      <c r="W113" s="248" t="s">
        <v>942</v>
      </c>
      <c r="X113" s="212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9" t="str">
        <f t="shared" si="12"/>
        <v>OKOK</v>
      </c>
    </row>
    <row r="114" spans="1:75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938</v>
      </c>
      <c r="W114" s="172" t="s">
        <v>1112</v>
      </c>
      <c r="X114" s="212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9" t="str">
        <f t="shared" si="12"/>
        <v>CondiçõesClimáticaTemperatura</v>
      </c>
    </row>
    <row r="115" spans="1:75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938</v>
      </c>
      <c r="W115" s="172" t="s">
        <v>1112</v>
      </c>
      <c r="X115" s="212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9" t="str">
        <f t="shared" si="12"/>
        <v>CondiçõesClimáticaTemperatura</v>
      </c>
    </row>
    <row r="116" spans="1:75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938</v>
      </c>
      <c r="W116" s="172" t="s">
        <v>1112</v>
      </c>
      <c r="X116" s="212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9" t="str">
        <f t="shared" si="12"/>
        <v>CondiçõesClimáticaTemperatura</v>
      </c>
    </row>
    <row r="117" spans="1:75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938</v>
      </c>
      <c r="W117" s="172" t="s">
        <v>1112</v>
      </c>
      <c r="X117" s="212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5" t="s">
        <v>1166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9" t="str">
        <f t="shared" si="12"/>
        <v>SuperEquipamento</v>
      </c>
    </row>
    <row r="118" spans="1:75" ht="23.25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1167</v>
      </c>
      <c r="N118" s="200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958</v>
      </c>
      <c r="W118" s="172" t="s">
        <v>1169</v>
      </c>
      <c r="X118" s="212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9" t="str">
        <f t="shared" si="12"/>
        <v>OKOK</v>
      </c>
    </row>
    <row r="119" spans="1:75" ht="33.75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1012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1013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1014</v>
      </c>
      <c r="W119" s="303" t="s">
        <v>1172</v>
      </c>
      <c r="X119" s="212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9" t="str">
        <f t="shared" si="12"/>
        <v>OKOK</v>
      </c>
    </row>
    <row r="120" spans="1:75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531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1014</v>
      </c>
      <c r="W120" s="172" t="s">
        <v>1174</v>
      </c>
      <c r="X120" s="212" t="s">
        <v>662</v>
      </c>
      <c r="Y120" s="158" t="s">
        <v>661</v>
      </c>
      <c r="Z120" s="158"/>
      <c r="AA120" s="211">
        <v>1</v>
      </c>
      <c r="AB120" s="71" t="s">
        <v>659</v>
      </c>
      <c r="AC120" s="71" t="s">
        <v>654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9" t="str">
        <f t="shared" si="12"/>
        <v>OKOK</v>
      </c>
    </row>
    <row r="121" spans="1:75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557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1014</v>
      </c>
      <c r="W121" s="172" t="s">
        <v>1176</v>
      </c>
      <c r="X121" s="212" t="s">
        <v>662</v>
      </c>
      <c r="Y121" s="158" t="s">
        <v>661</v>
      </c>
      <c r="Z121" s="158"/>
      <c r="AA121" s="211">
        <v>2</v>
      </c>
      <c r="AB121" s="71" t="s">
        <v>659</v>
      </c>
      <c r="AC121" s="71" t="s">
        <v>654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9" t="str">
        <f t="shared" si="12"/>
        <v>OKOK</v>
      </c>
    </row>
    <row r="122" spans="1:75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556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1014</v>
      </c>
      <c r="W122" s="172" t="s">
        <v>1178</v>
      </c>
      <c r="X122" s="212" t="s">
        <v>662</v>
      </c>
      <c r="Y122" s="158" t="s">
        <v>661</v>
      </c>
      <c r="Z122" s="158"/>
      <c r="AA122" s="211">
        <v>2</v>
      </c>
      <c r="AB122" s="71" t="s">
        <v>659</v>
      </c>
      <c r="AC122" s="71" t="s">
        <v>654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9" t="str">
        <f t="shared" si="12"/>
        <v>ModernizaçãoExecução</v>
      </c>
    </row>
    <row r="123" spans="1:75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1110</v>
      </c>
      <c r="W123" s="172" t="s">
        <v>1181</v>
      </c>
      <c r="X123" s="212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9" t="str">
        <f t="shared" si="12"/>
        <v>OKOK</v>
      </c>
    </row>
    <row r="124" spans="1:75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968</v>
      </c>
      <c r="W124" s="172" t="s">
        <v>1112</v>
      </c>
      <c r="X124" s="212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9" t="str">
        <f t="shared" si="12"/>
        <v>OKOK</v>
      </c>
    </row>
    <row r="125" spans="1:75" ht="33.75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1030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1031</v>
      </c>
      <c r="W125" s="303" t="s">
        <v>1185</v>
      </c>
      <c r="X125" s="212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9" t="str">
        <f t="shared" si="12"/>
        <v>OKOK</v>
      </c>
    </row>
    <row r="126" spans="1:75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1031</v>
      </c>
      <c r="W126" s="248" t="s">
        <v>1035</v>
      </c>
      <c r="X126" s="212" t="s">
        <v>662</v>
      </c>
      <c r="Y126" s="158" t="s">
        <v>661</v>
      </c>
      <c r="Z126" s="158"/>
      <c r="AA126" s="211">
        <v>1</v>
      </c>
      <c r="AB126" s="171" t="s">
        <v>659</v>
      </c>
      <c r="AC126" s="171" t="s">
        <v>654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9" t="str">
        <f t="shared" si="12"/>
        <v>OKOK</v>
      </c>
    </row>
    <row r="127" spans="1:75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1031</v>
      </c>
      <c r="W127" s="248" t="s">
        <v>1035</v>
      </c>
      <c r="X127" s="212" t="s">
        <v>662</v>
      </c>
      <c r="Y127" s="158" t="s">
        <v>661</v>
      </c>
      <c r="Z127" s="158"/>
      <c r="AA127" s="211" t="s">
        <v>1038</v>
      </c>
      <c r="AB127" s="171" t="s">
        <v>659</v>
      </c>
      <c r="AC127" s="171" t="s">
        <v>654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9" t="str">
        <f t="shared" si="12"/>
        <v>OKOK</v>
      </c>
    </row>
    <row r="128" spans="1:75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3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963</v>
      </c>
      <c r="W128" s="172" t="s">
        <v>933</v>
      </c>
      <c r="X128" s="212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1192</v>
      </c>
      <c r="N129" s="200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958</v>
      </c>
      <c r="W129" s="248" t="s">
        <v>959</v>
      </c>
      <c r="X129" s="212" t="s">
        <v>667</v>
      </c>
      <c r="Y129" s="158" t="s">
        <v>670</v>
      </c>
      <c r="Z129" s="158"/>
      <c r="AA129" s="211">
        <v>1</v>
      </c>
      <c r="AB129" s="71" t="s">
        <v>659</v>
      </c>
      <c r="AC129" s="71" t="s">
        <v>654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590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925</v>
      </c>
      <c r="W132" s="248" t="s">
        <v>936</v>
      </c>
      <c r="X132" s="212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639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925</v>
      </c>
      <c r="W133" s="248" t="s">
        <v>936</v>
      </c>
      <c r="X133" s="212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3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1106</v>
      </c>
      <c r="W134" s="172" t="s">
        <v>933</v>
      </c>
      <c r="X134" s="212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925</v>
      </c>
      <c r="W135" s="172" t="s">
        <v>1108</v>
      </c>
      <c r="X135" s="212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1024</v>
      </c>
      <c r="W136" s="172" t="s">
        <v>1198</v>
      </c>
      <c r="X136" s="212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1">
        <v>55</v>
      </c>
      <c r="K137" s="211">
        <v>135</v>
      </c>
      <c r="L137" s="84" t="s">
        <v>317</v>
      </c>
      <c r="M137" s="200" t="s">
        <v>1117</v>
      </c>
      <c r="N137" s="200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958</v>
      </c>
      <c r="W137" s="248" t="s">
        <v>959</v>
      </c>
      <c r="X137" s="212" t="s">
        <v>667</v>
      </c>
      <c r="Y137" s="158" t="s">
        <v>670</v>
      </c>
      <c r="Z137" s="158"/>
      <c r="AA137" s="211">
        <v>1</v>
      </c>
      <c r="AB137" s="71" t="s">
        <v>659</v>
      </c>
      <c r="AC137" s="71" t="s">
        <v>654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1014</v>
      </c>
      <c r="W139" s="172" t="s">
        <v>1112</v>
      </c>
      <c r="X139" s="212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1014</v>
      </c>
      <c r="W140" s="172" t="s">
        <v>1112</v>
      </c>
      <c r="X140" s="212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1014</v>
      </c>
      <c r="W141" s="172" t="s">
        <v>1112</v>
      </c>
      <c r="X141" s="212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962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963</v>
      </c>
      <c r="W144" s="248" t="s">
        <v>1126</v>
      </c>
      <c r="X144" s="212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963</v>
      </c>
      <c r="W145" s="172" t="s">
        <v>1130</v>
      </c>
      <c r="X145" s="212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963</v>
      </c>
      <c r="W146" s="172" t="s">
        <v>1112</v>
      </c>
      <c r="X146" s="212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9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963</v>
      </c>
      <c r="W147" s="172" t="s">
        <v>1134</v>
      </c>
      <c r="X147" s="212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9"/>
      <c r="BU147" s="5"/>
      <c r="BV147" s="5"/>
      <c r="BW147" s="5"/>
    </row>
    <row r="148" spans="1:75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963</v>
      </c>
      <c r="W148" s="248" t="s">
        <v>982</v>
      </c>
      <c r="X148" s="212" t="s">
        <v>662</v>
      </c>
      <c r="Y148" s="158" t="s">
        <v>661</v>
      </c>
      <c r="Z148" s="158"/>
      <c r="AA148" s="211">
        <v>1</v>
      </c>
      <c r="AB148" s="171" t="s">
        <v>659</v>
      </c>
      <c r="AC148" s="171" t="s">
        <v>654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3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963</v>
      </c>
      <c r="W150" s="172" t="s">
        <v>933</v>
      </c>
      <c r="X150" s="212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929</v>
      </c>
      <c r="W151" s="248" t="s">
        <v>1098</v>
      </c>
      <c r="X151" s="212" t="s">
        <v>667</v>
      </c>
      <c r="Y151" s="158" t="s">
        <v>670</v>
      </c>
      <c r="Z151" s="158"/>
      <c r="AA151" s="211">
        <v>1</v>
      </c>
      <c r="AB151" s="171" t="s">
        <v>659</v>
      </c>
      <c r="AC151" s="171" t="s">
        <v>654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9" t="str">
        <f t="shared" si="13"/>
        <v>MecanizaçãoAtivos</v>
      </c>
    </row>
    <row r="152" spans="1:75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1">
        <v>48</v>
      </c>
      <c r="K154" s="211">
        <v>158</v>
      </c>
      <c r="L154" s="84" t="s">
        <v>317</v>
      </c>
      <c r="M154" s="200" t="s">
        <v>1210</v>
      </c>
      <c r="N154" s="200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958</v>
      </c>
      <c r="W154" s="248" t="s">
        <v>959</v>
      </c>
      <c r="X154" s="212" t="s">
        <v>667</v>
      </c>
      <c r="Y154" s="158"/>
      <c r="Z154" s="158"/>
      <c r="AA154" s="211">
        <v>1</v>
      </c>
      <c r="AB154" s="71" t="s">
        <v>659</v>
      </c>
      <c r="AC154" s="71" t="s">
        <v>654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9" t="str">
        <f t="shared" si="13"/>
        <v>SemOportunidadeSemOportunidade</v>
      </c>
    </row>
    <row r="155" spans="1:75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3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963</v>
      </c>
      <c r="W155" s="172" t="s">
        <v>933</v>
      </c>
      <c r="X155" s="212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9" t="str">
        <f t="shared" si="13"/>
        <v>SemOportunidadeSemOportunidade</v>
      </c>
    </row>
    <row r="156" spans="1:75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929</v>
      </c>
      <c r="W156" s="248" t="s">
        <v>1098</v>
      </c>
      <c r="X156" s="212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9" t="str">
        <f t="shared" si="13"/>
        <v>SemOportunidadeSemOportunidade</v>
      </c>
    </row>
    <row r="157" spans="1:75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950</v>
      </c>
      <c r="W158" s="324" t="s">
        <v>1217</v>
      </c>
      <c r="X158" s="325" t="s">
        <v>667</v>
      </c>
      <c r="Y158" s="158"/>
      <c r="Z158" s="326"/>
      <c r="AA158" s="84" t="s">
        <v>1218</v>
      </c>
      <c r="AB158" s="71" t="s">
        <v>664</v>
      </c>
      <c r="AC158" s="328" t="s">
        <v>654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9" t="str">
        <f t="shared" si="13"/>
        <v>OKOK</v>
      </c>
    </row>
    <row r="159" spans="1:75" ht="19.5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541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925</v>
      </c>
      <c r="W159" s="248" t="s">
        <v>1097</v>
      </c>
      <c r="X159" s="212" t="s">
        <v>667</v>
      </c>
      <c r="Y159" s="158"/>
      <c r="Z159" s="158"/>
      <c r="AA159" s="211">
        <v>1</v>
      </c>
      <c r="AB159" s="71" t="s">
        <v>659</v>
      </c>
      <c r="AC159" s="71" t="s">
        <v>654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>
        <f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9" t="str">
        <f t="shared" si="13"/>
        <v>MecânicaLocomotiva</v>
      </c>
    </row>
    <row r="160" spans="1:75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522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929</v>
      </c>
      <c r="W160" s="248" t="s">
        <v>1098</v>
      </c>
      <c r="X160" s="212" t="s">
        <v>667</v>
      </c>
      <c r="Y160" s="158"/>
      <c r="Z160" s="158"/>
      <c r="AA160" s="211">
        <v>1</v>
      </c>
      <c r="AB160" s="71" t="s">
        <v>659</v>
      </c>
      <c r="AC160" s="71" t="s">
        <v>654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>
        <f>IF(D160="","*",IFERROR(IF(ISODD(COUNT(AS160:AX754)),"ERRO",SUM((AT160-AS160),(AV160-AU160),(AX160-AW160))),"ERRO"))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9" t="str">
        <f t="shared" si="13"/>
        <v>OKOK</v>
      </c>
    </row>
    <row r="161" spans="1:72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590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925</v>
      </c>
      <c r="W161" s="248" t="s">
        <v>936</v>
      </c>
      <c r="X161" s="212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>
        <f>IF(D161="","*",IFERROR(IF(ISODD(COUNT(AS161:AX755)),"ERRO",SUM((AT161-AS161),(AV161-AU161),(AX161-AW161))),"ERRO"))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5" t="s">
        <v>1225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9" t="str">
        <f t="shared" si="13"/>
        <v>SemOportunidadeSemOportunidade</v>
      </c>
    </row>
    <row r="162" spans="1:72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639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925</v>
      </c>
      <c r="W162" s="248" t="s">
        <v>936</v>
      </c>
      <c r="X162" s="212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>
        <f>IF(D162="","*",IFERROR(IF(ISODD(COUNT(AS162:AX756)),"ERRO",SUM((AT162-AS162),(AV162-AU162),(AX162-AW162))),"ERRO"))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9" t="str">
        <f t="shared" si="13"/>
        <v>SuperExecução</v>
      </c>
    </row>
    <row r="163" spans="1:72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3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1106</v>
      </c>
      <c r="W163" s="172" t="s">
        <v>933</v>
      </c>
      <c r="X163" s="212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>
        <f>IF(D163="","*",IFERROR(IF(ISODD(COUNT(AS163:AX757)),"ERRO",SUM((AT163-AS163),(AV163-AU163),(AX163-AW163))),"ERRO"))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5" t="s">
        <v>1227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9"/>
    </row>
    <row r="164" spans="1:72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925</v>
      </c>
      <c r="W164" s="172" t="s">
        <v>1108</v>
      </c>
      <c r="X164" s="212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>
        <f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9" t="str">
        <f t="shared" si="13"/>
        <v>SuperExecução</v>
      </c>
    </row>
    <row r="165" spans="1:72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1">
        <v>48</v>
      </c>
      <c r="K165" s="211">
        <v>146</v>
      </c>
      <c r="L165" s="84" t="s">
        <v>317</v>
      </c>
      <c r="M165" s="200" t="s">
        <v>1230</v>
      </c>
      <c r="N165" s="200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1232</v>
      </c>
      <c r="W165" s="172" t="s">
        <v>951</v>
      </c>
      <c r="X165" s="212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>
        <f>IF(D165="","*",IFERROR(IF(ISODD(COUNT(AS165:AX759)),"ERRO",SUM((AT165-AS165),(AV165-AU165),(AX165-AW165))),"ERRO"))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9" t="str">
        <f t="shared" si="13"/>
        <v>SemOportunidadeSemOportunidade</v>
      </c>
    </row>
    <row r="166" spans="1:72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1">
        <v>48</v>
      </c>
      <c r="K167" s="211">
        <v>102</v>
      </c>
      <c r="L167" s="84" t="s">
        <v>317</v>
      </c>
      <c r="M167" s="200" t="s">
        <v>1237</v>
      </c>
      <c r="N167" s="200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958</v>
      </c>
      <c r="W167" s="172" t="s">
        <v>1057</v>
      </c>
      <c r="X167" s="212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>
        <f>IF(D167="","*",IFERROR(IF(ISODD(COUNT(AS167:AX761)),"ERRO",SUM((AT167-AS167),(AV167-AU167),(AX167-AW167))),"ERRO"))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9" t="str">
        <f t="shared" si="13"/>
        <v>OKOK</v>
      </c>
    </row>
    <row r="168" spans="1:72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1024</v>
      </c>
      <c r="W168" s="172" t="s">
        <v>1240</v>
      </c>
      <c r="X168" s="212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>
        <f>IF(D168="","*",IFERROR(IF(ISODD(COUNT(AS168:AX762)),"ERRO",SUM((AT168-AS168),(AV168-AU168),(AX168-AW168))),"ERRO"))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9" t="str">
        <f t="shared" si="13"/>
        <v>SuperExecução</v>
      </c>
    </row>
    <row r="169" spans="1:72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941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938</v>
      </c>
      <c r="W169" s="172" t="s">
        <v>1242</v>
      </c>
      <c r="X169" s="212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>
        <f>IF(D169="","*",IFERROR(IF(ISODD(COUNT(AS169:AX763)),"ERRO",SUM((AT169-AS169),(AV169-AU169),(AX169-AW169))),"ERRO"))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9" t="str">
        <f t="shared" si="13"/>
        <v>OKOK</v>
      </c>
    </row>
    <row r="170" spans="1:72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938</v>
      </c>
      <c r="W170" s="172" t="s">
        <v>1112</v>
      </c>
      <c r="X170" s="212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>
        <f>IF(D170="","*",IFERROR(IF(ISODD(COUNT(AS170:AX764)),"ERRO",SUM((AT170-AS170),(AV170-AU170),(AX170-AW170))),"ERRO"))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9"/>
    </row>
    <row r="171" spans="1:72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938</v>
      </c>
      <c r="W171" s="172" t="s">
        <v>1112</v>
      </c>
      <c r="X171" s="212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>
        <f>IF(D171="","*",IFERROR(IF(ISODD(COUNT(AS171:AX765)),"ERRO",SUM((AT171-AS171),(AV171-AU171),(AX171-AW171))),"ERRO"))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38" t="s">
        <v>693</v>
      </c>
      <c r="BN171" s="15" t="s">
        <v>710</v>
      </c>
      <c r="BO171" s="164" t="s">
        <v>784</v>
      </c>
      <c r="BP171" s="339" t="s">
        <v>1244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9" t="str">
        <f t="shared" si="13"/>
        <v>CondiçõesClimáticaTemperatura</v>
      </c>
    </row>
    <row r="172" spans="1:72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938</v>
      </c>
      <c r="W172" s="172" t="s">
        <v>1112</v>
      </c>
      <c r="X172" s="212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>
        <f>IF(D172="","*",IFERROR(IF(ISODD(COUNT(AS172:AX766)),"ERRO",SUM((AT172-AS172),(AV172-AU172),(AX172-AW172))),"ERRO"))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38" t="s">
        <v>693</v>
      </c>
      <c r="BN172" s="15" t="s">
        <v>710</v>
      </c>
      <c r="BO172" s="164" t="s">
        <v>784</v>
      </c>
      <c r="BP172" s="339" t="s">
        <v>1244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9" t="str">
        <f t="shared" si="13"/>
        <v>CondiçõesClimáticaTemperatura</v>
      </c>
    </row>
    <row r="173" spans="1:72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938</v>
      </c>
      <c r="W173" s="172" t="s">
        <v>1112</v>
      </c>
      <c r="X173" s="212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>
        <f>IF(D173="","*",IFERROR(IF(ISODD(COUNT(AS173:AX767)),"ERRO",SUM((AT173-AS173),(AV173-AU173),(AX173-AW173))),"ERRO"))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38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9"/>
    </row>
    <row r="174" spans="1:72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938</v>
      </c>
      <c r="W174" s="172" t="s">
        <v>1112</v>
      </c>
      <c r="X174" s="212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>
        <f>IF(D174="","*",IFERROR(IF(ISODD(COUNT(AS174:AX768)),"ERRO",SUM((AT174-AS174),(AV174-AU174),(AX174-AW174))),"ERRO"))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38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9" t="str">
        <f t="shared" si="13"/>
        <v>CondiçõesClimáticaTemperatura</v>
      </c>
    </row>
    <row r="175" spans="1:72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938</v>
      </c>
      <c r="W175" s="172" t="s">
        <v>1112</v>
      </c>
      <c r="X175" s="212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>
        <f>IF(D175="","*",IFERROR(IF(ISODD(COUNT(AS175:AX769)),"ERRO",SUM((AT175-AS175),(AV175-AU175),(AX175-AW175))),"ERRO"))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9" t="str">
        <f t="shared" si="13"/>
        <v>OKOK</v>
      </c>
    </row>
    <row r="176" spans="1:72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962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963</v>
      </c>
      <c r="W178" s="248" t="s">
        <v>1126</v>
      </c>
      <c r="X178" s="212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>
        <f>IF(D178="","*",IFERROR(IF(ISODD(COUNT(AS178:AX772)),"ERRO",SUM((AT178-AS178),(AV178-AU178),(AX178-AW178))),"ERRO"))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9" t="str">
        <f t="shared" si="13"/>
        <v>OKOK</v>
      </c>
    </row>
    <row r="179" spans="1:72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963</v>
      </c>
      <c r="W179" s="172" t="s">
        <v>1130</v>
      </c>
      <c r="X179" s="212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>
        <f>IF(D179="","*",IFERROR(IF(ISODD(COUNT(AS179:AX773)),"ERRO",SUM((AT179-AS179),(AV179-AU179),(AX179-AW179))),"ERRO"))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9" t="str">
        <f t="shared" si="13"/>
        <v>SemOportunidadeSemOportunidade</v>
      </c>
    </row>
    <row r="180" spans="1:72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963</v>
      </c>
      <c r="W180" s="172" t="s">
        <v>1112</v>
      </c>
      <c r="X180" s="212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>
        <f>IF(D180="","*",IFERROR(IF(ISODD(COUNT(AS180:AX774)),"ERRO",SUM((AT180-AS180),(AV180-AU180),(AX180-AW180))),"ERRO"))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9" t="str">
        <f t="shared" si="13"/>
        <v>SuperExecução</v>
      </c>
    </row>
    <row r="181" spans="1:72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963</v>
      </c>
      <c r="W181" s="172" t="s">
        <v>1134</v>
      </c>
      <c r="X181" s="212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>
        <f>IF(D181="","*",IFERROR(IF(ISODD(COUNT(AS181:AX775)),"ERRO",SUM((AT181-AS181),(AV181-AU181),(AX181-AW181))),"ERRO"))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9" t="str">
        <f t="shared" si="13"/>
        <v>SemOportunidadeSemOportunidade</v>
      </c>
    </row>
    <row r="182" spans="1:72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3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963</v>
      </c>
      <c r="W182" s="172" t="s">
        <v>933</v>
      </c>
      <c r="X182" s="212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>
        <f>IF(D182="","*",IFERROR(IF(ISODD(COUNT(AS182:AX776)),"ERRO",SUM((AT182-AS182),(AV182-AU182),(AX182-AW182))),"ERRO"))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5" t="s">
        <v>1250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9"/>
    </row>
    <row r="183" spans="1:72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929</v>
      </c>
      <c r="W183" s="248" t="s">
        <v>1098</v>
      </c>
      <c r="X183" s="212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>
        <f>IF(D183="","*",IFERROR(IF(ISODD(COUNT(AS183:AX777)),"ERRO",SUM((AT183-AS183),(AV183-AU183),(AX183-AW183))),"ERRO"))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9" t="str">
        <f t="shared" si="13"/>
        <v>MecanizaçãoAtivos</v>
      </c>
    </row>
    <row r="184" spans="1:72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958</v>
      </c>
      <c r="W184" s="248" t="s">
        <v>959</v>
      </c>
      <c r="X184" s="212" t="s">
        <v>667</v>
      </c>
      <c r="Y184" s="158"/>
      <c r="Z184" s="158"/>
      <c r="AA184" s="211">
        <v>1</v>
      </c>
      <c r="AB184" s="71" t="s">
        <v>659</v>
      </c>
      <c r="AC184" s="71" t="s">
        <v>654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>
        <f>IF(D184="","*",IFERROR(IF(ISODD(COUNT(AS184:AX778)),"ERRO",SUM((AT184-AS184),(AV184-AU184),(AX184-AW184))),"ERRO"))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9" t="str">
        <f t="shared" si="13"/>
        <v>OKOK</v>
      </c>
    </row>
    <row r="185" spans="1:72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541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925</v>
      </c>
      <c r="W187" s="248" t="s">
        <v>1254</v>
      </c>
      <c r="X187" s="212" t="s">
        <v>667</v>
      </c>
      <c r="Y187" s="158"/>
      <c r="Z187" s="158"/>
      <c r="AA187" s="211">
        <v>1</v>
      </c>
      <c r="AB187" s="71" t="s">
        <v>669</v>
      </c>
      <c r="AC187" s="71" t="s">
        <v>665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>
        <f>IF(D187="","*",IFERROR(IF(ISODD(COUNT(AS187:AX781)),"ERRO",SUM((AT187-AS187),(AV187-AU187),(AX187-AW187))),"ERRO"))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522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929</v>
      </c>
      <c r="W188" s="248" t="s">
        <v>1098</v>
      </c>
      <c r="X188" s="212" t="s">
        <v>662</v>
      </c>
      <c r="Y188" s="158" t="s">
        <v>670</v>
      </c>
      <c r="Z188" s="158"/>
      <c r="AA188" s="211">
        <v>1</v>
      </c>
      <c r="AB188" s="71" t="s">
        <v>659</v>
      </c>
      <c r="AC188" s="71" t="s">
        <v>654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>
        <f>IF(D188="","*",IFERROR(IF(ISODD(COUNT(AS188:AX782)),"ERRO",SUM((AT188-AS188),(AV188-AU188),(AX188-AW188))),"ERRO"))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9" t="str">
        <f t="shared" si="13"/>
        <v>OKOK</v>
      </c>
    </row>
    <row r="189" spans="1:72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1257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925</v>
      </c>
      <c r="W189" s="248" t="s">
        <v>936</v>
      </c>
      <c r="X189" s="212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>
        <f>IF(D189="","*",IFERROR(IF(ISODD(COUNT(AS189:AX783)),"ERRO",SUM((AT189-AS189),(AV189-AU189),(AX189-AW189))),"ERRO"))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9" t="str">
        <f t="shared" si="13"/>
        <v>CondiçõesClimáticaChuva</v>
      </c>
    </row>
    <row r="190" spans="1:72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590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925</v>
      </c>
      <c r="W190" s="248" t="s">
        <v>936</v>
      </c>
      <c r="X190" s="212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>
        <f>IF(D190="","*",IFERROR(IF(ISODD(COUNT(AS190:AX784)),"ERRO",SUM((AT190-AS190),(AV190-AU190),(AX190-AW190))),"ERRO"))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9" t="str">
        <f t="shared" si="13"/>
        <v>CondiçõesClimáticaChuva</v>
      </c>
    </row>
    <row r="191" spans="1:72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639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925</v>
      </c>
      <c r="W191" s="248" t="s">
        <v>936</v>
      </c>
      <c r="X191" s="212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>
        <f>IF(D191="","*",IFERROR(IF(ISODD(COUNT(AS191:AX785)),"ERRO",SUM((AT191-AS191),(AV191-AU191),(AX191-AW191))),"ERRO"))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9"/>
    </row>
    <row r="192" spans="1:72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925</v>
      </c>
      <c r="W192" s="172" t="s">
        <v>1108</v>
      </c>
      <c r="X192" s="212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>
        <f>IF(D192="","*",IFERROR(IF(ISODD(COUNT(AS192:AX786)),"ERRO",SUM((AT192-AS192),(AV192-AU192),(AX192-AW192))),"ERRO"))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9" t="str">
        <f t="shared" si="13"/>
        <v>CondiçõesClimáticaChuva</v>
      </c>
    </row>
    <row r="193" spans="1:72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938</v>
      </c>
      <c r="W195" s="172" t="s">
        <v>1112</v>
      </c>
      <c r="X195" s="212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>
        <f>IF(D195="","*",IFERROR(IF(ISODD(COUNT(AS195:AX789)),"ERRO",SUM((AT195-AS195),(AV195-AU195),(AX195-AW195))),"ERRO"))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9" t="str">
        <f t="shared" si="13"/>
        <v>CondiçõesClimáticaChuva</v>
      </c>
    </row>
    <row r="196" spans="1:72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938</v>
      </c>
      <c r="W196" s="172" t="s">
        <v>1112</v>
      </c>
      <c r="X196" s="212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>
        <f>IF(D196="","*",IFERROR(IF(ISODD(COUNT(AS196:AX790)),"ERRO",SUM((AT196-AS196),(AV196-AU196),(AX196-AW196))),"ERRO"))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9" t="str">
        <f t="shared" si="13"/>
        <v>CondiçõesClimáticaChuva</v>
      </c>
    </row>
    <row r="197" spans="1:72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938</v>
      </c>
      <c r="W197" s="172" t="s">
        <v>1112</v>
      </c>
      <c r="X197" s="212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>
        <f>IF(D197="","*",IFERROR(IF(ISODD(COUNT(AS197:AX791)),"ERRO",SUM((AT197-AS197),(AV197-AU197),(AX197-AW197))),"ERRO"))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9" t="str">
        <f t="shared" si="13"/>
        <v>CondiçõesClimáticaChuva</v>
      </c>
    </row>
    <row r="198" spans="1:72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938</v>
      </c>
      <c r="W198" s="172" t="s">
        <v>1112</v>
      </c>
      <c r="X198" s="212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>
        <f>IF(D198="","*",IFERROR(IF(ISODD(COUNT(AS198:AX792)),"ERRO",SUM((AT198-AS198),(AV198-AU198),(AX198-AW198))),"ERRO"))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9" t="str">
        <f t="shared" si="13"/>
        <v>CondiçõesClimáticaChuva</v>
      </c>
    </row>
    <row r="199" spans="1:72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1123</v>
      </c>
      <c r="W199" s="172" t="s">
        <v>1000</v>
      </c>
      <c r="X199" s="212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>
        <f>IF(D199="","*",IFERROR(IF(ISODD(COUNT(AS199:AX793)),"ERRO",SUM((AT199-AS199),(AV199-AU199),(AX199-AW199))),"ERRO"))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1265</v>
      </c>
      <c r="W200" s="172" t="s">
        <v>1266</v>
      </c>
      <c r="X200" s="212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>
        <f>IF(D200="","*",IFERROR(IF(ISODD(COUNT(AS200:AX794)),"ERRO",SUM((AT200-AS200),(AV200-AU200),(AX200-AW200))),"ERRO"))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9" t="str">
        <f t="shared" si="13"/>
        <v>CCOCirculaçãoIntervaloContrato</v>
      </c>
    </row>
    <row r="201" spans="1:72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1014</v>
      </c>
      <c r="W201" s="172" t="s">
        <v>1112</v>
      </c>
      <c r="X201" s="212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>
        <f>IF(D201="","*",IFERROR(IF(ISODD(COUNT(AS201:AX795)),"ERRO",SUM((AT201-AS201),(AV201-AU201),(AX201-AW201))),"ERRO"))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9" t="str">
        <f t="shared" si="13"/>
        <v>CondiçõesClimáticaChuva</v>
      </c>
    </row>
    <row r="202" spans="1:72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1014</v>
      </c>
      <c r="W202" s="172" t="s">
        <v>1112</v>
      </c>
      <c r="X202" s="212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>
        <f>IF(D202="","*",IFERROR(IF(ISODD(COUNT(AS202:AX796)),"ERRO",SUM((AT202-AS202),(AV202-AU202),(AX202-AW202))),"ERRO"))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1014</v>
      </c>
      <c r="W203" s="172" t="s">
        <v>1112</v>
      </c>
      <c r="X203" s="212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>
        <f>IF(D203="","*",IFERROR(IF(ISODD(COUNT(AS203:AX797)),"ERRO",SUM((AT203-AS203),(AV203-AU203),(AX203-AW203))),"ERRO"))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1269</v>
      </c>
      <c r="W205" s="172" t="s">
        <v>1270</v>
      </c>
      <c r="X205" s="212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>
        <f>IF(D205="","*",IFERROR(IF(ISODD(COUNT(AS205:AX799)),"ERRO",SUM((AT205-AS205),(AV205-AU205),(AX205-AW205))),"ERRO"))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9" t="str">
        <f t="shared" si="13"/>
        <v>OKOK</v>
      </c>
    </row>
    <row r="206" spans="1:72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962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963</v>
      </c>
      <c r="W206" s="248" t="s">
        <v>1273</v>
      </c>
      <c r="X206" s="212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>
        <f>IF(D206="","*",IFERROR(IF(ISODD(COUNT(AS206:AX800)),"ERRO",SUM((AT206-AS206),(AV206-AU206),(AX206-AW206))),"ERRO"))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9" t="str">
        <f t="shared" si="13"/>
        <v>OKOK</v>
      </c>
    </row>
    <row r="207" spans="1:72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963</v>
      </c>
      <c r="W207" s="172" t="s">
        <v>1130</v>
      </c>
      <c r="X207" s="212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>
        <f>IF(D207="","*",IFERROR(IF(ISODD(COUNT(AS207:AX801)),"ERRO",SUM((AT207-AS207),(AV207-AU207),(AX207-AW207))),"ERRO"))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9" t="str">
        <f t="shared" si="13"/>
        <v>CondiçõesClimáticaChuva</v>
      </c>
    </row>
    <row r="208" spans="1:72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963</v>
      </c>
      <c r="W208" s="172" t="s">
        <v>1000</v>
      </c>
      <c r="X208" s="212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>
        <f>IF(D208="","*",IFERROR(IF(ISODD(COUNT(AS208:AX802)),"ERRO",SUM((AT208-AS208),(AV208-AU208),(AX208-AW208))),"ERRO"))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5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9" t="str">
        <f t="shared" si="13"/>
        <v>SuperExecução</v>
      </c>
    </row>
    <row r="209" spans="1:72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963</v>
      </c>
      <c r="W209" s="172" t="s">
        <v>1000</v>
      </c>
      <c r="X209" s="212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>
        <f>IF(D209="","*",IFERROR(IF(ISODD(COUNT(AS209:AX803)),"ERRO",SUM((AT209-AS209),(AV209-AU209),(AX209-AW209))),"ERRO"))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9" t="str">
        <f t="shared" si="13"/>
        <v>SemOportunidadeSemOportunidade</v>
      </c>
    </row>
    <row r="210" spans="1:72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963</v>
      </c>
      <c r="W210" s="172" t="s">
        <v>1112</v>
      </c>
      <c r="X210" s="212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>
        <f>IF(D210="","*",IFERROR(IF(ISODD(COUNT(AS210:AX804)),"ERRO",SUM((AT210-AS210),(AV210-AU210),(AX210-AW210))),"ERRO"))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1043</v>
      </c>
      <c r="N211" s="200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958</v>
      </c>
      <c r="W211" s="248" t="s">
        <v>1283</v>
      </c>
      <c r="X211" s="212" t="s">
        <v>667</v>
      </c>
      <c r="Y211" s="158" t="s">
        <v>670</v>
      </c>
      <c r="Z211" s="158"/>
      <c r="AA211" s="211">
        <v>1</v>
      </c>
      <c r="AB211" s="71" t="s">
        <v>659</v>
      </c>
      <c r="AC211" s="71" t="s">
        <v>654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>
        <f>IF(D211="","*",IFERROR(IF(ISODD(COUNT(AS211:AX805)),"ERRO",SUM((AT211-AS211),(AV211-AU211),(AX211-AW211))),"ERRO"))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9" t="str">
        <f t="shared" si="21"/>
        <v>OKOK</v>
      </c>
    </row>
    <row r="212" spans="1:72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1">
        <v>54</v>
      </c>
      <c r="K212" s="211">
        <v>83.7</v>
      </c>
      <c r="L212" s="211" t="s">
        <v>317</v>
      </c>
      <c r="M212" s="211" t="s">
        <v>981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963</v>
      </c>
      <c r="W212" s="248" t="s">
        <v>964</v>
      </c>
      <c r="X212" s="212" t="s">
        <v>667</v>
      </c>
      <c r="Y212" s="158" t="s">
        <v>670</v>
      </c>
      <c r="Z212" s="158"/>
      <c r="AA212" s="211">
        <v>1</v>
      </c>
      <c r="AB212" s="171" t="s">
        <v>659</v>
      </c>
      <c r="AC212" s="171" t="s">
        <v>654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>
        <f>IF(D212="","*",IFERROR(IF(ISODD(COUNT(AS212:AX806)),"ERRO",SUM((AT212-AS212),(AV212-AU212),(AX212-AW212))),"ERRO"))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9" t="str">
        <f t="shared" si="21"/>
        <v>OKOK</v>
      </c>
    </row>
    <row r="213" spans="1:72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963</v>
      </c>
      <c r="W213" s="172" t="s">
        <v>1287</v>
      </c>
      <c r="X213" s="212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>
        <f>IF(D213="","*",IFERROR(IF(ISODD(COUNT(AS213:AX807)),"ERRO",SUM((AT213-AS213),(AV213-AU213),(AX213-AW213))),"ERRO"))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9" t="str">
        <f t="shared" si="21"/>
        <v>OKOK</v>
      </c>
    </row>
    <row r="214" spans="1:72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3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963</v>
      </c>
      <c r="W214" s="172" t="s">
        <v>933</v>
      </c>
      <c r="X214" s="212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>
        <f>IF(D214="","*",IFERROR(IF(ISODD(COUNT(AS214:AX808)),"ERRO",SUM((AT214-AS214),(AV214-AU214),(AX214-AW214))),"ERRO"))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9" t="str">
        <f t="shared" si="21"/>
        <v>SemOportunidadeSemOportunidade</v>
      </c>
    </row>
    <row r="215" spans="1:72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929</v>
      </c>
      <c r="W215" s="248" t="s">
        <v>1098</v>
      </c>
      <c r="X215" s="212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>
        <f>IF(D215="","*",IFERROR(IF(ISODD(COUNT(AS215:AX809)),"ERRO",SUM((AT215-AS215),(AV215-AU215),(AX215-AW215))),"ERRO"))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9" t="str">
        <f t="shared" si="21"/>
        <v>SemOportunidadeSemOportunidade</v>
      </c>
    </row>
    <row r="216" spans="1:72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541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925</v>
      </c>
      <c r="W218" s="248" t="s">
        <v>1294</v>
      </c>
      <c r="X218" s="212" t="s">
        <v>667</v>
      </c>
      <c r="Y218" s="158"/>
      <c r="Z218" s="158"/>
      <c r="AA218" s="211">
        <v>1</v>
      </c>
      <c r="AB218" s="71" t="s">
        <v>669</v>
      </c>
      <c r="AC218" s="71" t="s">
        <v>665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>
        <f>IF(D218="","*",IFERROR(IF(ISODD(COUNT(AS218:AX812)),"ERRO",SUM((AT218-AS218),(AV218-AU218),(AX218-AW218))),"ERRO"))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1257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925</v>
      </c>
      <c r="W219" s="248" t="s">
        <v>936</v>
      </c>
      <c r="X219" s="212" t="s">
        <v>667</v>
      </c>
      <c r="Y219" s="158"/>
      <c r="Z219" s="158"/>
      <c r="AA219" s="211" t="s">
        <v>317</v>
      </c>
      <c r="AB219" s="71" t="s">
        <v>659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>
        <f>IF(D219="","*",IFERROR(IF(ISODD(COUNT(AS219:AX813)),"ERRO",SUM((AT219-AS219),(AV219-AU219),(AX219-AW219))),"ERRO"))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522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929</v>
      </c>
      <c r="W220" s="248" t="s">
        <v>1098</v>
      </c>
      <c r="X220" s="212" t="s">
        <v>667</v>
      </c>
      <c r="Y220" s="158"/>
      <c r="Z220" s="158"/>
      <c r="AA220" s="211">
        <v>1</v>
      </c>
      <c r="AB220" s="71" t="s">
        <v>659</v>
      </c>
      <c r="AC220" s="71" t="s">
        <v>654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>
        <f>IF(D220="","*",IFERROR(IF(ISODD(COUNT(AS220:AX814)),"ERRO",SUM((AT220-AS220),(AV220-AU220),(AX220-AW220))),"ERRO"))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590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925</v>
      </c>
      <c r="W221" s="248" t="s">
        <v>936</v>
      </c>
      <c r="X221" s="212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>
        <f>IF(D221="","*",IFERROR(IF(ISODD(COUNT(AS221:AX815)),"ERRO",SUM((AT221-AS221),(AV221-AU221),(AX221-AW221))),"ERRO"))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925</v>
      </c>
      <c r="W222" s="172" t="s">
        <v>1108</v>
      </c>
      <c r="X222" s="212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>
        <f>IF(D222="","*",IFERROR(IF(ISODD(COUNT(AS222:AX816)),"ERRO",SUM((AT222-AS222),(AV222-AU222),(AX222-AW222))),"ERRO"))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925</v>
      </c>
      <c r="W223" s="172" t="s">
        <v>1301</v>
      </c>
      <c r="X223" s="212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>
        <f>IF(D223="","*",IFERROR(IF(ISODD(COUNT(AS223:AX817)),"ERRO",SUM((AT223-AS223),(AV223-AU223),(AX223-AW223))),"ERRO"))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1">
        <v>48</v>
      </c>
      <c r="K224" s="211">
        <v>146</v>
      </c>
      <c r="L224" s="84" t="s">
        <v>317</v>
      </c>
      <c r="M224" s="200" t="s">
        <v>1304</v>
      </c>
      <c r="N224" s="200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1232</v>
      </c>
      <c r="W224" s="172" t="s">
        <v>951</v>
      </c>
      <c r="X224" s="212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>
        <f>IF(D224="","*",IFERROR(IF(ISODD(COUNT(AS224:AX818)),"ERRO",SUM((AT224-AS224),(AV224-AU224),(AX224-AW224))),"ERRO"))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938</v>
      </c>
      <c r="W225" s="172" t="s">
        <v>1000</v>
      </c>
      <c r="X225" s="212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>
        <f>IF(D225="","*",IFERROR(IF(ISODD(COUNT(AS225:AX819)),"ERRO",SUM((AT225-AS225),(AV225-AU225),(AX225-AW225))),"ERRO"))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5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938</v>
      </c>
      <c r="W226" s="172" t="s">
        <v>1310</v>
      </c>
      <c r="X226" s="212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>
        <f>IF(D226="","*",IFERROR(IF(ISODD(COUNT(AS226:AX820)),"ERRO",SUM((AT226-AS226),(AV226-AU226),(AX226-AW226))),"ERRO"))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534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1">
        <v>55</v>
      </c>
      <c r="K227" s="211">
        <v>135</v>
      </c>
      <c r="L227" s="84" t="s">
        <v>317</v>
      </c>
      <c r="M227" s="200" t="s">
        <v>1117</v>
      </c>
      <c r="N227" s="200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958</v>
      </c>
      <c r="W227" s="248" t="s">
        <v>959</v>
      </c>
      <c r="X227" s="212" t="s">
        <v>667</v>
      </c>
      <c r="Y227" s="158"/>
      <c r="Z227" s="158"/>
      <c r="AA227" s="211">
        <v>1</v>
      </c>
      <c r="AB227" s="71" t="s">
        <v>659</v>
      </c>
      <c r="AC227" s="71" t="s">
        <v>654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>
        <f>IF(D227="","*",IFERROR(IF(ISODD(COUNT(AS227:AX821)),"ERRO",SUM((AT227-AS227),(AV227-AU227),(AX227-AW227))),"ERRO"))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5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561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1110</v>
      </c>
      <c r="W228" s="172" t="s">
        <v>1315</v>
      </c>
      <c r="X228" s="212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>
        <f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573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1014</v>
      </c>
      <c r="W229" s="172" t="s">
        <v>1112</v>
      </c>
      <c r="X229" s="212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>
        <f>IF(D229="","*",IFERROR(IF(ISODD(COUNT(AS229:AX823)),"ERRO",SUM((AT229-AS229),(AV229-AU229),(AX229-AW229))),"ERRO"))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626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1014</v>
      </c>
      <c r="W230" s="172" t="s">
        <v>1112</v>
      </c>
      <c r="X230" s="212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>
        <f>IF(D230="","*",IFERROR(IF(ISODD(COUNT(AS230:AX824)),"ERRO",SUM((AT230-AS230),(AV230-AU230),(AX230-AW230))),"ERRO"))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1014</v>
      </c>
      <c r="W231" s="172" t="s">
        <v>1112</v>
      </c>
      <c r="X231" s="212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>
        <f>IF(D231="","*",IFERROR(IF(ISODD(COUNT(AS231:AX825)),"ERRO",SUM((AT231-AS231),(AV231-AU231),(AX231-AW231))),"ERRO"))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1211</v>
      </c>
      <c r="N232" s="200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1014</v>
      </c>
      <c r="W232" s="172" t="s">
        <v>1318</v>
      </c>
      <c r="X232" s="212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>
        <f>IF(D232="","*",IFERROR(IF(ISODD(COUNT(AS232:AX826)),"ERRO",SUM((AT232-AS232),(AV232-AU232),(AX232-AW232))),"ERRO"))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5" t="s">
        <v>1319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1123</v>
      </c>
      <c r="W233" s="172" t="s">
        <v>1320</v>
      </c>
      <c r="X233" s="212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>
        <f>IF(D233="","*",IFERROR(IF(ISODD(COUNT(AS233:AX827)),"ERRO",SUM((AT233-AS233),(AV233-AU233),(AX233-AW233))),"ERRO"))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963</v>
      </c>
      <c r="W234" s="172" t="s">
        <v>1130</v>
      </c>
      <c r="X234" s="212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>
        <f>IF(D234="","*",IFERROR(IF(ISODD(COUNT(AS234:AX828)),"ERRO",SUM((AT234-AS234),(AV234-AU234),(AX234-AW234))),"ERRO"))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963</v>
      </c>
      <c r="W235" s="172" t="s">
        <v>1000</v>
      </c>
      <c r="X235" s="212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>
        <f>IF(D235="","*",IFERROR(IF(ISODD(COUNT(AS235:AX829)),"ERRO",SUM((AT235-AS235),(AV235-AU235),(AX235-AW235))),"ERRO"))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963</v>
      </c>
      <c r="W236" s="303" t="s">
        <v>1324</v>
      </c>
      <c r="X236" s="212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>
        <f>IF(D236="","*",IFERROR(IF(ISODD(COUNT(AS236:AX830)),"ERRO",SUM((AT236-AS236),(AV236-AU236),(AX236-AW236))),"ERRO"))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5" t="s">
        <v>1319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963</v>
      </c>
      <c r="W237" s="172" t="s">
        <v>1326</v>
      </c>
      <c r="X237" s="212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>
        <f>IF(D237="","*",IFERROR(IF(ISODD(COUNT(AS237:AX831)),"ERRO",SUM((AT237-AS237),(AV237-AU237),(AX237-AW237))),"ERRO"))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963</v>
      </c>
      <c r="W238" s="172" t="s">
        <v>1287</v>
      </c>
      <c r="X238" s="212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>
        <f>IF(D238="","*",IFERROR(IF(ISODD(COUNT(AS238:AX832)),"ERRO",SUM((AT238-AS238),(AV238-AU238),(AX238-AW238))),"ERRO"))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1329</v>
      </c>
      <c r="N239" s="200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958</v>
      </c>
      <c r="W239" s="172" t="s">
        <v>1057</v>
      </c>
      <c r="X239" s="212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>
        <f>IF(D239="","*",IFERROR(IF(ISODD(COUNT(AS239:AX833)),"ERRO",SUM((AT239-AS239),(AV239-AU239),(AX239-AW239))),"ERRO"))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3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963</v>
      </c>
      <c r="W240" s="172" t="s">
        <v>933</v>
      </c>
      <c r="X240" s="212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>
        <f>IF(D240="","*",IFERROR(IF(ISODD(COUNT(AS240:AX834)),"ERRO",SUM((AT240-AS240),(AV240-AU240),(AX240-AW240))),"ERRO"))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929</v>
      </c>
      <c r="W241" s="248" t="s">
        <v>1098</v>
      </c>
      <c r="X241" s="212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>
        <f>IF(D241="","*",IFERROR(IF(ISODD(COUNT(AS241:AX835)),"ERRO",SUM((AT241-AS241),(AV241-AU241),(AX241-AW241))),"ERRO"))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1">
        <v>53</v>
      </c>
      <c r="K242" s="211">
        <v>125</v>
      </c>
      <c r="L242" s="84" t="s">
        <v>317</v>
      </c>
      <c r="M242" s="200" t="s">
        <v>1337</v>
      </c>
      <c r="N242" s="200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1269</v>
      </c>
      <c r="W242" s="172" t="s">
        <v>951</v>
      </c>
      <c r="X242" s="212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>
        <f>IF(D242="","*",IFERROR(IF(ISODD(COUNT(AS242:AX836)),"ERRO",SUM((AT242-AS242),(AV242-AU242),(AX242-AW242))),"ERRO"))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1340</v>
      </c>
      <c r="W243" s="303" t="s">
        <v>1341</v>
      </c>
      <c r="X243" s="212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>
        <f>IF(D243="","*",IFERROR(IF(ISODD(COUNT(AS243:AX837)),"ERRO",SUM((AT243-AS243),(AV243-AU243),(AX243-AW243))),"ERRO"))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9" t="str">
        <f>IF(BN243="","",SUBSTITUTE(BM243," ","")&amp;SUBSTITUTE(BN243," ",""))</f>
        <v>SemOportunidadeSemOportunidade</v>
      </c>
    </row>
    <row r="244" spans="1:72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1340</v>
      </c>
      <c r="W244" s="303" t="s">
        <v>1343</v>
      </c>
      <c r="X244" s="212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>
        <f>IF(D244="","*",IFERROR(IF(ISODD(COUNT(AS244:AX838)),"ERRO",SUM((AT244-AS244),(AV244-AU244),(AX244-AW244))),"ERRO"))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1340</v>
      </c>
      <c r="W245" s="303" t="s">
        <v>1344</v>
      </c>
      <c r="X245" s="212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>
        <f>IF(D245="","*",IFERROR(IF(ISODD(COUNT(AS245:AX839)),"ERRO",SUM((AT245-AS245),(AV245-AU245),(AX245-AW245))),"ERRO"))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1031</v>
      </c>
      <c r="W246" s="172"/>
      <c r="X246" s="212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>
        <f>IF(D246="","*",IFERROR(IF(ISODD(COUNT(AS246:AX840)),"ERRO",SUM((AT246-AS246),(AV246-AU246),(AX246-AW246))),"ERRO"))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1031</v>
      </c>
      <c r="W247" s="172" t="s">
        <v>1098</v>
      </c>
      <c r="X247" s="212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>
        <f>IF(D247="","*",IFERROR(IF(ISODD(COUNT(AS247:AX841)),"ERRO",SUM((AT247-AS247),(AV247-AU247),(AX247-AW247))),"ERRO"))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1031</v>
      </c>
      <c r="W248" s="172" t="s">
        <v>1035</v>
      </c>
      <c r="X248" s="212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>
        <f>IF(D248="","*",IFERROR(IF(ISODD(COUNT(AS248:AX842)),"ERRO",SUM((AT248-AS248),(AV248-AU248),(AX248-AW248))),"ERRO"))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541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925</v>
      </c>
      <c r="W251" s="248" t="s">
        <v>1347</v>
      </c>
      <c r="X251" s="212" t="s">
        <v>667</v>
      </c>
      <c r="Y251" s="158" t="s">
        <v>670</v>
      </c>
      <c r="Z251" s="158"/>
      <c r="AA251" s="211">
        <v>1</v>
      </c>
      <c r="AB251" s="71" t="s">
        <v>669</v>
      </c>
      <c r="AC251" s="71" t="s">
        <v>665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>
        <f>IF(D251="","*",IFERROR(IF(ISODD(COUNT(AS251:AX845)),"ERRO",SUM((AT251-AS251),(AV251-AU251),(AX251-AW251))),"ERRO"))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1257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925</v>
      </c>
      <c r="W252" s="248" t="s">
        <v>936</v>
      </c>
      <c r="X252" s="212" t="s">
        <v>667</v>
      </c>
      <c r="Y252" s="158" t="s">
        <v>670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>
        <f>IF(D252="","*",IFERROR(IF(ISODD(COUNT(AS252:AX846)),"ERRO",SUM((AT252-AS252),(AV252-AU252),(AX252-AW252))),"ERRO"))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522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929</v>
      </c>
      <c r="W253" s="248" t="s">
        <v>1098</v>
      </c>
      <c r="X253" s="212" t="s">
        <v>662</v>
      </c>
      <c r="Y253" s="158" t="s">
        <v>670</v>
      </c>
      <c r="Z253" s="158"/>
      <c r="AA253" s="211">
        <v>1</v>
      </c>
      <c r="AB253" s="71" t="s">
        <v>659</v>
      </c>
      <c r="AC253" s="71" t="s">
        <v>654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>
        <f>IF(D253="","*",IFERROR(IF(ISODD(COUNT(AS253:AX847)),"ERRO",SUM((AT253-AS253),(AV253-AU253),(AX253-AW253))),"ERRO"))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590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925</v>
      </c>
      <c r="W254" s="248" t="s">
        <v>936</v>
      </c>
      <c r="X254" s="212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>
        <f>IF(D254="","*",IFERROR(IF(ISODD(COUNT(AS254:AX848)),"ERRO",SUM((AT254-AS254),(AV254-AU254),(AX254-AW254))),"ERRO"))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1354</v>
      </c>
      <c r="N255" s="200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1356</v>
      </c>
      <c r="W255" s="248" t="s">
        <v>1357</v>
      </c>
      <c r="X255" s="212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>
        <f>IF(D255="","*",IFERROR(IF(ISODD(COUNT(AS255:AX849)),"ERRO",SUM((AT255-AS255),(AV255-AU255),(AX255-AW255))),"ERRO"))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925</v>
      </c>
      <c r="W256" s="248" t="s">
        <v>936</v>
      </c>
      <c r="X256" s="212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>
        <f>IF(D256="","*",IFERROR(IF(ISODD(COUNT(AS256:AX850)),"ERRO",SUM((AT256-AS256),(AV256-AU256),(AX256-AW256))),"ERRO"))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925</v>
      </c>
      <c r="W257" s="172" t="s">
        <v>1361</v>
      </c>
      <c r="X257" s="212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>
        <f>IF(D257="","*",IFERROR(IF(ISODD(COUNT(AS257:AX851)),"ERRO",SUM((AT257-AS257),(AV257-AU257),(AX257-AW257))),"ERRO"))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925</v>
      </c>
      <c r="W258" s="172" t="s">
        <v>1363</v>
      </c>
      <c r="X258" s="212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>
        <f>IF(D258="","*",IFERROR(IF(ISODD(COUNT(AS258:AX852)),"ERRO",SUM((AT258-AS258),(AV258-AU258),(AX258-AW258))),"ERRO"))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9" t="str">
        <f t="shared" si="21"/>
        <v>CondiçõesClimáticaChuva</v>
      </c>
    </row>
    <row r="259" spans="1:72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1265</v>
      </c>
      <c r="W259" s="172" t="s">
        <v>1266</v>
      </c>
      <c r="X259" s="212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>
        <f>IF(D259="","*",IFERROR(IF(ISODD(COUNT(AS259:AX853)),"ERRO",SUM((AT259-AS259),(AV259-AU259),(AX259-AW259))),"ERRO"))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9" t="str">
        <f t="shared" si="21"/>
        <v>CCOCirculaçãoIntervaloContrato</v>
      </c>
    </row>
    <row r="260" spans="1:72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1031</v>
      </c>
      <c r="W260" s="172" t="s">
        <v>1266</v>
      </c>
      <c r="X260" s="212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>
        <f>IF(D260="","*",IFERROR(IF(ISODD(COUNT(AS260:AX854)),"ERRO",SUM((AT260-AS260),(AV260-AU260),(AX260-AW260))),"ERRO"))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9" t="str">
        <f t="shared" si="21"/>
        <v>CCOCirculaçãoIntervaloContrato</v>
      </c>
    </row>
    <row r="261" spans="1:72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941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938</v>
      </c>
      <c r="W261" s="172" t="s">
        <v>1242</v>
      </c>
      <c r="X261" s="212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>
        <f>IF(D261="","*",IFERROR(IF(ISODD(COUNT(AS261:AX855)),"ERRO",SUM((AT261-AS261),(AV261-AU261),(AX261-AW261))),"ERRO"))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9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938</v>
      </c>
      <c r="W262" s="172" t="s">
        <v>1112</v>
      </c>
      <c r="X262" s="212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>
        <f>IF(D262="","*",IFERROR(IF(ISODD(COUNT(AS262:AX856)),"ERRO",SUM((AT262-AS262),(AV262-AU262),(AX262-AW262))),"ERRO"))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9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938</v>
      </c>
      <c r="W263" s="172" t="s">
        <v>1112</v>
      </c>
      <c r="X263" s="212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>
        <f>IF(D263="","*",IFERROR(IF(ISODD(COUNT(AS263:AX857)),"ERRO",SUM((AT263-AS263),(AV263-AU263),(AX263-AW263))),"ERRO"))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938</v>
      </c>
      <c r="W264" s="172" t="s">
        <v>1112</v>
      </c>
      <c r="X264" s="212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>
        <f>IF(D264="","*",IFERROR(IF(ISODD(COUNT(AS264:AX858)),"ERRO",SUM((AT264-AS264),(AV264-AU264),(AX264-AW264))),"ERRO"))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9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938</v>
      </c>
      <c r="W265" s="172" t="s">
        <v>1112</v>
      </c>
      <c r="X265" s="212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>
        <f>IF(D265="","*",IFERROR(IF(ISODD(COUNT(AS265:AX859)),"ERRO",SUM((AT265-AS265),(AV265-AU265),(AX265-AW265))),"ERRO"))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9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938</v>
      </c>
      <c r="W266" s="172" t="s">
        <v>1112</v>
      </c>
      <c r="X266" s="212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>
        <f>IF(D266="","*",IFERROR(IF(ISODD(COUNT(AS266:AX860)),"ERRO",SUM((AT266-AS266),(AV266-AU266),(AX266-AW266))),"ERRO"))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9" t="str">
        <f t="shared" si="21"/>
        <v>CCOCirculaçãoIntervaloContrato</v>
      </c>
    </row>
    <row r="267" spans="1:72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1014</v>
      </c>
      <c r="W268" s="172" t="s">
        <v>1112</v>
      </c>
      <c r="X268" s="212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>
        <f>IF(D268="","*",IFERROR(IF(ISODD(COUNT(AS268:AX862)),"ERRO",SUM((AT268-AS268),(AV268-AU268),(AX268-AW268))),"ERRO"))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9" t="str">
        <f t="shared" si="21"/>
        <v>ModernizaçãoEquipamento</v>
      </c>
    </row>
    <row r="269" spans="1:72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1014</v>
      </c>
      <c r="W269" s="172" t="s">
        <v>1112</v>
      </c>
      <c r="X269" s="212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>
        <f>IF(D269="","*",IFERROR(IF(ISODD(COUNT(AS269:AX863)),"ERRO",SUM((AT269-AS269),(AV269-AU269),(AX269-AW269))),"ERRO"))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534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1">
        <v>55</v>
      </c>
      <c r="K271" s="211">
        <v>135</v>
      </c>
      <c r="L271" s="84" t="s">
        <v>317</v>
      </c>
      <c r="M271" s="200" t="s">
        <v>1117</v>
      </c>
      <c r="N271" s="200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958</v>
      </c>
      <c r="W271" s="248" t="s">
        <v>959</v>
      </c>
      <c r="X271" s="212" t="s">
        <v>667</v>
      </c>
      <c r="Y271" s="158" t="s">
        <v>670</v>
      </c>
      <c r="Z271" s="158"/>
      <c r="AA271" s="211">
        <v>1</v>
      </c>
      <c r="AB271" s="71" t="s">
        <v>659</v>
      </c>
      <c r="AC271" s="71" t="s">
        <v>654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>
        <f>IF(D271="","*",IFERROR(IF(ISODD(COUNT(AS271:AX865)),"ERRO",SUM((AT271-AS271),(AV271-AU271),(AX271-AW271))),"ERRO"))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9" t="str">
        <f t="shared" si="21"/>
        <v>SemOportunidadeSemOportunidade</v>
      </c>
    </row>
    <row r="272" spans="1:72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963</v>
      </c>
      <c r="W272" s="172" t="s">
        <v>1130</v>
      </c>
      <c r="X272" s="212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>
        <f>IF(D272="","*",IFERROR(IF(ISODD(COUNT(AS272:AX866)),"ERRO",SUM((AT272-AS272),(AV272-AU272),(AX272-AW272))),"ERRO"))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9" t="str">
        <f t="shared" si="21"/>
        <v>CondiçõesClimáticaTemperatura</v>
      </c>
    </row>
    <row r="273" spans="1:72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963</v>
      </c>
      <c r="W273" s="303" t="s">
        <v>1324</v>
      </c>
      <c r="X273" s="212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>
        <f>IF(D273="","*",IFERROR(IF(ISODD(COUNT(AS273:AX867)),"ERRO",SUM((AT273-AS273),(AV273-AU273),(AX273-AW273))),"ERRO"))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9" t="str">
        <f t="shared" si="21"/>
        <v>SemOportunidadeSemOportunidade</v>
      </c>
    </row>
    <row r="274" spans="1:72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963</v>
      </c>
      <c r="W274" s="172" t="s">
        <v>1000</v>
      </c>
      <c r="X274" s="212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>
        <f>IF(D274="","*",IFERROR(IF(ISODD(COUNT(AS274:AX868)),"ERRO",SUM((AT274-AS274),(AV274-AU274),(AX274-AW274))),"ERRO"))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963</v>
      </c>
      <c r="W275" s="172" t="s">
        <v>1000</v>
      </c>
      <c r="X275" s="212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>
        <f>IF(D275="","*",IFERROR(IF(ISODD(COUNT(AS275:AX869)),"ERRO",SUM((AT275-AS275),(AV275-AU275),(AX275-AW275))),"ERRO"))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963</v>
      </c>
      <c r="W276" s="172" t="s">
        <v>1112</v>
      </c>
      <c r="X276" s="212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>
        <f>IF(D276="","*",IFERROR(IF(ISODD(COUNT(AS276:AX870)),"ERRO",SUM((AT276-AS276),(AV276-AU276),(AX276-AW276))),"ERRO"))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9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963</v>
      </c>
      <c r="W277" s="172" t="s">
        <v>1287</v>
      </c>
      <c r="X277" s="212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>
        <f>IF(D277="","*",IFERROR(IF(ISODD(COUNT(AS277:AX871)),"ERRO",SUM((AT277-AS277),(AV277-AU277),(AX277-AW277))),"ERRO"))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9" t="str">
        <f t="shared" si="21"/>
        <v>SemOportunidadeSemOportunidade</v>
      </c>
    </row>
    <row r="278" spans="1:72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3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963</v>
      </c>
      <c r="W278" s="172" t="s">
        <v>933</v>
      </c>
      <c r="X278" s="212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>
        <f>IF(D278="","*",IFERROR(IF(ISODD(COUNT(AS278:AX872)),"ERRO",SUM((AT278-AS278),(AV278-AU278),(AX278-AW278))),"ERRO"))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9" t="str">
        <f t="shared" si="21"/>
        <v>SemOportunidadeSemOportunidade</v>
      </c>
    </row>
    <row r="279" spans="1:72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929</v>
      </c>
      <c r="W279" s="248" t="s">
        <v>1098</v>
      </c>
      <c r="X279" s="212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>
        <f>IF(D279="","*",IFERROR(IF(ISODD(COUNT(AS279:AX873)),"ERRO",SUM((AT279-AS279),(AV279-AU279),(AX279-AW279))),"ERRO"))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9" t="str">
        <f t="shared" si="21"/>
        <v>SemOportunidadeSemOportunidade</v>
      </c>
    </row>
    <row r="280" spans="1:72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958</v>
      </c>
      <c r="W280" s="172" t="s">
        <v>1380</v>
      </c>
      <c r="X280" s="212" t="s">
        <v>667</v>
      </c>
      <c r="Y280" s="158" t="s">
        <v>670</v>
      </c>
      <c r="Z280" s="158"/>
      <c r="AA280" s="211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>
        <f>IF(D280="","*",IFERROR(IF(ISODD(COUNT(AS280:AX874)),"ERRO",SUM((AT280-AS280),(AV280-AU280),(AX280-AW280))),"ERRO"))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9" t="str">
        <f t="shared" si="21"/>
        <v>SemOportunidadeSemOportunidade</v>
      </c>
    </row>
    <row r="281" spans="1:72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522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929</v>
      </c>
      <c r="W283" s="248" t="s">
        <v>1098</v>
      </c>
      <c r="X283" s="212" t="s">
        <v>667</v>
      </c>
      <c r="Y283" s="158" t="s">
        <v>670</v>
      </c>
      <c r="Z283" s="158"/>
      <c r="AA283" s="211">
        <v>1</v>
      </c>
      <c r="AB283" s="71" t="s">
        <v>659</v>
      </c>
      <c r="AC283" s="71" t="s">
        <v>654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>
        <f>IF(D283="","*",IFERROR(IF(ISODD(COUNT(AS283:AX877)),"ERRO",SUM((AT283-AS283),(AV283-AU283),(AX283-AW283))),"ERRO"))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9" t="str">
        <f t="shared" si="26"/>
        <v>SemOportunidadeSemOportunidade</v>
      </c>
    </row>
    <row r="284" spans="1:72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590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925</v>
      </c>
      <c r="W284" s="248" t="s">
        <v>936</v>
      </c>
      <c r="X284" s="212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>
        <f>IF(D284="","*",IFERROR(IF(ISODD(COUNT(AS284:AX878)),"ERRO",SUM((AT284-AS284),(AV284-AU284),(AX284-AW284))),"ERRO"))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9" t="str">
        <f t="shared" si="26"/>
        <v>OKOK</v>
      </c>
    </row>
    <row r="285" spans="1:72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925</v>
      </c>
      <c r="W285" s="248" t="s">
        <v>936</v>
      </c>
      <c r="X285" s="212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>
        <f>IF(D285="","*",IFERROR(IF(ISODD(COUNT(AS285:AX879)),"ERRO",SUM((AT285-AS285),(AV285-AU285),(AX285-AW285))),"ERRO"))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9" t="str">
        <f t="shared" si="26"/>
        <v>SuperExecução</v>
      </c>
    </row>
    <row r="286" spans="1:72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925</v>
      </c>
      <c r="W286" s="172" t="s">
        <v>1361</v>
      </c>
      <c r="X286" s="212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>
        <f>IF(D286="","*",IFERROR(IF(ISODD(COUNT(AS286:AX880)),"ERRO",SUM((AT286-AS286),(AV286-AU286),(AX286-AW286))),"ERRO"))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9" t="str">
        <f t="shared" si="26"/>
        <v>OKOK</v>
      </c>
    </row>
    <row r="287" spans="1:72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541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925</v>
      </c>
      <c r="W287" s="172" t="s">
        <v>1389</v>
      </c>
      <c r="X287" s="212" t="s">
        <v>667</v>
      </c>
      <c r="Y287" s="158" t="s">
        <v>670</v>
      </c>
      <c r="Z287" s="158"/>
      <c r="AA287" s="211">
        <v>1</v>
      </c>
      <c r="AB287" s="71" t="s">
        <v>669</v>
      </c>
      <c r="AC287" s="71" t="s">
        <v>665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>
        <f>IF(D287="","*",IFERROR(IF(ISODD(COUNT(AS287:AX881)),"ERRO",SUM((AT287-AS287),(AV287-AU287),(AX287-AW287))),"ERRO"))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9" t="str">
        <f t="shared" si="26"/>
        <v>SemOportunidadeSemOportunidade</v>
      </c>
    </row>
    <row r="288" spans="1:72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925</v>
      </c>
      <c r="W288" s="172" t="s">
        <v>1363</v>
      </c>
      <c r="X288" s="212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>
        <f>IF(D288="","*",IFERROR(IF(ISODD(COUNT(AS288:AX882)),"ERRO",SUM((AT288-AS288),(AV288-AU288),(AX288-AW288))),"ERRO"))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9" t="str">
        <f t="shared" si="26"/>
        <v>OKOK</v>
      </c>
    </row>
    <row r="289" spans="1:72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925</v>
      </c>
      <c r="W289" s="172" t="s">
        <v>1027</v>
      </c>
      <c r="X289" s="212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>
        <f>IF(D289="","*",IFERROR(IF(ISODD(COUNT(AS289:AX883)),"ERRO",SUM((AT289-AS289),(AV289-AU289),(AX289-AW289))),"ERRO"))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9" t="str">
        <f t="shared" si="26"/>
        <v>OKOK</v>
      </c>
    </row>
    <row r="290" spans="1:72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938</v>
      </c>
      <c r="W291" s="172" t="s">
        <v>1112</v>
      </c>
      <c r="X291" s="212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>
        <f>IF(D291="","*",IFERROR(IF(ISODD(COUNT(AS291:AX885)),"ERRO",SUM((AT291-AS291),(AV291-AU291),(AX291-AW291))),"ERRO"))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9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938</v>
      </c>
      <c r="W292" s="172" t="s">
        <v>1112</v>
      </c>
      <c r="X292" s="212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>
        <f>IF(D292="","*",IFERROR(IF(ISODD(COUNT(AS292:AX886)),"ERRO",SUM((AT292-AS292),(AV292-AU292),(AX292-AW292))),"ERRO"))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9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938</v>
      </c>
      <c r="W293" s="172" t="s">
        <v>1112</v>
      </c>
      <c r="X293" s="212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>
        <f>IF(D293="","*",IFERROR(IF(ISODD(COUNT(AS293:AX887)),"ERRO",SUM((AT293-AS293),(AV293-AU293),(AX293-AW293))),"ERRO"))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9" t="str">
        <f t="shared" si="26"/>
        <v>SemOportunidadeSemOportunidade</v>
      </c>
    </row>
    <row r="294" spans="1:72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938</v>
      </c>
      <c r="W294" s="172" t="s">
        <v>1112</v>
      </c>
      <c r="X294" s="212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>
        <f>IF(D294="","*",IFERROR(IF(ISODD(COUNT(AS294:AX888)),"ERRO",SUM((AT294-AS294),(AV294-AU294),(AX294-AW294))),"ERRO"))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9" t="str">
        <f t="shared" si="26"/>
        <v>SemOportunidadeSemOportunidade</v>
      </c>
    </row>
    <row r="295" spans="1:72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938</v>
      </c>
      <c r="W295" s="172" t="s">
        <v>1112</v>
      </c>
      <c r="X295" s="212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>
        <f>IF(D295="","*",IFERROR(IF(ISODD(COUNT(AS295:AX889)),"ERRO",SUM((AT295-AS295),(AV295-AU295),(AX295-AW295))),"ERRO"))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9" t="str">
        <f t="shared" si="26"/>
        <v>SemOportunidadeSemOportunidade</v>
      </c>
    </row>
    <row r="296" spans="1:72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938</v>
      </c>
      <c r="W296" s="172" t="s">
        <v>1112</v>
      </c>
      <c r="X296" s="212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>
        <f>IF(D296="","*",IFERROR(IF(ISODD(COUNT(AS296:AX890)),"ERRO",SUM((AT296-AS296),(AV296-AU296),(AX296-AW296))),"ERRO"))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9" t="str">
        <f t="shared" si="26"/>
        <v>SemOportunidadeSemOportunidade</v>
      </c>
    </row>
    <row r="297" spans="1:72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1014</v>
      </c>
      <c r="W298" s="172" t="s">
        <v>1112</v>
      </c>
      <c r="X298" s="212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>
        <f>IF(D298="","*",IFERROR(IF(ISODD(COUNT(AS298:AX892)),"ERRO",SUM((AT298-AS298),(AV298-AU298),(AX298-AW298))),"ERRO"))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9" t="str">
        <f t="shared" si="26"/>
        <v>SemOportunidadeSemOportunidade</v>
      </c>
    </row>
    <row r="299" spans="1:72" ht="23.25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534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1">
        <v>55</v>
      </c>
      <c r="K299" s="211">
        <v>135</v>
      </c>
      <c r="L299" s="84" t="s">
        <v>317</v>
      </c>
      <c r="M299" s="200" t="s">
        <v>1117</v>
      </c>
      <c r="N299" s="200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958</v>
      </c>
      <c r="W299" s="248" t="s">
        <v>959</v>
      </c>
      <c r="X299" s="212" t="s">
        <v>667</v>
      </c>
      <c r="Y299" s="158" t="s">
        <v>670</v>
      </c>
      <c r="Z299" s="158"/>
      <c r="AA299" s="211">
        <v>1</v>
      </c>
      <c r="AB299" s="71" t="s">
        <v>659</v>
      </c>
      <c r="AC299" s="71" t="s">
        <v>654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>
        <f>IF(D299="","*",IFERROR(IF(ISODD(COUNT(AS299:AX893)),"ERRO",SUM((AT299-AS299),(AV299-AU299),(AX299-AW299))),"ERRO"))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9" t="str">
        <f t="shared" si="26"/>
        <v>SemOportunidadeSemOportunidade</v>
      </c>
    </row>
    <row r="300" spans="1:72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962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963</v>
      </c>
      <c r="W300" s="248" t="s">
        <v>982</v>
      </c>
      <c r="X300" s="212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>
        <f>IF(D300="","*",IFERROR(IF(ISODD(COUNT(AS300:AX894)),"ERRO",SUM((AT300-AS300),(AV300-AU300),(AX300-AW300))),"ERRO"))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9" t="str">
        <f t="shared" si="26"/>
        <v>OKOK</v>
      </c>
    </row>
    <row r="301" spans="1:72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1">
        <v>54</v>
      </c>
      <c r="K301" s="211">
        <v>83.7</v>
      </c>
      <c r="L301" s="211" t="s">
        <v>317</v>
      </c>
      <c r="M301" s="200" t="s">
        <v>981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963</v>
      </c>
      <c r="W301" s="248" t="s">
        <v>964</v>
      </c>
      <c r="X301" s="212" t="s">
        <v>667</v>
      </c>
      <c r="Y301" s="158" t="s">
        <v>670</v>
      </c>
      <c r="Z301" s="158"/>
      <c r="AA301" s="211">
        <v>1</v>
      </c>
      <c r="AB301" s="171" t="s">
        <v>659</v>
      </c>
      <c r="AC301" s="171" t="s">
        <v>654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>
        <f>IF(D301="","*",IFERROR(IF(ISODD(COUNT(AS301:AX895)),"ERRO",SUM((AT301-AS301),(AV301-AU301),(AX301-AW301))),"ERRO"))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9" t="str">
        <f t="shared" si="26"/>
        <v>OKOK</v>
      </c>
    </row>
    <row r="302" spans="1:72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963</v>
      </c>
      <c r="W302" s="172" t="s">
        <v>1112</v>
      </c>
      <c r="X302" s="212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>
        <f>IF(D302="","*",IFERROR(IF(ISODD(COUNT(AS302:AX896)),"ERRO",SUM((AT302-AS302),(AV302-AU302),(AX302-AW302))),"ERRO"))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9" t="str">
        <f t="shared" si="26"/>
        <v>SemOportunidadeSemOportunidade</v>
      </c>
    </row>
    <row r="303" spans="1:72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963</v>
      </c>
      <c r="W303" s="172" t="s">
        <v>1287</v>
      </c>
      <c r="X303" s="212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>
        <f>IF(D303="","*",IFERROR(IF(ISODD(COUNT(AS303:AX897)),"ERRO",SUM((AT303-AS303),(AV303-AU303),(AX303-AW303))),"ERRO"))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9" t="str">
        <f t="shared" si="26"/>
        <v>SemOportunidadeSemOportunidade</v>
      </c>
    </row>
    <row r="304" spans="1:72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1048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958</v>
      </c>
      <c r="W305" s="172" t="s">
        <v>1412</v>
      </c>
      <c r="X305" s="212" t="s">
        <v>667</v>
      </c>
      <c r="Y305" s="158"/>
      <c r="Z305" s="158"/>
      <c r="AA305" s="211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>
        <f>IF(D305="","*",IFERROR(IF(ISODD(COUNT(AS305:AX899)),"ERRO",SUM((AT305-AS305),(AV305-AU305),(AX305-AW305))),"ERRO"))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963</v>
      </c>
      <c r="W307" s="172" t="s">
        <v>1413</v>
      </c>
      <c r="X307" s="212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>
        <f>IF(D307="","*",IFERROR(IF(ISODD(COUNT(AS307:AX901)),"ERRO",SUM((AT307-AS307),(AV307-AU307),(AX307-AW307))),"ERRO"))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9" t="str">
        <f t="shared" si="26"/>
        <v>SemOportunidadeSemOportunidade</v>
      </c>
    </row>
    <row r="308" spans="1:72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963</v>
      </c>
      <c r="W308" s="172" t="s">
        <v>1413</v>
      </c>
      <c r="X308" s="212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>
        <f>IF(D308="","*",IFERROR(IF(ISODD(COUNT(AS308:AX902)),"ERRO",SUM((AT308-AS308),(AV308-AU308),(AX308-AW308))),"ERRO"))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9" t="str">
        <f t="shared" si="26"/>
        <v>SemOportunidadeSemOportunidade</v>
      </c>
    </row>
    <row r="309" spans="1:72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929</v>
      </c>
      <c r="W309" s="248" t="s">
        <v>1098</v>
      </c>
      <c r="X309" s="212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>
        <f>IF(D309="","*",IFERROR(IF(ISODD(COUNT(AS309:AX903)),"ERRO",SUM((AT309-AS309),(AV309-AU309),(AX309-AW309))),"ERRO"))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9" t="str">
        <f t="shared" si="26"/>
        <v>SemOportunidadeSemOportunidade</v>
      </c>
    </row>
    <row r="310" spans="1:72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590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925</v>
      </c>
      <c r="W312" s="248" t="s">
        <v>936</v>
      </c>
      <c r="X312" s="212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>
        <f>IF(D312="","*",IFERROR(IF(ISODD(COUNT(AS312:AX906)),"ERRO",SUM((AT312-AS312),(AV312-AU312),(AX312-AW312))),"ERRO"))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9" t="str">
        <f t="shared" si="26"/>
        <v>CondiçõesClimáticaChuva</v>
      </c>
    </row>
    <row r="313" spans="1:72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925</v>
      </c>
      <c r="W313" s="248" t="s">
        <v>936</v>
      </c>
      <c r="X313" s="212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>
        <f>IF(D313="","*",IFERROR(IF(ISODD(COUNT(AS313:AX907)),"ERRO",SUM((AT313-AS313),(AV313-AU313),(AX313-AW313))),"ERRO"))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9" t="str">
        <f t="shared" si="26"/>
        <v>CondiçõesClimáticaChuva</v>
      </c>
    </row>
    <row r="314" spans="1:72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925</v>
      </c>
      <c r="W314" s="172" t="s">
        <v>1361</v>
      </c>
      <c r="X314" s="212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>
        <f>IF(D314="","*",IFERROR(IF(ISODD(COUNT(AS314:AX908)),"ERRO",SUM((AT314-AS314),(AV314-AU314),(AX314-AW314))),"ERRO"))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9" t="str">
        <f t="shared" si="26"/>
        <v>CondiçõesClimáticaChuva</v>
      </c>
    </row>
    <row r="315" spans="1:72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925</v>
      </c>
      <c r="W315" s="172" t="s">
        <v>1027</v>
      </c>
      <c r="X315" s="212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>
        <f>IF(D315="","*",IFERROR(IF(ISODD(COUNT(AS315:AX909)),"ERRO",SUM((AT315-AS315),(AV315-AU315),(AX315-AW315))),"ERRO"))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9" t="str">
        <f t="shared" si="26"/>
        <v>CondiçõesClimáticaChuva</v>
      </c>
    </row>
    <row r="316" spans="1:72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1419</v>
      </c>
      <c r="W317" s="172" t="s">
        <v>1112</v>
      </c>
      <c r="X317" s="212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>
        <f>IF(D317="","*",IFERROR(IF(ISODD(COUNT(AS317:AX911)),"ERRO",SUM((AT317-AS317),(AV317-AU317),(AX317-AW317))),"ERRO"))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9" t="str">
        <f t="shared" si="26"/>
        <v>SemOportunidadeSemOportunidade</v>
      </c>
    </row>
    <row r="318" spans="1:72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1421</v>
      </c>
      <c r="W318" s="172" t="s">
        <v>1112</v>
      </c>
      <c r="X318" s="212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>
        <f>IF(D318="","*",IFERROR(IF(ISODD(COUNT(AS318:AX912)),"ERRO",SUM((AT318-AS318),(AV318-AU318),(AX318-AW318))),"ERRO"))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9" t="str">
        <f t="shared" si="26"/>
        <v>SemOportunidadeSemOportunidade</v>
      </c>
    </row>
    <row r="319" spans="1:72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1422</v>
      </c>
      <c r="W319" s="172" t="s">
        <v>1112</v>
      </c>
      <c r="X319" s="212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>
        <f>IF(D319="","*",IFERROR(IF(ISODD(COUNT(AS319:AX913)),"ERRO",SUM((AT319-AS319),(AV319-AU319),(AX319-AW319))),"ERRO"))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9" t="str">
        <f t="shared" si="26"/>
        <v>SemOportunidadeSemOportunidade</v>
      </c>
    </row>
    <row r="320" spans="1:72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1423</v>
      </c>
      <c r="W321" s="172" t="s">
        <v>1112</v>
      </c>
      <c r="X321" s="212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>
        <f>IF(D321="","*",IFERROR(IF(ISODD(COUNT(AS321:AX915)),"ERRO",SUM((AT321-AS321),(AV321-AU321),(AX321-AW321))),"ERRO"))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9" t="str">
        <f t="shared" si="26"/>
        <v>SuperExecução</v>
      </c>
    </row>
    <row r="322" spans="1:72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963</v>
      </c>
      <c r="W323" s="172" t="s">
        <v>936</v>
      </c>
      <c r="X323" s="212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>
        <f>IF(D323="","*",IFERROR(IF(ISODD(COUNT(AS323:AX917)),"ERRO",SUM((AT323-AS323),(AV323-AU323),(AX323-AW323))),"ERRO"))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9" t="str">
        <f t="shared" si="26"/>
        <v>SemOportunidadeSemOportunidade</v>
      </c>
    </row>
    <row r="324" spans="1:72" ht="16.5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963</v>
      </c>
      <c r="W324" s="172" t="s">
        <v>1130</v>
      </c>
      <c r="X324" s="212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>
        <f>IF(D324="","*",IFERROR(IF(ISODD(COUNT(AS324:AX918)),"ERRO",SUM((AT324-AS324),(AV324-AU324),(AX324-AW324))),"ERRO"))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9" t="str">
        <f t="shared" si="26"/>
        <v>SemOportunidadeSemOportunidade</v>
      </c>
    </row>
    <row r="325" spans="1:72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962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963</v>
      </c>
      <c r="W325" s="248" t="s">
        <v>982</v>
      </c>
      <c r="X325" s="212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>
        <f>IF(D325="","*",IFERROR(IF(ISODD(COUNT(AS325:AX919)),"ERRO",SUM((AT325-AS325),(AV325-AU325),(AX325-AW325))),"ERRO"))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9" t="str">
        <f t="shared" si="26"/>
        <v>OKOK</v>
      </c>
    </row>
    <row r="326" spans="1:72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1">
        <v>54</v>
      </c>
      <c r="K326" s="211">
        <v>83.7</v>
      </c>
      <c r="L326" s="211" t="s">
        <v>317</v>
      </c>
      <c r="M326" s="200" t="s">
        <v>981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963</v>
      </c>
      <c r="W326" s="248" t="s">
        <v>1126</v>
      </c>
      <c r="X326" s="212" t="s">
        <v>662</v>
      </c>
      <c r="Y326" s="158"/>
      <c r="Z326" s="158"/>
      <c r="AA326" s="211">
        <v>1</v>
      </c>
      <c r="AB326" s="171" t="s">
        <v>659</v>
      </c>
      <c r="AC326" s="171" t="s">
        <v>654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>
        <f>IF(D326="","*",IFERROR(IF(ISODD(COUNT(AS326:AX920)),"ERRO",SUM((AT326-AS326),(AV326-AU326),(AX326-AW326))),"ERRO"))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9" t="str">
        <f t="shared" si="26"/>
        <v>OKOK</v>
      </c>
    </row>
    <row r="327" spans="1:72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963</v>
      </c>
      <c r="W327" s="172" t="s">
        <v>1112</v>
      </c>
      <c r="X327" s="212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>
        <f>IF(D327="","*",IFERROR(IF(ISODD(COUNT(AS327:AX921)),"ERRO",SUM((AT327-AS327),(AV327-AU327),(AX327-AW327))),"ERRO"))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1429</v>
      </c>
      <c r="W329" s="172" t="s">
        <v>1430</v>
      </c>
      <c r="X329" s="212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>
        <f>IF(D329="","*",IFERROR(IF(ISODD(COUNT(AS329:AX923)),"ERRO",SUM((AT329-AS329),(AV329-AU329),(AX329-AW329))),"ERRO"))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9" t="str">
        <f t="shared" si="26"/>
        <v>SemOportunidadeSemOportunidade</v>
      </c>
    </row>
    <row r="330" spans="1:72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929</v>
      </c>
      <c r="W331" s="248" t="s">
        <v>1098</v>
      </c>
      <c r="X331" s="212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>
        <f>IF(D331="","*",IFERROR(IF(ISODD(COUNT(AS331:AX925)),"ERRO",SUM((AT331-AS331),(AV331-AU331),(AX331-AW331))),"ERRO"))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9" t="str">
        <f t="shared" si="26"/>
        <v>SemOportunidadeSemOportunidade</v>
      </c>
    </row>
    <row r="332" spans="1:72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929</v>
      </c>
      <c r="W334" s="248" t="s">
        <v>1098</v>
      </c>
      <c r="X334" s="212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>
        <f>IF(D334="","*",IFERROR(IF(ISODD(COUNT(AS334:AX928)),"ERRO",SUM((AT334-AS334),(AV334-AU334),(AX334-AW334))),"ERRO"))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9" t="str">
        <f t="shared" si="26"/>
        <v>SemOportunidadeSemOportunidade</v>
      </c>
    </row>
    <row r="335" spans="1:72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522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929</v>
      </c>
      <c r="W337" s="248" t="s">
        <v>1098</v>
      </c>
      <c r="X337" s="212" t="s">
        <v>667</v>
      </c>
      <c r="Y337" s="158"/>
      <c r="Z337" s="158"/>
      <c r="AA337" s="211">
        <v>1</v>
      </c>
      <c r="AB337" s="71" t="s">
        <v>659</v>
      </c>
      <c r="AC337" s="71" t="s">
        <v>654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>
        <f>IF(D337="","*",IFERROR(IF(ISODD(COUNT(AS337:AX931)),"ERRO",SUM((AT337-AS337),(AV337-AU337),(AX337-AW337))),"ERRO"))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9" t="str">
        <f t="shared" si="26"/>
        <v>MecanizaçãoAtivos</v>
      </c>
    </row>
    <row r="338" spans="1:72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590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925</v>
      </c>
      <c r="W338" s="248" t="s">
        <v>936</v>
      </c>
      <c r="X338" s="212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>
        <f>IF(D338="","*",IFERROR(IF(ISODD(COUNT(AS338:AX932)),"ERRO",SUM((AT338-AS338),(AV338-AU338),(AX338-AW338))),"ERRO"))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9" t="str">
        <f t="shared" si="26"/>
        <v>SuperExecução</v>
      </c>
    </row>
    <row r="339" spans="1:72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925</v>
      </c>
      <c r="W339" s="248" t="s">
        <v>936</v>
      </c>
      <c r="X339" s="212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>
        <f>IF(D339="","*",IFERROR(IF(ISODD(COUNT(AS339:AX933)),"ERRO",SUM((AT339-AS339),(AV339-AU339),(AX339-AW339))),"ERRO"))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9" t="str">
        <f t="shared" si="26"/>
        <v>SemOportunidadeSemOportunidade</v>
      </c>
    </row>
    <row r="340" spans="1:72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925</v>
      </c>
      <c r="W340" s="172" t="s">
        <v>1361</v>
      </c>
      <c r="X340" s="212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>
        <f>IF(D340="","*",IFERROR(IF(ISODD(COUNT(AS340:AX934)),"ERRO",SUM((AT340-AS340),(AV340-AU340),(AX340-AW340))),"ERRO"))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9" t="str">
        <f t="shared" si="26"/>
        <v>SuperExecução</v>
      </c>
    </row>
    <row r="341" spans="1:72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541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925</v>
      </c>
      <c r="W341" s="172" t="s">
        <v>1389</v>
      </c>
      <c r="X341" s="212" t="s">
        <v>667</v>
      </c>
      <c r="Y341" s="158"/>
      <c r="Z341" s="158"/>
      <c r="AA341" s="211">
        <v>1</v>
      </c>
      <c r="AB341" s="71" t="s">
        <v>669</v>
      </c>
      <c r="AC341" s="71" t="s">
        <v>665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>
        <f>IF(D341="","*",IFERROR(IF(ISODD(COUNT(AS341:AX935)),"ERRO",SUM((AT341-AS341),(AV341-AU341),(AX341-AW341))),"ERRO"))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9" t="str">
        <f t="shared" si="26"/>
        <v>SemOportunidadeSemOportunidade</v>
      </c>
    </row>
    <row r="342" spans="1:72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>
      <c r="A343" s="166" t="str">
        <f>D343&amp;B343</f>
        <v>SUPER ZWW46006</v>
      </c>
      <c r="B343" s="170">
        <v>46006</v>
      </c>
      <c r="C343" s="8"/>
      <c r="D343" s="52" t="s">
        <v>377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941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938</v>
      </c>
      <c r="W343" s="172" t="s">
        <v>1242</v>
      </c>
      <c r="X343" s="212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>
        <f>IF(D343="","*",IFERROR(IF(ISODD(COUNT(AS343:AX937)),"ERRO",SUM((AT343-AS343),(AV343-AU343),(AX343-AW343))),"ERRO"))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9"/>
    </row>
    <row r="344" spans="1:72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938</v>
      </c>
      <c r="W344" s="172" t="s">
        <v>1112</v>
      </c>
      <c r="X344" s="212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>
        <f>IF(D344="","*",IFERROR(IF(ISODD(COUNT(AS344:AX937)),"ERRO",SUM((AT344-AS344),(AV344-AU344),(AX344-AW344))),"ERRO"))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9" t="str">
        <f t="shared" si="26"/>
        <v>SuperExecução</v>
      </c>
    </row>
    <row r="345" spans="1:72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938</v>
      </c>
      <c r="W345" s="172" t="s">
        <v>1112</v>
      </c>
      <c r="X345" s="212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>
        <f>IF(D345="","*",IFERROR(IF(ISODD(COUNT(AS345:AX938)),"ERRO",SUM((AT345-AS345),(AV345-AU345),(AX345-AW345))),"ERRO"))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9" t="str">
        <f t="shared" si="26"/>
        <v>OKOK</v>
      </c>
    </row>
    <row r="346" spans="1:72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938</v>
      </c>
      <c r="W346" s="172" t="s">
        <v>1112</v>
      </c>
      <c r="X346" s="212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>
        <f>IF(D346="","*",IFERROR(IF(ISODD(COUNT(AS346:AX939)),"ERRO",SUM((AT346-AS346),(AV346-AU346),(AX346-AW346))),"ERRO"))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9" t="str">
        <f t="shared" si="26"/>
        <v>OKOK</v>
      </c>
    </row>
    <row r="347" spans="1:72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938</v>
      </c>
      <c r="W347" s="172" t="s">
        <v>1112</v>
      </c>
      <c r="X347" s="212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>
        <f>IF(D347="","*",IFERROR(IF(ISODD(COUNT(AS347:AX940)),"ERRO",SUM((AT347-AS347),(AV347-AU347),(AX347-AW347))),"ERRO"))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938</v>
      </c>
      <c r="W348" s="172" t="s">
        <v>1112</v>
      </c>
      <c r="X348" s="212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>
        <f>IF(D348="","*",IFERROR(IF(ISODD(COUNT(AS348:AX941)),"ERRO",SUM((AT348-AS348),(AV348-AU348),(AX348-AW348))),"ERRO"))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9" t="str">
        <f t="shared" si="32"/>
        <v>OKOK</v>
      </c>
    </row>
    <row r="349" spans="1:72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938</v>
      </c>
      <c r="W349" s="172" t="s">
        <v>1112</v>
      </c>
      <c r="X349" s="212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>
        <f>IF(D349="","*",IFERROR(IF(ISODD(COUNT(AS349:AX942)),"ERRO",SUM((AT349-AS349),(AV349-AU349),(AX349-AW349))),"ERRO"))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9" t="str">
        <f t="shared" si="32"/>
        <v>SuperExecução</v>
      </c>
    </row>
    <row r="350" spans="1:72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938</v>
      </c>
      <c r="W350" s="172" t="s">
        <v>1447</v>
      </c>
      <c r="X350" s="212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>
        <f>IF(D350="","*",IFERROR(IF(ISODD(COUNT(AS350:AX943)),"ERRO",SUM((AT350-AS350),(AV350-AU350),(AX350-AW350))),"ERRO"))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9" t="str">
        <f t="shared" si="32"/>
        <v>OKOK</v>
      </c>
    </row>
    <row r="351" spans="1:72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1452</v>
      </c>
      <c r="W351" s="172" t="s">
        <v>1453</v>
      </c>
      <c r="X351" s="212" t="s">
        <v>667</v>
      </c>
      <c r="Y351" s="158"/>
      <c r="Z351" s="158"/>
      <c r="AA351" s="211">
        <v>2</v>
      </c>
      <c r="AB351" s="71" t="s">
        <v>659</v>
      </c>
      <c r="AC351" s="71" t="s">
        <v>654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>
        <f>IF(D351="","*",IFERROR(IF(ISODD(COUNT(AS351:AX944)),"ERRO",SUM((AT351-AS351),(AV351-AU351),(AX351-AW351))),"ERRO"))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9" t="str">
        <f t="shared" si="32"/>
        <v>OKOK</v>
      </c>
    </row>
    <row r="352" spans="1:72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1452</v>
      </c>
      <c r="W352" s="172" t="s">
        <v>1112</v>
      </c>
      <c r="X352" s="212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>
        <f>IF(D352="","*",IFERROR(IF(ISODD(COUNT(AS352:AX945)),"ERRO",SUM((AT352-AS352),(AV352-AU352),(AX352-AW352))),"ERRO"))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9" t="str">
        <f t="shared" si="32"/>
        <v>OKOK</v>
      </c>
    </row>
    <row r="353" spans="1:72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534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1">
        <v>55</v>
      </c>
      <c r="K353" s="211">
        <v>135</v>
      </c>
      <c r="L353" s="84" t="s">
        <v>317</v>
      </c>
      <c r="M353" s="200" t="s">
        <v>1117</v>
      </c>
      <c r="N353" s="200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958</v>
      </c>
      <c r="W353" s="248" t="s">
        <v>1457</v>
      </c>
      <c r="X353" s="212" t="s">
        <v>667</v>
      </c>
      <c r="Y353" s="158"/>
      <c r="Z353" s="158"/>
      <c r="AA353" s="211">
        <v>1</v>
      </c>
      <c r="AB353" s="71" t="s">
        <v>659</v>
      </c>
      <c r="AC353" s="71" t="s">
        <v>654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>
        <f>IF(D353="","*",IFERROR(IF(ISODD(COUNT(AS353:AX946)),"ERRO",SUM((AT353-AS353),(AV353-AU353),(AX353-AW353))),"ERRO"))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9" t="str">
        <f t="shared" si="32"/>
        <v>NãoControláveisAcidente</v>
      </c>
    </row>
    <row r="354" spans="1:72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1124</v>
      </c>
      <c r="W355" s="172" t="s">
        <v>1112</v>
      </c>
      <c r="X355" s="212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>
        <f>IF(D355="","*",IFERROR(IF(ISODD(COUNT(AS355:AX948)),"ERRO",SUM((AT355-AS355),(AV355-AU355),(AX355-AW355))),"ERRO"))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9" t="str">
        <f t="shared" si="32"/>
        <v>SuperExecução</v>
      </c>
    </row>
    <row r="356" spans="1:72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963</v>
      </c>
      <c r="W356" s="172" t="s">
        <v>1130</v>
      </c>
      <c r="X356" s="212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>
        <f>IF(D356="","*",IFERROR(IF(ISODD(COUNT(AS356:AX949)),"ERRO",SUM((AT356-AS356),(AV356-AU356),(AX356-AW356))),"ERRO"))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9" t="str">
        <f t="shared" si="32"/>
        <v>SuperExecução</v>
      </c>
    </row>
    <row r="357" spans="1:72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962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963</v>
      </c>
      <c r="W357" s="248" t="s">
        <v>982</v>
      </c>
      <c r="X357" s="212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>
        <f>IF(D357="","*",IFERROR(IF(ISODD(COUNT(AS357:AX950)),"ERRO",SUM((AT357-AS357),(AV357-AU357),(AX357-AW357))),"ERRO"))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9" t="str">
        <f t="shared" si="32"/>
        <v>OKOK</v>
      </c>
    </row>
    <row r="358" spans="1:72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1">
        <v>54</v>
      </c>
      <c r="K358" s="211">
        <v>83.7</v>
      </c>
      <c r="L358" s="211" t="s">
        <v>317</v>
      </c>
      <c r="M358" s="200" t="s">
        <v>981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963</v>
      </c>
      <c r="W358" s="248" t="s">
        <v>1126</v>
      </c>
      <c r="X358" s="212" t="s">
        <v>662</v>
      </c>
      <c r="Y358" s="158"/>
      <c r="Z358" s="158"/>
      <c r="AA358" s="211">
        <v>1</v>
      </c>
      <c r="AB358" s="171" t="s">
        <v>659</v>
      </c>
      <c r="AC358" s="171" t="s">
        <v>654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>
        <f>IF(D358="","*",IFERROR(IF(ISODD(COUNT(AS358:AX951)),"ERRO",SUM((AT358-AS358),(AV358-AU358),(AX358-AW358))),"ERRO"))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9" t="str">
        <f t="shared" si="32"/>
        <v>OKOK</v>
      </c>
    </row>
    <row r="359" spans="1:72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963</v>
      </c>
      <c r="W359" s="172" t="s">
        <v>1108</v>
      </c>
      <c r="X359" s="212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>
        <f>IF(D359="","*",IFERROR(IF(ISODD(COUNT(AS359:AX952)),"ERRO",SUM((AT359-AS359),(AV359-AU359),(AX359-AW359))),"ERRO"))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9" t="str">
        <f t="shared" si="32"/>
        <v>SuperExecução</v>
      </c>
    </row>
    <row r="360" spans="1:72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1429</v>
      </c>
      <c r="W360" s="172" t="s">
        <v>1430</v>
      </c>
      <c r="X360" s="212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>
        <f>IF(D360="","*",IFERROR(IF(ISODD(COUNT(AS360:AX953)),"ERRO",SUM((AT360-AS360),(AV360-AU360),(AX360-AW360))),"ERRO"))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9" t="str">
        <f t="shared" si="32"/>
        <v>SemOportunidadeSemOportunidade</v>
      </c>
    </row>
    <row r="361" spans="1:72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929</v>
      </c>
      <c r="W361" s="248" t="s">
        <v>1098</v>
      </c>
      <c r="X361" s="212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1468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>
        <f>IF(D361="","*",IFERROR(IF(ISODD(COUNT(AS361:AX954)),"ERRO",SUM((AT361-AS361),(AV361-AU361),(AX361-AW361))),"ERRO"))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9" t="str">
        <f t="shared" si="32"/>
        <v>OKOK</v>
      </c>
    </row>
    <row r="362" spans="1:72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1472</v>
      </c>
      <c r="N363" s="200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958</v>
      </c>
      <c r="W363" s="172" t="s">
        <v>1057</v>
      </c>
      <c r="X363" s="212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>
        <f>IF(D363="","*",IFERROR(IF(ISODD(COUNT(AS363:AX956)),"ERRO",SUM((AT363-AS363),(AV363-AU363),(AX363-AW363))),"ERRO"))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9" t="str">
        <f t="shared" si="32"/>
        <v>ConfiabilidadeOperação</v>
      </c>
    </row>
    <row r="364" spans="1:72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522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929</v>
      </c>
      <c r="W364" s="248" t="s">
        <v>1098</v>
      </c>
      <c r="X364" s="212" t="s">
        <v>662</v>
      </c>
      <c r="Y364" s="158" t="s">
        <v>670</v>
      </c>
      <c r="Z364" s="158"/>
      <c r="AA364" s="211">
        <v>1</v>
      </c>
      <c r="AB364" s="71" t="s">
        <v>659</v>
      </c>
      <c r="AC364" s="71" t="s">
        <v>654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>
        <f>IF(D364="","*",IFERROR(IF(ISODD(COUNT(AS364:AX957)),"ERRO",SUM((AT364-AS364),(AV364-AU364),(AX364-AW364))),"ERRO"))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9" t="str">
        <f t="shared" si="32"/>
        <v>TISistema</v>
      </c>
    </row>
    <row r="365" spans="1:72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590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925</v>
      </c>
      <c r="W365" s="248" t="s">
        <v>936</v>
      </c>
      <c r="X365" s="212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>
        <f>IF(D365="","*",IFERROR(IF(ISODD(COUNT(AS365:AX958)),"ERRO",SUM((AT365-AS365),(AV365-AU365),(AX365-AW365))),"ERRO"))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9" t="str">
        <f t="shared" si="32"/>
        <v>OKOK</v>
      </c>
    </row>
    <row r="366" spans="1:72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925</v>
      </c>
      <c r="W366" s="248" t="s">
        <v>936</v>
      </c>
      <c r="X366" s="212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>
        <f>IF(D366="","*",IFERROR(IF(ISODD(COUNT(AS366:AX959)),"ERRO",SUM((AT366-AS366),(AV366-AU366),(AX366-AW366))),"ERRO"))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9" t="str">
        <f t="shared" si="32"/>
        <v>OKOK</v>
      </c>
    </row>
    <row r="367" spans="1:72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925</v>
      </c>
      <c r="W367" s="172" t="s">
        <v>1361</v>
      </c>
      <c r="X367" s="212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>
        <f>IF(D367="","*",IFERROR(IF(ISODD(COUNT(AS367:AX960)),"ERRO",SUM((AT367-AS367),(AV367-AU367),(AX367-AW367))),"ERRO"))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9" t="str">
        <f t="shared" si="32"/>
        <v>SuperExecução</v>
      </c>
    </row>
    <row r="368" spans="1:72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541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925</v>
      </c>
      <c r="W368" s="172" t="s">
        <v>1389</v>
      </c>
      <c r="X368" s="212" t="s">
        <v>667</v>
      </c>
      <c r="Y368" s="158" t="s">
        <v>670</v>
      </c>
      <c r="Z368" s="158"/>
      <c r="AA368" s="211">
        <v>1</v>
      </c>
      <c r="AB368" s="71" t="s">
        <v>669</v>
      </c>
      <c r="AC368" s="71" t="s">
        <v>665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>
        <f>IF(D368="","*",IFERROR(IF(ISODD(COUNT(AS368:AX961)),"ERRO",SUM((AT368-AS368),(AV368-AU368),(AX368-AW368))),"ERRO"))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9" t="str">
        <f t="shared" si="32"/>
        <v>OKOK</v>
      </c>
    </row>
    <row r="369" spans="1:72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925</v>
      </c>
      <c r="W369" s="248" t="s">
        <v>936</v>
      </c>
      <c r="X369" s="212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>
        <f>IF(D369="","*",IFERROR(IF(ISODD(COUNT(AS369:AX962)),"ERRO",SUM((AT369-AS369),(AV369-AU369),(AX369-AW369))),"ERRO"))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9" t="str">
        <f t="shared" si="32"/>
        <v>SuperExecução</v>
      </c>
    </row>
    <row r="370" spans="1:72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925</v>
      </c>
      <c r="W370" s="172" t="s">
        <v>1112</v>
      </c>
      <c r="X370" s="212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>
        <f>IF(D370="","*",IFERROR(IF(ISODD(COUNT(AS370:AX963)),"ERRO",SUM((AT370-AS370),(AV370-AU370),(AX370-AW370))),"ERRO"))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9" t="str">
        <f t="shared" si="32"/>
        <v>SuperExecução</v>
      </c>
    </row>
    <row r="371" spans="1:72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1014</v>
      </c>
      <c r="W373" s="172" t="s">
        <v>1112</v>
      </c>
      <c r="X373" s="212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>
        <f>IF(D373="","*",IFERROR(IF(ISODD(COUNT(AS373:AX966)),"ERRO",SUM((AT373-AS373),(AV373-AU373),(AX373-AW373))),"ERRO"))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39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9" t="str">
        <f t="shared" si="32"/>
        <v>SemOportunidadeSemOportunidade</v>
      </c>
    </row>
    <row r="374" spans="1:72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1014</v>
      </c>
      <c r="W374" s="172" t="s">
        <v>1112</v>
      </c>
      <c r="X374" s="212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>
        <f>IF(D374="","*",IFERROR(IF(ISODD(COUNT(AS374:AX967)),"ERRO",SUM((AT374-AS374),(AV374-AU374),(AX374-AW374))),"ERRO"))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9" t="str">
        <f t="shared" si="32"/>
        <v>SemOportunidadeSemOportunidade</v>
      </c>
    </row>
    <row r="375" spans="1:72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1014</v>
      </c>
      <c r="W375" s="172" t="s">
        <v>1112</v>
      </c>
      <c r="X375" s="212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>
        <f>IF(D375="","*",IFERROR(IF(ISODD(COUNT(AS375:AX968)),"ERRO",SUM((AT375-AS375),(AV375-AU375),(AX375-AW375))),"ERRO"))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9" t="str">
        <f t="shared" si="32"/>
        <v>SemOportunidadeSemOportunidade</v>
      </c>
    </row>
    <row r="376" spans="1:72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1014</v>
      </c>
      <c r="W376" s="172" t="s">
        <v>1112</v>
      </c>
      <c r="X376" s="212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>
        <f>IF(D376="","*",IFERROR(IF(ISODD(COUNT(AS376:AX969)),"ERRO",SUM((AT376-AS376),(AV376-AU376),(AX376-AW376))),"ERRO"))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9" t="str">
        <f t="shared" si="32"/>
        <v>SemOportunidadeSemOportunidade</v>
      </c>
    </row>
    <row r="377" spans="1:72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938</v>
      </c>
      <c r="W379" s="172" t="s">
        <v>1483</v>
      </c>
      <c r="X379" s="212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>
        <f>IF(D379="","*",IFERROR(IF(ISODD(COUNT(AS379:AX972)),"ERRO",SUM((AT379-AS379),(AV379-AU379),(AX379-AW379))),"ERRO"))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9" t="str">
        <f t="shared" si="32"/>
        <v>SemOportunidadeSemOportunidade</v>
      </c>
    </row>
    <row r="380" spans="1:72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938</v>
      </c>
      <c r="W380" s="172" t="s">
        <v>1112</v>
      </c>
      <c r="X380" s="212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>
        <f>IF(D380="","*",IFERROR(IF(ISODD(COUNT(AS380:AX973)),"ERRO",SUM((AT380-AS380),(AV380-AU380),(AX380-AW380))),"ERRO"))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9" t="str">
        <f t="shared" si="32"/>
        <v>SuperExecução</v>
      </c>
    </row>
    <row r="381" spans="1:72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938</v>
      </c>
      <c r="W381" s="172" t="s">
        <v>1487</v>
      </c>
      <c r="X381" s="212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>
        <f>IF(D381="","*",IFERROR(IF(ISODD(COUNT(AS381:AX974)),"ERRO",SUM((AT381-AS381),(AV381-AU381),(AX381-AW381))),"ERRO"))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9" t="str">
        <f t="shared" si="32"/>
        <v>SemOportunidadeSemOportunidade</v>
      </c>
    </row>
    <row r="382" spans="1:72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968</v>
      </c>
      <c r="W384" s="172" t="s">
        <v>1489</v>
      </c>
      <c r="X384" s="212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>
        <f>IF(D384="","*",IFERROR(IF(ISODD(COUNT(AS384:AX977)),"ERRO",SUM((AT384-AS384),(AV384-AU384),(AX384-AW384))),"ERRO"))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9" t="str">
        <f t="shared" si="32"/>
        <v>PCMVIARecursosInternos</v>
      </c>
    </row>
    <row r="385" spans="1:72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963</v>
      </c>
      <c r="W385" s="303" t="s">
        <v>1324</v>
      </c>
      <c r="X385" s="212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>
        <f>IF(D385="","*",IFERROR(IF(ISODD(COUNT(AS385:AX978)),"ERRO",SUM((AT385-AS385),(AV385-AU385),(AX385-AW385))),"ERRO"))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9" t="str">
        <f t="shared" si="32"/>
        <v>SemOportunidadeSemOportunidade</v>
      </c>
    </row>
    <row r="386" spans="1:72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963</v>
      </c>
      <c r="W386" s="172" t="s">
        <v>1108</v>
      </c>
      <c r="X386" s="212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>
        <f>IF(D386="","*",IFERROR(IF(ISODD(COUNT(AS386:AX979)),"ERRO",SUM((AT386-AS386),(AV386-AU386),(AX386-AW386))),"ERRO"))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9" t="str">
        <f t="shared" si="32"/>
        <v>SemOportunidadeSemOportunidade</v>
      </c>
    </row>
    <row r="387" spans="1:72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1429</v>
      </c>
      <c r="W387" s="172" t="s">
        <v>1430</v>
      </c>
      <c r="X387" s="212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>
        <f>IF(D387="","*",IFERROR(IF(ISODD(COUNT(AS387:AX980)),"ERRO",SUM((AT387-AS387),(AV387-AU387),(AX387-AW387))),"ERRO"))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9" t="str">
        <f t="shared" si="32"/>
        <v>OKOK</v>
      </c>
    </row>
    <row r="388" spans="1:72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929</v>
      </c>
      <c r="W388" s="248" t="s">
        <v>1098</v>
      </c>
      <c r="X388" s="212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>
        <f>IF(D388="","*",IFERROR(IF(ISODD(COUNT(AS388:AX981)),"ERRO",SUM((AT388-AS388),(AV388-AU388),(AX388-AW388))),"ERRO"))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9" t="str">
        <f t="shared" si="32"/>
        <v>SemOportunidadeSemOportunidade</v>
      </c>
    </row>
    <row r="389" spans="1:72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3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963</v>
      </c>
      <c r="W389" s="172" t="s">
        <v>933</v>
      </c>
      <c r="X389" s="212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>
        <f>IF(D389="","*",IFERROR(IF(ISODD(COUNT(AS389:AX982)),"ERRO",SUM((AT389-AS389),(AV389-AU389),(AX389-AW389))),"ERRO"))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9" t="str">
        <f t="shared" si="32"/>
        <v>SemOportunidadeSemOportunidade</v>
      </c>
    </row>
    <row r="390" spans="1:72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1">
        <v>55</v>
      </c>
      <c r="K390" s="211">
        <v>136</v>
      </c>
      <c r="L390" s="84" t="s">
        <v>317</v>
      </c>
      <c r="M390" s="200" t="s">
        <v>1502</v>
      </c>
      <c r="N390" s="200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958</v>
      </c>
      <c r="W390" s="172" t="s">
        <v>1057</v>
      </c>
      <c r="X390" s="212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>
        <f>IF(D390="","*",IFERROR(IF(ISODD(COUNT(AS390:AX983)),"ERRO",SUM((AT390-AS390),(AV390-AU390),(AX390-AW390))),"ERRO"))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9" t="str">
        <f t="shared" si="32"/>
        <v>OKOK</v>
      </c>
    </row>
    <row r="391" spans="1:72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925</v>
      </c>
      <c r="W392" s="172" t="s">
        <v>1505</v>
      </c>
      <c r="X392" s="212" t="s">
        <v>667</v>
      </c>
      <c r="Y392" s="158" t="s">
        <v>670</v>
      </c>
      <c r="Z392" s="158"/>
      <c r="AA392" s="211">
        <v>1</v>
      </c>
      <c r="AB392" s="71" t="s">
        <v>669</v>
      </c>
      <c r="AC392" s="71" t="s">
        <v>665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>
        <f>IF(D392="","*",IFERROR(IF(ISODD(COUNT(AS392:AX985)),"ERRO",SUM((AT392-AS392),(AV392-AU392),(AX392-AW392))),"ERRO"))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9" t="str">
        <f t="shared" si="32"/>
        <v>SuperExecução</v>
      </c>
    </row>
    <row r="393" spans="1:72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522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929</v>
      </c>
      <c r="W393" s="248" t="s">
        <v>1098</v>
      </c>
      <c r="X393" s="212" t="s">
        <v>662</v>
      </c>
      <c r="Y393" s="158" t="s">
        <v>661</v>
      </c>
      <c r="Z393" s="158"/>
      <c r="AA393" s="211">
        <v>1</v>
      </c>
      <c r="AB393" s="71" t="s">
        <v>659</v>
      </c>
      <c r="AC393" s="71" t="s">
        <v>654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>
        <f>IF(D393="","*",IFERROR(IF(ISODD(COUNT(AS393:AX986)),"ERRO",SUM((AT393-AS393),(AV393-AU393),(AX393-AW393))),"ERRO"))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9" t="str">
        <f t="shared" si="32"/>
        <v>OKOK</v>
      </c>
    </row>
    <row r="394" spans="1:72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590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925</v>
      </c>
      <c r="W394" s="248" t="s">
        <v>936</v>
      </c>
      <c r="X394" s="212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>
        <f>IF(D394="","*",IFERROR(IF(ISODD(COUNT(AS394:AX987)),"ERRO",SUM((AT394-AS394),(AV394-AU394),(AX394-AW394))),"ERRO"))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9" t="str">
        <f t="shared" si="32"/>
        <v>SemOportunidadeSemOportunidade</v>
      </c>
    </row>
    <row r="395" spans="1:72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925</v>
      </c>
      <c r="W395" s="248" t="s">
        <v>936</v>
      </c>
      <c r="X395" s="212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>
        <f>IF(D395="","*",IFERROR(IF(ISODD(COUNT(AS395:AX988)),"ERRO",SUM((AT395-AS395),(AV395-AU395),(AX395-AW395))),"ERRO"))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9" t="str">
        <f t="shared" si="32"/>
        <v>SemOportunidadeSemOportunidade</v>
      </c>
    </row>
    <row r="396" spans="1:72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925</v>
      </c>
      <c r="W396" s="172" t="s">
        <v>1361</v>
      </c>
      <c r="X396" s="212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>
        <f>IF(D396="","*",IFERROR(IF(ISODD(COUNT(AS396:AX989)),"ERRO",SUM((AT396-AS396),(AV396-AU396),(AX396-AW396))),"ERRO"))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9" t="str">
        <f t="shared" si="32"/>
        <v>SemOportunidadeSemOportunidade</v>
      </c>
    </row>
    <row r="397" spans="1:72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1511</v>
      </c>
      <c r="N397" s="200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925</v>
      </c>
      <c r="W397" s="248" t="s">
        <v>1513</v>
      </c>
      <c r="X397" s="212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>
        <f>IF(D397="","*",IFERROR(IF(ISODD(COUNT(AS397:AX990)),"ERRO",SUM((AT397-AS397),(AV397-AU397),(AX397-AW397))),"ERRO"))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9" t="str">
        <f t="shared" si="32"/>
        <v>SemOportunidadeSemOportunidade</v>
      </c>
    </row>
    <row r="398" spans="1:72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925</v>
      </c>
      <c r="W398" s="248" t="s">
        <v>936</v>
      </c>
      <c r="X398" s="212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>
        <f>IF(D398="","*",IFERROR(IF(ISODD(COUNT(AS398:AX991)),"ERRO",SUM((AT398-AS398),(AV398-AU398),(AX398-AW398))),"ERRO"))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9" t="str">
        <f t="shared" si="32"/>
        <v>SuperExecução</v>
      </c>
    </row>
    <row r="399" spans="1:72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925</v>
      </c>
      <c r="W399" s="172" t="s">
        <v>1112</v>
      </c>
      <c r="X399" s="212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>
        <f>IF(D399="","*",IFERROR(IF(ISODD(COUNT(AS399:AX992)),"ERRO",SUM((AT399-AS399),(AV399-AU399),(AX399-AW399))),"ERRO"))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9" t="str">
        <f t="shared" si="32"/>
        <v>CondiçõesClimáticaTemperatura</v>
      </c>
    </row>
    <row r="400" spans="1:72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938</v>
      </c>
      <c r="W400" s="172" t="s">
        <v>1483</v>
      </c>
      <c r="X400" s="212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>
        <f>IF(D400="","*",IFERROR(IF(ISODD(COUNT(AS400:AX993)),"ERRO",SUM((AT400-AS400),(AV400-AU400),(AX400-AW400))),"ERRO"))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9" t="str">
        <f t="shared" si="32"/>
        <v>MecânicaLocomotiva</v>
      </c>
    </row>
    <row r="401" spans="1:72" ht="29.25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1012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1013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1014</v>
      </c>
      <c r="W401" s="303" t="s">
        <v>1519</v>
      </c>
      <c r="X401" s="212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>
        <f>IF(D401="","*",IFERROR(IF(ISODD(COUNT(AS401:AX994)),"ERRO",SUM((AT401-AS401),(AV401-AU401),(AX401-AW401))),"ERRO"))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9" t="str">
        <f t="shared" si="32"/>
        <v>OKOK</v>
      </c>
    </row>
    <row r="402" spans="1:72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531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1014</v>
      </c>
      <c r="W402" s="172" t="s">
        <v>1521</v>
      </c>
      <c r="X402" s="212" t="s">
        <v>662</v>
      </c>
      <c r="Y402" s="158" t="s">
        <v>661</v>
      </c>
      <c r="Z402" s="158"/>
      <c r="AA402" s="211">
        <v>1</v>
      </c>
      <c r="AB402" s="71" t="s">
        <v>659</v>
      </c>
      <c r="AC402" s="71" t="s">
        <v>654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>
        <f>IF(D402="","*",IFERROR(IF(ISODD(COUNT(AS402:AX995)),"ERRO",SUM((AT402-AS402),(AV402-AU402),(AX402-AW402))),"ERRO"))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9" t="str">
        <f t="shared" si="32"/>
        <v>OKOK</v>
      </c>
    </row>
    <row r="403" spans="1:72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557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1014</v>
      </c>
      <c r="W403" s="172" t="s">
        <v>1523</v>
      </c>
      <c r="X403" s="212" t="s">
        <v>662</v>
      </c>
      <c r="Y403" s="158" t="s">
        <v>661</v>
      </c>
      <c r="Z403" s="158"/>
      <c r="AA403" s="211">
        <v>2</v>
      </c>
      <c r="AB403" s="71" t="s">
        <v>659</v>
      </c>
      <c r="AC403" s="71" t="s">
        <v>654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>
        <f>IF(D403="","*",IFERROR(IF(ISODD(COUNT(AS403:AX996)),"ERRO",SUM((AT403-AS403),(AV403-AU403),(AX403-AW403))),"ERRO"))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9" t="str">
        <f t="shared" si="32"/>
        <v>OKOK</v>
      </c>
    </row>
    <row r="404" spans="1:72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968</v>
      </c>
      <c r="W404" s="172" t="s">
        <v>936</v>
      </c>
      <c r="X404" s="212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>
        <f>IF(D404="","*",IFERROR(IF(ISODD(COUNT(AS404:AX997)),"ERRO",SUM((AT404-AS404),(AV404-AU404),(AX404-AW404))),"ERRO"))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9" t="str">
        <f t="shared" si="32"/>
        <v>SemOportunidadeSemOportunidade</v>
      </c>
    </row>
    <row r="405" spans="1:72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968</v>
      </c>
      <c r="W405" s="172" t="s">
        <v>1489</v>
      </c>
      <c r="X405" s="212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>
        <f>IF(D405="","*",IFERROR(IF(ISODD(COUNT(AS405:AX998)),"ERRO",SUM((AT405-AS405),(AV405-AU405),(AX405-AW405))),"ERRO"))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1031</v>
      </c>
      <c r="W406" s="303" t="s">
        <v>1528</v>
      </c>
      <c r="X406" s="212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>
        <f>IF(D406="","*",IFERROR(IF(ISODD(COUNT(AS406:AX999)),"ERRO",SUM((AT406-AS406),(AV406-AU406),(AX406-AW406))),"ERRO"))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9" t="str">
        <f t="shared" si="32"/>
        <v>OKOK</v>
      </c>
    </row>
    <row r="407" spans="1:72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1031</v>
      </c>
      <c r="W407" s="172" t="s">
        <v>1098</v>
      </c>
      <c r="X407" s="212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>
        <f>IF(D407="","*",IFERROR(IF(ISODD(COUNT(AS407:AX1000)),"ERRO",SUM((AT407-AS407),(AV407-AU407),(AX407-AW407))),"ERRO"))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9" t="str">
        <f t="shared" si="32"/>
        <v>OKOK</v>
      </c>
    </row>
    <row r="408" spans="1:72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1031</v>
      </c>
      <c r="W408" s="172" t="s">
        <v>1035</v>
      </c>
      <c r="X408" s="212" t="s">
        <v>662</v>
      </c>
      <c r="Y408" s="158" t="s">
        <v>666</v>
      </c>
      <c r="Z408" s="158"/>
      <c r="AA408" s="211">
        <v>1</v>
      </c>
      <c r="AB408" s="171" t="s">
        <v>659</v>
      </c>
      <c r="AC408" s="171" t="s">
        <v>654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>
        <f>IF(D408="","*",IFERROR(IF(ISODD(COUNT(AS408:AX1001)),"ERRO",SUM((AT408-AS408),(AV408-AU408),(AX408-AW408))),"ERRO"))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9" t="str">
        <f t="shared" si="32"/>
        <v>OKOK</v>
      </c>
    </row>
    <row r="409" spans="1:72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3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1048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958</v>
      </c>
      <c r="W410" s="172" t="s">
        <v>1412</v>
      </c>
      <c r="X410" s="212" t="s">
        <v>667</v>
      </c>
      <c r="Y410" s="158" t="s">
        <v>670</v>
      </c>
      <c r="Z410" s="158"/>
      <c r="AA410" s="211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>
        <f>IF(D410="","*",IFERROR(IF(ISODD(COUNT(AS410:AX1003)),"ERRO",SUM((AT410-AS410),(AV410-AU410),(AX410-AW410))),"ERRO"))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9" t="str">
        <f t="shared" si="32"/>
        <v>OKOK</v>
      </c>
    </row>
    <row r="411" spans="1:72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938</v>
      </c>
      <c r="W411" s="172" t="s">
        <v>1487</v>
      </c>
      <c r="X411" s="212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>
        <f>IF(D411="","*",IFERROR(IF(ISODD(COUNT(AS411:AX1004)),"ERRO",SUM((AT411-AS411),(AV411-AU411),(AX411-AW411))),"ERRO"))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925</v>
      </c>
      <c r="W415" s="172" t="s">
        <v>1536</v>
      </c>
      <c r="X415" s="212" t="s">
        <v>667</v>
      </c>
      <c r="Y415" s="158" t="s">
        <v>670</v>
      </c>
      <c r="Z415" s="158"/>
      <c r="AA415" s="211">
        <v>1</v>
      </c>
      <c r="AB415" s="71" t="s">
        <v>659</v>
      </c>
      <c r="AC415" s="71" t="s">
        <v>665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>
        <f>IF(D415="","*",IFERROR(IF(ISODD(COUNT(AS415:AX1008)),"ERRO",SUM((AT415-AS415),(AV415-AU415),(AX415-AW415))),"ERRO"))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9" t="str">
        <f t="shared" si="37"/>
        <v>OKOK</v>
      </c>
    </row>
    <row r="416" spans="1:72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522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929</v>
      </c>
      <c r="W416" s="248" t="s">
        <v>1098</v>
      </c>
      <c r="X416" s="212" t="s">
        <v>667</v>
      </c>
      <c r="Y416" s="158" t="s">
        <v>670</v>
      </c>
      <c r="Z416" s="158"/>
      <c r="AA416" s="211">
        <v>1</v>
      </c>
      <c r="AB416" s="71" t="s">
        <v>659</v>
      </c>
      <c r="AC416" s="71" t="s">
        <v>654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>
        <f>IF(D416="","*",IFERROR(IF(ISODD(COUNT(AS416:AX1009)),"ERRO",SUM((AT416-AS416),(AV416-AU416),(AX416-AW416))),"ERRO"))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9" t="str">
        <f t="shared" si="37"/>
        <v>SemOportunidadeSemOportunidade</v>
      </c>
    </row>
    <row r="417" spans="1:72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590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925</v>
      </c>
      <c r="W417" s="248" t="s">
        <v>936</v>
      </c>
      <c r="X417" s="212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>
        <f>IF(D417="","*",IFERROR(IF(ISODD(COUNT(AS417:AX1010)),"ERRO",SUM((AT417-AS417),(AV417-AU417),(AX417-AW417))),"ERRO"))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9" t="str">
        <f t="shared" si="37"/>
        <v>OKOK</v>
      </c>
    </row>
    <row r="418" spans="1:72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925</v>
      </c>
      <c r="W418" s="248" t="s">
        <v>936</v>
      </c>
      <c r="X418" s="212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>
        <f>IF(D418="","*",IFERROR(IF(ISODD(COUNT(AS418:AX1011)),"ERRO",SUM((AT418-AS418),(AV418-AU418),(AX418-AW418))),"ERRO"))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925</v>
      </c>
      <c r="W419" s="172" t="s">
        <v>1361</v>
      </c>
      <c r="X419" s="212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>
        <f>IF(D419="","*",IFERROR(IF(ISODD(COUNT(AS419:AX1012)),"ERRO",SUM((AT419-AS419),(AV419-AU419),(AX419-AW419))),"ERRO"))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9" t="str">
        <f t="shared" si="37"/>
        <v>PCMVIARecursosInternos</v>
      </c>
    </row>
    <row r="420" spans="1:72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1511</v>
      </c>
      <c r="N420" s="200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925</v>
      </c>
      <c r="W420" s="248" t="s">
        <v>1513</v>
      </c>
      <c r="X420" s="212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>
        <f>IF(D420="","*",IFERROR(IF(ISODD(COUNT(AS420:AX1013)),"ERRO",SUM((AT420-AS420),(AV420-AU420),(AX420-AW420))),"ERRO"))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9" t="str">
        <f t="shared" si="37"/>
        <v>SemOportunidadeSemOportunidade</v>
      </c>
    </row>
    <row r="421" spans="1:72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925</v>
      </c>
      <c r="W421" s="248" t="s">
        <v>936</v>
      </c>
      <c r="X421" s="212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>
        <f>IF(D421="","*",IFERROR(IF(ISODD(COUNT(AS421:AX1014)),"ERRO",SUM((AT421-AS421),(AV421-AU421),(AX421-AW421))),"ERRO"))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9" t="str">
        <f t="shared" si="37"/>
        <v>SemOportunidadeSemOportunidade</v>
      </c>
    </row>
    <row r="422" spans="1:72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925</v>
      </c>
      <c r="W422" s="172" t="s">
        <v>1112</v>
      </c>
      <c r="X422" s="212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>
        <f>IF(D422="","*",IFERROR(IF(ISODD(COUNT(AS422:AX1015)),"ERRO",SUM((AT422-AS422),(AV422-AU422),(AX422-AW422))),"ERRO"))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9" t="str">
        <f t="shared" si="37"/>
        <v>CondiçõesClimáticaChuva</v>
      </c>
    </row>
    <row r="423" spans="1:72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1">
        <v>49</v>
      </c>
      <c r="K423" s="211">
        <v>147</v>
      </c>
      <c r="L423" s="84">
        <v>253</v>
      </c>
      <c r="M423" s="200" t="s">
        <v>1230</v>
      </c>
      <c r="N423" s="200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958</v>
      </c>
      <c r="W423" s="172" t="s">
        <v>1169</v>
      </c>
      <c r="X423" s="212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1545</v>
      </c>
      <c r="AL423" s="245" t="str">
        <f>IF(BS_CONTROLE[[#This Row],[Local - Encerramento]]=0, "-", BS_CONTROLE[[#This Row],[Local - Encerramento]])</f>
        <v>ZQBZBV</v>
      </c>
      <c r="AM423" s="245" t="s">
        <v>1546</v>
      </c>
      <c r="AN423" s="245" t="s">
        <v>1546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>
        <f>IF(D423="","*",IFERROR(IF(ISODD(COUNT(AS423:AX1016)),"ERRO",SUM((AT423-AS423),(AV423-AU423),(AX423-AW423))),"ERRO"))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9" t="str">
        <f t="shared" si="37"/>
        <v>OKOK</v>
      </c>
    </row>
    <row r="424" spans="1:72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938</v>
      </c>
      <c r="W425" s="172" t="s">
        <v>1549</v>
      </c>
      <c r="X425" s="212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>
        <f>IF(D425="","*",IFERROR(IF(ISODD(COUNT(AS425:AX1018)),"ERRO",SUM((AT425-AS425),(AV425-AU425),(AX425-AW425))),"ERRO"))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9" t="str">
        <f t="shared" si="37"/>
        <v>CondiçõesClimáticaChuva</v>
      </c>
    </row>
    <row r="426" spans="1:72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941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938</v>
      </c>
      <c r="W426" s="172" t="s">
        <v>1112</v>
      </c>
      <c r="X426" s="212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>
        <f>IF(D426="","*",IFERROR(IF(ISODD(COUNT(AS426:AX1019)),"ERRO",SUM((AT426-AS426),(AV426-AU426),(AX426-AW426))),"ERRO"))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9" t="str">
        <f t="shared" si="37"/>
        <v>CondiçõesClimáticaChuva</v>
      </c>
    </row>
    <row r="427" spans="1:72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938</v>
      </c>
      <c r="W427" s="172" t="s">
        <v>1112</v>
      </c>
      <c r="X427" s="212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>
        <f>IF(D427="","*",IFERROR(IF(ISODD(COUNT(AS427:AX1020)),"ERRO",SUM((AT427-AS427),(AV427-AU427),(AX427-AW427))),"ERRO"))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9" t="str">
        <f t="shared" si="37"/>
        <v>CondiçõesClimáticaChuva</v>
      </c>
    </row>
    <row r="428" spans="1:72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938</v>
      </c>
      <c r="W428" s="172" t="s">
        <v>1112</v>
      </c>
      <c r="X428" s="212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>
        <f>IF(D428="","*",IFERROR(IF(ISODD(COUNT(AS428:AX1021)),"ERRO",SUM((AT428-AS428),(AV428-AU428),(AX428-AW428))),"ERRO"))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9" t="str">
        <f t="shared" si="37"/>
        <v>CondiçõesClimáticaChuva</v>
      </c>
    </row>
    <row r="429" spans="1:72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938</v>
      </c>
      <c r="W429" s="172" t="s">
        <v>1112</v>
      </c>
      <c r="X429" s="212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>
        <f>IF(D429="","*",IFERROR(IF(ISODD(COUNT(AS429:AX1022)),"ERRO",SUM((AT429-AS429),(AV429-AU429),(AX429-AW429))),"ERRO"))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9" t="str">
        <f t="shared" si="37"/>
        <v>CondiçõesClimáticaChuva</v>
      </c>
    </row>
    <row r="430" spans="1:72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938</v>
      </c>
      <c r="W430" s="172" t="s">
        <v>1112</v>
      </c>
      <c r="X430" s="212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>
        <f>IF(D430="","*",IFERROR(IF(ISODD(COUNT(AS430:AX1023)),"ERRO",SUM((AT430-AS430),(AV430-AU430),(AX430-AW430))),"ERRO"))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9" t="str">
        <f t="shared" si="37"/>
        <v>CondiçõesClimáticaChuva</v>
      </c>
    </row>
    <row r="431" spans="1:72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938</v>
      </c>
      <c r="W431" s="172" t="s">
        <v>1112</v>
      </c>
      <c r="X431" s="212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>
        <f>IF(D431="","*",IFERROR(IF(ISODD(COUNT(AS431:AX1024)),"ERRO",SUM((AT431-AS431),(AV431-AU431),(AX431-AW431))),"ERRO"))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9" t="str">
        <f t="shared" si="37"/>
        <v>CondiçõesClimáticaChuva</v>
      </c>
    </row>
    <row r="432" spans="1:72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938</v>
      </c>
      <c r="W432" s="172" t="s">
        <v>1483</v>
      </c>
      <c r="X432" s="212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>
        <f>IF(D432="","*",IFERROR(IF(ISODD(COUNT(AS432:AX1025)),"ERRO",SUM((AT432-AS432),(AV432-AU432),(AX432-AW432))),"ERRO"))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9"/>
    </row>
    <row r="433" spans="1:72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1014</v>
      </c>
      <c r="W435" s="172" t="s">
        <v>1112</v>
      </c>
      <c r="X435" s="212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>
        <f>IF(D435="","*",IFERROR(IF(ISODD(COUNT(AS435:AX1028)),"ERRO",SUM((AT435-AS435),(AV435-AU435),(AX435-AW435))),"ERRO"))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968</v>
      </c>
      <c r="W437" s="172" t="s">
        <v>936</v>
      </c>
      <c r="X437" s="212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>
        <f>IF(D437="","*",IFERROR(IF(ISODD(COUNT(AS437:AX1030)),"ERRO",SUM((AT437-AS437),(AV437-AU437),(AX437-AW437))),"ERRO"))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9" t="str">
        <f t="shared" si="39"/>
        <v>SemOportunidadeSemOportunidade</v>
      </c>
    </row>
    <row r="438" spans="1:72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968</v>
      </c>
      <c r="W438" s="172" t="s">
        <v>1489</v>
      </c>
      <c r="X438" s="212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>
        <f>IF(D438="","*",IFERROR(IF(ISODD(COUNT(AS438:AX1031)),"ERRO",SUM((AT438-AS438),(AV438-AU438),(AX438-AW438))),"ERRO"))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963</v>
      </c>
      <c r="W439" s="303" t="s">
        <v>1555</v>
      </c>
      <c r="X439" s="212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>
        <f>IF(D439="","*",IFERROR(IF(ISODD(COUNT(AS439:AX1032)),"ERRO",SUM((AT439-AS439),(AV439-AU439),(AX439-AW439))),"ERRO"))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9" t="str">
        <f t="shared" si="39"/>
        <v>OKOK</v>
      </c>
    </row>
    <row r="440" spans="1:72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963</v>
      </c>
      <c r="W440" s="172" t="s">
        <v>1558</v>
      </c>
      <c r="X440" s="212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>
        <f>IF(D440="","*",IFERROR(IF(ISODD(COUNT(AS440:AX1033)),"ERRO",SUM((AT440-AS440),(AV440-AU440),(AX440-AW440))),"ERRO"))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963</v>
      </c>
      <c r="W441" s="172" t="s">
        <v>1027</v>
      </c>
      <c r="X441" s="212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>
        <f>IF(D441="","*",IFERROR(IF(ISODD(COUNT(AS441:AX1034)),"ERRO",SUM((AT441-AS441),(AV441-AU441),(AX441-AW441))),"ERRO"))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9" t="str">
        <f t="shared" si="39"/>
        <v>SemOportunidadeSemOportunidade</v>
      </c>
    </row>
    <row r="442" spans="1:72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968</v>
      </c>
      <c r="W442" s="172" t="s">
        <v>1489</v>
      </c>
      <c r="X442" s="212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>
        <f>IF(D442="","*",IFERROR(IF(ISODD(COUNT(AS442:AX1035)),"ERRO",SUM((AT442-AS442),(AV442-AU442),(AX442-AW442))),"ERRO"))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9" t="str">
        <f t="shared" si="39"/>
        <v>SuperExecução</v>
      </c>
    </row>
    <row r="443" spans="1:72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929</v>
      </c>
      <c r="W443" s="248" t="s">
        <v>1098</v>
      </c>
      <c r="X443" s="212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>
        <f>IF(D443="","*",IFERROR(IF(ISODD(COUNT(AS443:AX1036)),"ERRO",SUM((AT443-AS443),(AV443-AU443),(AX443-AW443))),"ERRO"))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9" t="str">
        <f t="shared" si="39"/>
        <v>MecanizaçãoAtivos</v>
      </c>
    </row>
    <row r="444" spans="1:72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3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963</v>
      </c>
      <c r="W444" s="172" t="s">
        <v>933</v>
      </c>
      <c r="X444" s="212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>
        <f>IF(D444="","*",IFERROR(IF(ISODD(COUNT(AS444:AX1037)),"ERRO",SUM((AT444-AS444),(AV444-AU444),(AX444-AW444))),"ERRO"))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9" t="str">
        <f t="shared" si="39"/>
        <v>SemOportunidadeSemOportunidade</v>
      </c>
    </row>
    <row r="445" spans="1:72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522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1">
        <v>49</v>
      </c>
      <c r="K448" s="211">
        <v>203</v>
      </c>
      <c r="L448" s="211" t="s">
        <v>317</v>
      </c>
      <c r="M448" s="200" t="s">
        <v>1564</v>
      </c>
      <c r="N448" s="200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929</v>
      </c>
      <c r="W448" s="248" t="s">
        <v>951</v>
      </c>
      <c r="X448" s="212" t="s">
        <v>667</v>
      </c>
      <c r="Y448" s="158" t="s">
        <v>670</v>
      </c>
      <c r="Z448" s="158"/>
      <c r="AA448" s="211">
        <v>1</v>
      </c>
      <c r="AB448" s="71" t="s">
        <v>659</v>
      </c>
      <c r="AC448" s="71" t="s">
        <v>654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590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925</v>
      </c>
      <c r="W449" s="248" t="s">
        <v>936</v>
      </c>
      <c r="X449" s="212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925</v>
      </c>
      <c r="W450" s="172" t="s">
        <v>1361</v>
      </c>
      <c r="X450" s="212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925</v>
      </c>
      <c r="W451" s="172" t="s">
        <v>1571</v>
      </c>
      <c r="X451" s="212" t="s">
        <v>667</v>
      </c>
      <c r="Y451" s="158" t="s">
        <v>670</v>
      </c>
      <c r="Z451" s="158"/>
      <c r="AA451" s="211">
        <v>1</v>
      </c>
      <c r="AB451" s="71" t="s">
        <v>669</v>
      </c>
      <c r="AC451" s="71" t="s">
        <v>665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925</v>
      </c>
      <c r="W452" s="248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4" t="s">
        <v>1575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>
      <c r="A454" s="166" t="str">
        <f t="shared" si="41"/>
        <v>TURMA FIXA VIA 46010</v>
      </c>
      <c r="B454" s="170">
        <v>46010</v>
      </c>
      <c r="C454" s="8"/>
      <c r="D454" s="52" t="s">
        <v>561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925</v>
      </c>
      <c r="W454" s="262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>
      <c r="A455" s="166" t="str">
        <f t="shared" ref="A455:A518" si="42">D455&amp;B455</f>
        <v>TURMA FIXA VIA 46010</v>
      </c>
      <c r="B455" s="342">
        <v>46010</v>
      </c>
      <c r="C455" s="8"/>
      <c r="D455" s="52" t="s">
        <v>561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925</v>
      </c>
      <c r="W455" s="262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1012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1013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1452</v>
      </c>
      <c r="W458" s="262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1586</v>
      </c>
      <c r="BK458" s="268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8" t="s">
        <v>1587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531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1452</v>
      </c>
      <c r="W459" s="262" t="s">
        <v>1588</v>
      </c>
      <c r="X459" s="52" t="s">
        <v>662</v>
      </c>
      <c r="Y459" s="158" t="s">
        <v>661</v>
      </c>
      <c r="Z459" s="158"/>
      <c r="AA459" s="211">
        <v>1</v>
      </c>
      <c r="AB459" s="71" t="s">
        <v>659</v>
      </c>
      <c r="AC459" s="71" t="s">
        <v>654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1586</v>
      </c>
      <c r="BK459" s="268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8" t="s">
        <v>1587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557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1452</v>
      </c>
      <c r="W460" s="262" t="s">
        <v>1589</v>
      </c>
      <c r="X460" s="52" t="s">
        <v>662</v>
      </c>
      <c r="Y460" s="158" t="s">
        <v>661</v>
      </c>
      <c r="Z460" s="158"/>
      <c r="AA460" s="211">
        <v>2</v>
      </c>
      <c r="AB460" s="71" t="s">
        <v>659</v>
      </c>
      <c r="AC460" s="71" t="s">
        <v>654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1586</v>
      </c>
      <c r="BK460" s="268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8" t="s">
        <v>1587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4" t="s">
        <v>1591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963</v>
      </c>
      <c r="W464" s="248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1592</v>
      </c>
      <c r="BK464" s="268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1031</v>
      </c>
      <c r="W465" s="262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1595</v>
      </c>
      <c r="BK465" s="268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1" t="s">
        <v>1596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1595</v>
      </c>
      <c r="BK466" s="268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1">
        <v>1</v>
      </c>
      <c r="AB467" s="171" t="s">
        <v>659</v>
      </c>
      <c r="AC467" s="171" t="s">
        <v>654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1595</v>
      </c>
      <c r="BK467" s="268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1043</v>
      </c>
      <c r="N468" s="200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1600</v>
      </c>
      <c r="BK468" s="268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968</v>
      </c>
      <c r="W469" s="262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1602</v>
      </c>
      <c r="BK469" s="268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1602</v>
      </c>
      <c r="BK470" s="268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963</v>
      </c>
      <c r="W471" s="262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1605</v>
      </c>
      <c r="BK471" s="268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1" t="s">
        <v>1606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>
      <c r="A474" s="166" t="str">
        <f t="shared" si="42"/>
        <v>EDSON (TP-780)46011</v>
      </c>
      <c r="B474" s="167">
        <v>46011</v>
      </c>
      <c r="C474" s="8"/>
      <c r="D474" s="212" t="s">
        <v>590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1104</v>
      </c>
      <c r="W474" s="248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1607</v>
      </c>
      <c r="BK474" s="268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8" t="s">
        <v>1608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>
      <c r="A475" s="166" t="str">
        <f t="shared" si="42"/>
        <v>ROGÉRIO (TP-730)46011</v>
      </c>
      <c r="B475" s="167">
        <v>46011</v>
      </c>
      <c r="C475" s="8"/>
      <c r="D475" s="52" t="s">
        <v>639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1101</v>
      </c>
      <c r="W475" s="248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1609</v>
      </c>
      <c r="BK475" s="268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8" t="s">
        <v>1610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>
      <c r="A476" s="166" t="str">
        <f t="shared" si="42"/>
        <v>JOSÉ  (TF-521)46011</v>
      </c>
      <c r="B476" s="167">
        <v>46011</v>
      </c>
      <c r="C476" s="8"/>
      <c r="D476" s="52" t="s">
        <v>610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925</v>
      </c>
      <c r="W476" s="248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>
      <c r="A477" s="166" t="str">
        <f t="shared" si="42"/>
        <v>CARLOS (TP-722)46011</v>
      </c>
      <c r="B477" s="167">
        <v>46011</v>
      </c>
      <c r="C477" s="8"/>
      <c r="D477" s="52" t="s">
        <v>574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925</v>
      </c>
      <c r="W477" s="248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>
      <c r="A479" s="166" t="str">
        <f t="shared" si="42"/>
        <v>VALMIR (TF-678)46011</v>
      </c>
      <c r="B479" s="167">
        <v>46011</v>
      </c>
      <c r="C479" s="8"/>
      <c r="D479" s="52" t="s">
        <v>644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1614</v>
      </c>
      <c r="W479" s="248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>
      <c r="A481" s="166" t="str">
        <f t="shared" si="42"/>
        <v>JACIANO (TF-674)46011</v>
      </c>
      <c r="B481" s="167">
        <v>46011</v>
      </c>
      <c r="C481" s="8"/>
      <c r="D481" s="52" t="s">
        <v>604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968</v>
      </c>
      <c r="W481" s="248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>
      <c r="A482" s="166" t="str">
        <f t="shared" si="42"/>
        <v>W6146011</v>
      </c>
      <c r="B482" s="167">
        <v>46011</v>
      </c>
      <c r="C482" s="8"/>
      <c r="D482" s="52" t="s">
        <v>543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962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963</v>
      </c>
      <c r="W482" s="248" t="s">
        <v>1126</v>
      </c>
      <c r="X482" s="212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1620</v>
      </c>
      <c r="BK482" s="268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>
      <c r="A483" s="166" t="str">
        <f t="shared" si="42"/>
        <v>W6246011</v>
      </c>
      <c r="B483" s="167">
        <v>46011</v>
      </c>
      <c r="C483" s="8"/>
      <c r="D483" s="52" t="s">
        <v>544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1">
        <v>54</v>
      </c>
      <c r="K483" s="211">
        <v>83.7</v>
      </c>
      <c r="L483" s="211" t="s">
        <v>317</v>
      </c>
      <c r="M483" s="200" t="s">
        <v>981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963</v>
      </c>
      <c r="W483" s="248" t="s">
        <v>1126</v>
      </c>
      <c r="X483" s="212" t="s">
        <v>662</v>
      </c>
      <c r="Y483" s="158" t="s">
        <v>661</v>
      </c>
      <c r="Z483" s="158"/>
      <c r="AA483" s="211">
        <v>1</v>
      </c>
      <c r="AB483" s="171" t="s">
        <v>659</v>
      </c>
      <c r="AC483" s="171" t="s">
        <v>654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1622</v>
      </c>
      <c r="BK483" s="268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>
      <c r="A484" s="166" t="str">
        <f t="shared" si="42"/>
        <v>EDSON (TP-719)46011</v>
      </c>
      <c r="B484" s="167">
        <v>46011</v>
      </c>
      <c r="C484" s="8"/>
      <c r="D484" s="52" t="s">
        <v>588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1104</v>
      </c>
      <c r="W484" s="248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1625</v>
      </c>
      <c r="BK484" s="268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8" t="s">
        <v>1626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>
      <c r="A485" s="166" t="str">
        <f t="shared" si="42"/>
        <v>V9846011</v>
      </c>
      <c r="B485" s="167">
        <v>46011</v>
      </c>
      <c r="C485" s="8"/>
      <c r="D485" s="52" t="s">
        <v>1378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1043</v>
      </c>
      <c r="N485" s="200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1628</v>
      </c>
      <c r="BK485" s="268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8" t="s">
        <v>1629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>
      <c r="A486" s="166" t="str">
        <f t="shared" si="42"/>
        <v>V8546011</v>
      </c>
      <c r="B486" s="167">
        <v>46011</v>
      </c>
      <c r="C486" s="8"/>
      <c r="D486" s="52" t="s">
        <v>512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929</v>
      </c>
      <c r="W486" s="248" t="s">
        <v>1098</v>
      </c>
      <c r="X486" s="212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>
      <c r="A487" s="166" t="str">
        <f t="shared" si="42"/>
        <v>DIEGO (TF-42)46011</v>
      </c>
      <c r="B487" s="167">
        <v>46011</v>
      </c>
      <c r="C487" s="8"/>
      <c r="D487" s="52" t="s">
        <v>583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963</v>
      </c>
      <c r="W487" s="248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>
      <c r="A489" s="166" t="str">
        <f t="shared" si="42"/>
        <v>V9846012</v>
      </c>
      <c r="B489" s="167">
        <v>46012</v>
      </c>
      <c r="C489" s="8"/>
      <c r="D489" s="52" t="s">
        <v>1378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1043</v>
      </c>
      <c r="N489" s="200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1633</v>
      </c>
      <c r="BK489" s="268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>
      <c r="A490" s="166" t="str">
        <f t="shared" si="42"/>
        <v>V8546012</v>
      </c>
      <c r="B490" s="167">
        <v>46012</v>
      </c>
      <c r="C490" s="8"/>
      <c r="D490" s="52" t="s">
        <v>512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929</v>
      </c>
      <c r="W490" s="248" t="s">
        <v>1098</v>
      </c>
      <c r="X490" s="212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1635</v>
      </c>
      <c r="BK490" s="268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8" t="s">
        <v>1635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>
      <c r="A492" s="166" t="str">
        <f t="shared" si="42"/>
        <v>TURMA FIXA VIA 46013</v>
      </c>
      <c r="B492" s="167">
        <v>46013</v>
      </c>
      <c r="C492" s="8"/>
      <c r="D492" s="52" t="s">
        <v>561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925</v>
      </c>
      <c r="W492" s="248" t="s">
        <v>1549</v>
      </c>
      <c r="X492" s="212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>
      <c r="A493" s="166" t="str">
        <f t="shared" si="42"/>
        <v>V8946013</v>
      </c>
      <c r="B493" s="167">
        <v>46013</v>
      </c>
      <c r="C493" s="8"/>
      <c r="D493" s="299" t="s">
        <v>522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1">
        <v>49</v>
      </c>
      <c r="K493" s="211">
        <v>203</v>
      </c>
      <c r="L493" s="211" t="s">
        <v>317</v>
      </c>
      <c r="M493" s="200" t="s">
        <v>1564</v>
      </c>
      <c r="N493" s="200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929</v>
      </c>
      <c r="W493" s="248" t="s">
        <v>951</v>
      </c>
      <c r="X493" s="212" t="s">
        <v>667</v>
      </c>
      <c r="Y493" s="158" t="s">
        <v>670</v>
      </c>
      <c r="Z493" s="158"/>
      <c r="AA493" s="211">
        <v>1</v>
      </c>
      <c r="AB493" s="71" t="s">
        <v>659</v>
      </c>
      <c r="AC493" s="71" t="s">
        <v>654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1637</v>
      </c>
      <c r="AN493" s="264" t="s">
        <v>1638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5" t="s">
        <v>1641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>
      <c r="A494" s="166" t="str">
        <f t="shared" si="42"/>
        <v>EDSON (TP-780)46013</v>
      </c>
      <c r="B494" s="167">
        <v>46013</v>
      </c>
      <c r="C494" s="8"/>
      <c r="D494" s="212" t="s">
        <v>590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1104</v>
      </c>
      <c r="W494" s="248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>
      <c r="A495" s="166" t="str">
        <f t="shared" si="42"/>
        <v>ROGÉRIO (TP-730)46013</v>
      </c>
      <c r="B495" s="167">
        <v>46013</v>
      </c>
      <c r="C495" s="8"/>
      <c r="D495" s="52" t="s">
        <v>639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1101</v>
      </c>
      <c r="W495" s="248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>
      <c r="A496" s="166" t="str">
        <f t="shared" si="42"/>
        <v>W5946013</v>
      </c>
      <c r="B496" s="167">
        <v>46013</v>
      </c>
      <c r="C496" s="8"/>
      <c r="D496" s="52" t="s">
        <v>541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925</v>
      </c>
      <c r="W496" s="172" t="s">
        <v>1644</v>
      </c>
      <c r="X496" s="212" t="s">
        <v>667</v>
      </c>
      <c r="Y496" s="158" t="s">
        <v>670</v>
      </c>
      <c r="Z496" s="158"/>
      <c r="AA496" s="211">
        <v>1</v>
      </c>
      <c r="AB496" s="71" t="s">
        <v>669</v>
      </c>
      <c r="AC496" s="71" t="s">
        <v>665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>
      <c r="A497" s="166" t="str">
        <f t="shared" si="42"/>
        <v>JOSÉ  (TF-521)46013</v>
      </c>
      <c r="B497" s="167">
        <v>46013</v>
      </c>
      <c r="C497" s="8"/>
      <c r="D497" s="52" t="s">
        <v>610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925</v>
      </c>
      <c r="W497" s="248" t="s">
        <v>936</v>
      </c>
      <c r="X497" s="212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>
      <c r="A498" s="166" t="str">
        <f t="shared" si="42"/>
        <v>CARLOS (TP-722)46013</v>
      </c>
      <c r="B498" s="167">
        <v>46013</v>
      </c>
      <c r="C498" s="8"/>
      <c r="D498" s="52" t="s">
        <v>574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925</v>
      </c>
      <c r="W498" s="248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>
      <c r="A500" s="166" t="str">
        <f t="shared" si="42"/>
        <v>SUPER ZWW46013</v>
      </c>
      <c r="B500" s="167">
        <v>46013</v>
      </c>
      <c r="C500" s="8"/>
      <c r="D500" s="52" t="s">
        <v>377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941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941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938</v>
      </c>
      <c r="W500" s="172" t="s">
        <v>1649</v>
      </c>
      <c r="X500" s="212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>
      <c r="A501" s="166" t="str">
        <f t="shared" si="42"/>
        <v>DANIEL (TP-647)46013</v>
      </c>
      <c r="B501" s="167">
        <v>46013</v>
      </c>
      <c r="C501" s="8"/>
      <c r="D501" s="52" t="s">
        <v>578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941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1652</v>
      </c>
      <c r="W501" s="172" t="s">
        <v>1112</v>
      </c>
      <c r="X501" s="212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>
      <c r="A502" s="166" t="str">
        <f t="shared" si="42"/>
        <v>ADENISON (TP-810)46013</v>
      </c>
      <c r="B502" s="167">
        <v>46013</v>
      </c>
      <c r="C502" s="8"/>
      <c r="D502" s="52" t="s">
        <v>563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941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1654</v>
      </c>
      <c r="W502" s="172" t="s">
        <v>1112</v>
      </c>
      <c r="X502" s="212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>
      <c r="A503" s="166" t="str">
        <f t="shared" si="42"/>
        <v>MATEUS (TP-809)46013</v>
      </c>
      <c r="B503" s="167">
        <v>46013</v>
      </c>
      <c r="C503" s="8"/>
      <c r="D503" s="52" t="s">
        <v>626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941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1656</v>
      </c>
      <c r="W503" s="172" t="s">
        <v>1112</v>
      </c>
      <c r="X503" s="212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>
      <c r="A504" s="166" t="str">
        <f t="shared" si="42"/>
        <v>CLEBISON (TP-728)46013</v>
      </c>
      <c r="B504" s="167">
        <v>46013</v>
      </c>
      <c r="C504" s="8"/>
      <c r="D504" s="52" t="s">
        <v>577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941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1657</v>
      </c>
      <c r="W504" s="172" t="s">
        <v>1112</v>
      </c>
      <c r="X504" s="212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>
      <c r="A505" s="166" t="str">
        <f t="shared" si="42"/>
        <v>CARLOS (TP-722)46013</v>
      </c>
      <c r="B505" s="167">
        <v>46013</v>
      </c>
      <c r="C505" s="8"/>
      <c r="D505" s="52" t="s">
        <v>574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941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1658</v>
      </c>
      <c r="W505" s="172" t="s">
        <v>1112</v>
      </c>
      <c r="X505" s="212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>
      <c r="A507" s="166" t="str">
        <f t="shared" si="42"/>
        <v>WALTER (TP-810)46013</v>
      </c>
      <c r="B507" s="167">
        <v>46013</v>
      </c>
      <c r="C507" s="8"/>
      <c r="D507" s="52" t="s">
        <v>648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1452</v>
      </c>
      <c r="W507" s="172" t="s">
        <v>1112</v>
      </c>
      <c r="X507" s="212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>
      <c r="A508" s="166" t="str">
        <f t="shared" si="42"/>
        <v>CAIQUE (TP-869)46013</v>
      </c>
      <c r="B508" s="167">
        <v>46013</v>
      </c>
      <c r="C508" s="8"/>
      <c r="D508" s="52" t="s">
        <v>573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1452</v>
      </c>
      <c r="W508" s="172" t="s">
        <v>1112</v>
      </c>
      <c r="X508" s="212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>
      <c r="A509" s="166" t="str">
        <f t="shared" si="42"/>
        <v>VALMIR (TF-678)46013</v>
      </c>
      <c r="B509" s="167">
        <v>46013</v>
      </c>
      <c r="C509" s="8"/>
      <c r="D509" s="52" t="s">
        <v>644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1614</v>
      </c>
      <c r="W509" s="248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>
      <c r="A510" s="166" t="str">
        <f t="shared" si="42"/>
        <v>W6046013</v>
      </c>
      <c r="B510" s="167">
        <v>46013</v>
      </c>
      <c r="C510" s="8"/>
      <c r="D510" s="52" t="s">
        <v>542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938</v>
      </c>
      <c r="W510" s="172" t="s">
        <v>1663</v>
      </c>
      <c r="X510" s="212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>
      <c r="A512" s="166" t="str">
        <f t="shared" si="42"/>
        <v>V9846013</v>
      </c>
      <c r="B512" s="167">
        <v>46013</v>
      </c>
      <c r="C512" s="8"/>
      <c r="D512" s="52" t="s">
        <v>1378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1666</v>
      </c>
      <c r="N512" s="200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>
      <c r="A513" s="166" t="str">
        <f t="shared" si="42"/>
        <v>E4246013</v>
      </c>
      <c r="B513" s="167">
        <v>46013</v>
      </c>
      <c r="C513" s="8"/>
      <c r="D513" s="52" t="s">
        <v>463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948</v>
      </c>
      <c r="N513" s="200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950</v>
      </c>
      <c r="W513" s="172" t="s">
        <v>1672</v>
      </c>
      <c r="X513" s="212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>
      <c r="A514" s="166" t="str">
        <f t="shared" si="42"/>
        <v>EDSON (TP-719)46013</v>
      </c>
      <c r="B514" s="167">
        <v>46013</v>
      </c>
      <c r="C514" s="8"/>
      <c r="D514" s="52" t="s">
        <v>588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1675</v>
      </c>
      <c r="W514" s="172" t="s">
        <v>1130</v>
      </c>
      <c r="X514" s="212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>
      <c r="A515" s="166" t="str">
        <f t="shared" si="42"/>
        <v>ANTONI  (TP-720)46013</v>
      </c>
      <c r="B515" s="167">
        <v>46013</v>
      </c>
      <c r="C515" s="8"/>
      <c r="D515" s="52" t="s">
        <v>568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1677</v>
      </c>
      <c r="W515" s="172" t="s">
        <v>1678</v>
      </c>
      <c r="X515" s="212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>
      <c r="A516" s="166" t="str">
        <f t="shared" si="42"/>
        <v>W6146013</v>
      </c>
      <c r="B516" s="167">
        <v>46013</v>
      </c>
      <c r="C516" s="8"/>
      <c r="D516" s="52" t="s">
        <v>543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962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963</v>
      </c>
      <c r="W516" s="248" t="s">
        <v>1126</v>
      </c>
      <c r="X516" s="212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>
      <c r="A517" s="166" t="str">
        <f t="shared" si="42"/>
        <v>W6246013</v>
      </c>
      <c r="B517" s="167">
        <v>46013</v>
      </c>
      <c r="C517" s="8"/>
      <c r="D517" s="52" t="s">
        <v>544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1">
        <v>54</v>
      </c>
      <c r="K517" s="211">
        <v>83.7</v>
      </c>
      <c r="L517" s="211" t="s">
        <v>317</v>
      </c>
      <c r="M517" s="200" t="s">
        <v>981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963</v>
      </c>
      <c r="W517" s="248" t="s">
        <v>1126</v>
      </c>
      <c r="X517" s="212" t="s">
        <v>662</v>
      </c>
      <c r="Y517" s="158" t="s">
        <v>661</v>
      </c>
      <c r="Z517" s="158"/>
      <c r="AA517" s="211">
        <v>1</v>
      </c>
      <c r="AB517" s="171" t="s">
        <v>659</v>
      </c>
      <c r="AC517" s="171" t="s">
        <v>654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>
      <c r="A518" s="166" t="str">
        <f t="shared" si="42"/>
        <v>V8546013</v>
      </c>
      <c r="B518" s="167">
        <v>46013</v>
      </c>
      <c r="C518" s="8"/>
      <c r="D518" s="52" t="s">
        <v>512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929</v>
      </c>
      <c r="W518" s="248" t="s">
        <v>1098</v>
      </c>
      <c r="X518" s="212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1682</v>
      </c>
      <c r="BK518" s="268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8" t="s">
        <v>1682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>
      <c r="A519" s="166" t="str">
        <f t="shared" ref="A519:A553" si="48">D519&amp;B519</f>
        <v>DIEGO (TF-42)</v>
      </c>
      <c r="B519" s="167"/>
      <c r="C519" s="8"/>
      <c r="D519" s="52" t="s">
        <v>583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963</v>
      </c>
      <c r="W519" s="248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>
      <c r="A522" s="166" t="str">
        <f t="shared" si="48"/>
        <v>A7446014</v>
      </c>
      <c r="B522" s="167">
        <v>46014</v>
      </c>
      <c r="C522" s="175"/>
      <c r="D522" s="221" t="s">
        <v>437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1472</v>
      </c>
      <c r="N522" s="200" t="s">
        <v>1473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958</v>
      </c>
      <c r="W522" s="172" t="s">
        <v>1057</v>
      </c>
      <c r="X522" s="212" t="s">
        <v>667</v>
      </c>
      <c r="Y522" s="223" t="s">
        <v>670</v>
      </c>
      <c r="Z522" s="223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1683</v>
      </c>
      <c r="BK522" s="185" t="s">
        <v>1684</v>
      </c>
      <c r="BL522" s="184"/>
      <c r="BM522" s="179" t="s">
        <v>691</v>
      </c>
      <c r="BN522" s="179" t="s">
        <v>691</v>
      </c>
      <c r="BO522" s="164" t="s">
        <v>691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>
      <c r="A523" s="166" t="str">
        <f t="shared" si="48"/>
        <v>ROGÉRIO (TP-730)46014</v>
      </c>
      <c r="B523" s="167">
        <v>46014</v>
      </c>
      <c r="C523" s="8"/>
      <c r="D523" s="52" t="s">
        <v>639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925</v>
      </c>
      <c r="W523" s="172" t="s">
        <v>1130</v>
      </c>
      <c r="X523" s="52" t="s">
        <v>667</v>
      </c>
      <c r="Y523" s="223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>
      <c r="A524" s="166" t="str">
        <f t="shared" si="48"/>
        <v>W5946014</v>
      </c>
      <c r="B524" s="167">
        <v>46014</v>
      </c>
      <c r="C524" s="8"/>
      <c r="D524" s="52" t="s">
        <v>541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925</v>
      </c>
      <c r="W524" s="172" t="s">
        <v>1687</v>
      </c>
      <c r="X524" s="52" t="s">
        <v>667</v>
      </c>
      <c r="Y524" s="223" t="s">
        <v>670</v>
      </c>
      <c r="Z524" s="158"/>
      <c r="AA524" s="211">
        <v>1</v>
      </c>
      <c r="AB524" s="71" t="s">
        <v>669</v>
      </c>
      <c r="AC524" s="71" t="s">
        <v>665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>
      <c r="A525" s="166" t="str">
        <f t="shared" si="48"/>
        <v>ROBSON (TF-701)46014</v>
      </c>
      <c r="B525" s="167">
        <v>46014</v>
      </c>
      <c r="C525" s="8"/>
      <c r="D525" s="52" t="s">
        <v>637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925</v>
      </c>
      <c r="W525" s="248" t="s">
        <v>936</v>
      </c>
      <c r="X525" s="52" t="s">
        <v>667</v>
      </c>
      <c r="Y525" s="223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>
      <c r="A526" s="166" t="str">
        <f t="shared" si="48"/>
        <v>JOSÉ  (TF-521)46014</v>
      </c>
      <c r="B526" s="167">
        <v>46014</v>
      </c>
      <c r="C526" s="8"/>
      <c r="D526" s="52" t="s">
        <v>610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925</v>
      </c>
      <c r="W526" s="248" t="s">
        <v>936</v>
      </c>
      <c r="X526" s="52" t="s">
        <v>667</v>
      </c>
      <c r="Y526" s="223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>
      <c r="A527" s="166" t="str">
        <f t="shared" si="48"/>
        <v>E4246014</v>
      </c>
      <c r="B527" s="167">
        <v>46014</v>
      </c>
      <c r="C527" s="8"/>
      <c r="D527" s="52" t="s">
        <v>463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938</v>
      </c>
      <c r="W527" s="172" t="s">
        <v>1693</v>
      </c>
      <c r="X527" s="52" t="s">
        <v>667</v>
      </c>
      <c r="Y527" s="223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>
      <c r="A528" s="166" t="str">
        <f t="shared" si="48"/>
        <v>V8946014</v>
      </c>
      <c r="B528" s="167">
        <v>46014</v>
      </c>
      <c r="C528" s="8"/>
      <c r="D528" s="52" t="s">
        <v>522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1695</v>
      </c>
      <c r="W528" s="248" t="s">
        <v>1098</v>
      </c>
      <c r="X528" s="52" t="s">
        <v>667</v>
      </c>
      <c r="Y528" s="223" t="s">
        <v>670</v>
      </c>
      <c r="Z528" s="158"/>
      <c r="AA528" s="211">
        <v>1</v>
      </c>
      <c r="AB528" s="71" t="s">
        <v>659</v>
      </c>
      <c r="AC528" s="71" t="s">
        <v>654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1696</v>
      </c>
      <c r="AN528" s="264" t="s">
        <v>1697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>
      <c r="A529" s="166" t="str">
        <f t="shared" si="48"/>
        <v>DIEGO (TP-681)46014</v>
      </c>
      <c r="B529" s="167">
        <v>46014</v>
      </c>
      <c r="C529" s="8"/>
      <c r="D529" s="52" t="s">
        <v>584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938</v>
      </c>
      <c r="W529" s="248" t="s">
        <v>936</v>
      </c>
      <c r="X529" s="52" t="s">
        <v>667</v>
      </c>
      <c r="Y529" s="223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>
      <c r="A530" s="166" t="str">
        <f t="shared" si="48"/>
        <v>W6046014</v>
      </c>
      <c r="B530" s="167">
        <v>46014</v>
      </c>
      <c r="C530" s="8"/>
      <c r="D530" s="52" t="s">
        <v>542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938</v>
      </c>
      <c r="W530" s="172" t="s">
        <v>1663</v>
      </c>
      <c r="X530" s="52" t="s">
        <v>667</v>
      </c>
      <c r="Y530" s="223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1702</v>
      </c>
      <c r="BK530" s="17" t="s">
        <v>1703</v>
      </c>
      <c r="BL530" s="16"/>
      <c r="BM530" s="179" t="s">
        <v>676</v>
      </c>
      <c r="BN530" s="179" t="s">
        <v>699</v>
      </c>
      <c r="BO530" s="164" t="s">
        <v>763</v>
      </c>
      <c r="BP530" s="18" t="s">
        <v>1703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>
      <c r="A532" s="166" t="str">
        <f t="shared" si="48"/>
        <v>W9746014</v>
      </c>
      <c r="B532" s="167">
        <v>46014</v>
      </c>
      <c r="C532" s="8"/>
      <c r="D532" s="52" t="s">
        <v>557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1704</v>
      </c>
      <c r="N532" s="200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>
      <c r="A533" s="166" t="str">
        <f t="shared" si="48"/>
        <v>DANILO (TP-837)46014</v>
      </c>
      <c r="B533" s="167">
        <v>46014</v>
      </c>
      <c r="C533" s="8"/>
      <c r="D533" s="52" t="s">
        <v>580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1452</v>
      </c>
      <c r="W533" s="172" t="s">
        <v>1112</v>
      </c>
      <c r="X533" s="52" t="s">
        <v>667</v>
      </c>
      <c r="Y533" s="223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>
      <c r="A534" s="166" t="str">
        <f t="shared" si="48"/>
        <v>WALTER (TP-810)46014</v>
      </c>
      <c r="B534" s="167">
        <v>46014</v>
      </c>
      <c r="C534" s="8"/>
      <c r="D534" s="52" t="s">
        <v>648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1452</v>
      </c>
      <c r="W534" s="172" t="s">
        <v>1112</v>
      </c>
      <c r="X534" s="52" t="s">
        <v>667</v>
      </c>
      <c r="Y534" s="223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>
      <c r="A535" s="166" t="str">
        <f t="shared" si="48"/>
        <v>CAIQUE (TP-869)46014</v>
      </c>
      <c r="B535" s="167">
        <v>46014</v>
      </c>
      <c r="C535" s="8"/>
      <c r="D535" s="52" t="s">
        <v>573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1452</v>
      </c>
      <c r="W535" s="172" t="s">
        <v>1112</v>
      </c>
      <c r="X535" s="52" t="s">
        <v>667</v>
      </c>
      <c r="Y535" s="223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>
      <c r="A537" s="166" t="str">
        <f t="shared" si="48"/>
        <v>V9846014</v>
      </c>
      <c r="B537" s="167">
        <v>46014</v>
      </c>
      <c r="C537" s="8"/>
      <c r="D537" s="52" t="s">
        <v>1378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1711</v>
      </c>
      <c r="N537" s="200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1668</v>
      </c>
      <c r="W537" s="172" t="s">
        <v>1669</v>
      </c>
      <c r="X537" s="52" t="s">
        <v>667</v>
      </c>
      <c r="Y537" s="223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>
      <c r="A538" s="166" t="str">
        <f t="shared" si="48"/>
        <v>W6146014</v>
      </c>
      <c r="B538" s="167">
        <v>46014</v>
      </c>
      <c r="C538" s="8"/>
      <c r="D538" s="52" t="s">
        <v>543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962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963</v>
      </c>
      <c r="W538" s="248" t="s">
        <v>1126</v>
      </c>
      <c r="X538" s="52" t="s">
        <v>667</v>
      </c>
      <c r="Y538" s="223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>
      <c r="A539" s="166" t="str">
        <f t="shared" si="48"/>
        <v>ANTONI  (TP-720)46014</v>
      </c>
      <c r="B539" s="167">
        <v>46014</v>
      </c>
      <c r="C539" s="8"/>
      <c r="D539" s="52" t="s">
        <v>568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1677</v>
      </c>
      <c r="W539" s="172" t="s">
        <v>1678</v>
      </c>
      <c r="X539" s="52" t="s">
        <v>667</v>
      </c>
      <c r="Y539" s="223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>
      <c r="A540" s="166" t="str">
        <f t="shared" si="48"/>
        <v>W6246014</v>
      </c>
      <c r="B540" s="167">
        <v>46014</v>
      </c>
      <c r="C540" s="8"/>
      <c r="D540" s="52" t="s">
        <v>544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1">
        <v>54</v>
      </c>
      <c r="K540" s="211">
        <v>83.7</v>
      </c>
      <c r="L540" s="211" t="s">
        <v>317</v>
      </c>
      <c r="M540" s="200" t="s">
        <v>981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963</v>
      </c>
      <c r="W540" s="248" t="s">
        <v>1126</v>
      </c>
      <c r="X540" s="52" t="s">
        <v>667</v>
      </c>
      <c r="Y540" s="223" t="s">
        <v>670</v>
      </c>
      <c r="Z540" s="158"/>
      <c r="AA540" s="211">
        <v>1</v>
      </c>
      <c r="AB540" s="171" t="s">
        <v>659</v>
      </c>
      <c r="AC540" s="171" t="s">
        <v>654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>
      <c r="A541" s="166" t="str">
        <f t="shared" si="48"/>
        <v>EDSON (TP-719)46014</v>
      </c>
      <c r="B541" s="167">
        <v>46014</v>
      </c>
      <c r="C541" s="8"/>
      <c r="D541" s="52" t="s">
        <v>588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968</v>
      </c>
      <c r="W541" s="172" t="s">
        <v>1130</v>
      </c>
      <c r="X541" s="52" t="s">
        <v>667</v>
      </c>
      <c r="Y541" s="223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994</v>
      </c>
      <c r="BK541" s="17" t="s">
        <v>1720</v>
      </c>
      <c r="BL541" s="16"/>
      <c r="BM541" s="179" t="s">
        <v>687</v>
      </c>
      <c r="BN541" s="179" t="s">
        <v>717</v>
      </c>
      <c r="BO541" s="164" t="s">
        <v>825</v>
      </c>
      <c r="BP541" s="18" t="s">
        <v>1720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593" si="52">IF(BN541="","",SUBSTITUTE(BM541," ","")&amp;SUBSTITUTE(BN541," ",""))</f>
        <v>SuperExecução</v>
      </c>
    </row>
    <row r="542" spans="1:72">
      <c r="A542" s="166" t="str">
        <f t="shared" si="48"/>
        <v>JACIANO (TF-674)46014</v>
      </c>
      <c r="B542" s="167">
        <v>46014</v>
      </c>
      <c r="C542" s="8"/>
      <c r="D542" s="52" t="s">
        <v>604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968</v>
      </c>
      <c r="W542" s="248" t="s">
        <v>936</v>
      </c>
      <c r="X542" s="52" t="s">
        <v>667</v>
      </c>
      <c r="Y542" s="223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994</v>
      </c>
      <c r="BK542" s="17" t="s">
        <v>1720</v>
      </c>
      <c r="BL542" s="16"/>
      <c r="BM542" s="179" t="s">
        <v>687</v>
      </c>
      <c r="BN542" s="179" t="s">
        <v>717</v>
      </c>
      <c r="BO542" s="164" t="s">
        <v>825</v>
      </c>
      <c r="BP542" s="18" t="s">
        <v>1720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>
      <c r="A543" s="166" t="str">
        <f t="shared" si="48"/>
        <v>V8546014</v>
      </c>
      <c r="B543" s="167">
        <v>46014</v>
      </c>
      <c r="C543" s="8"/>
      <c r="D543" s="52" t="s">
        <v>512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929</v>
      </c>
      <c r="W543" s="248" t="s">
        <v>1098</v>
      </c>
      <c r="X543" s="52" t="s">
        <v>667</v>
      </c>
      <c r="Y543" s="223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>
      <c r="A545" s="166" t="str">
        <f t="shared" si="48"/>
        <v>W5946015</v>
      </c>
      <c r="B545" s="167">
        <v>46015</v>
      </c>
      <c r="C545" s="8"/>
      <c r="D545" s="52" t="s">
        <v>541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925</v>
      </c>
      <c r="W545" s="262" t="s">
        <v>1722</v>
      </c>
      <c r="X545" s="52" t="s">
        <v>667</v>
      </c>
      <c r="Y545" s="158" t="s">
        <v>670</v>
      </c>
      <c r="Z545" s="158"/>
      <c r="AA545" s="211">
        <v>1</v>
      </c>
      <c r="AB545" s="71" t="s">
        <v>669</v>
      </c>
      <c r="AC545" s="71" t="s">
        <v>665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1723</v>
      </c>
      <c r="BK545" s="17" t="s">
        <v>1723</v>
      </c>
      <c r="BL545" s="16"/>
      <c r="BM545" s="179" t="s">
        <v>680</v>
      </c>
      <c r="BN545" s="179" t="s">
        <v>702</v>
      </c>
      <c r="BO545" s="164" t="s">
        <v>1724</v>
      </c>
      <c r="BP545" s="18" t="s">
        <v>1723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>
      <c r="A546" s="166" t="str">
        <f t="shared" si="48"/>
        <v>ROGÉRIO (TP-730)46015</v>
      </c>
      <c r="B546" s="167">
        <v>46015</v>
      </c>
      <c r="C546" s="8"/>
      <c r="D546" s="52" t="s">
        <v>639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1725</v>
      </c>
      <c r="BK546" s="17" t="s">
        <v>1725</v>
      </c>
      <c r="BL546" s="16"/>
      <c r="BM546" s="179" t="s">
        <v>687</v>
      </c>
      <c r="BN546" s="179" t="s">
        <v>717</v>
      </c>
      <c r="BO546" s="164" t="s">
        <v>1726</v>
      </c>
      <c r="BP546" s="18" t="s">
        <v>1725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>
      <c r="A547" s="166" t="str">
        <f t="shared" si="48"/>
        <v>ROBSON (TF-701)</v>
      </c>
      <c r="B547" s="167"/>
      <c r="C547" s="8"/>
      <c r="D547" s="52" t="s">
        <v>637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925</v>
      </c>
      <c r="W547" s="248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>
      <c r="A548" s="166" t="str">
        <f t="shared" si="48"/>
        <v>JOSÉ  (TF-521)46015</v>
      </c>
      <c r="B548" s="167">
        <v>46015</v>
      </c>
      <c r="C548" s="8"/>
      <c r="D548" s="52" t="s">
        <v>610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925</v>
      </c>
      <c r="W548" s="248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1727</v>
      </c>
      <c r="BK548" s="17" t="s">
        <v>1727</v>
      </c>
      <c r="BL548" s="16"/>
      <c r="BM548" s="179" t="s">
        <v>687</v>
      </c>
      <c r="BN548" s="179" t="s">
        <v>717</v>
      </c>
      <c r="BO548" s="164" t="s">
        <v>780</v>
      </c>
      <c r="BP548" s="18" t="s">
        <v>1727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>
      <c r="A550" s="166" t="str">
        <f t="shared" si="48"/>
        <v>E4246015</v>
      </c>
      <c r="B550" s="167">
        <v>46015</v>
      </c>
      <c r="C550" s="8"/>
      <c r="D550" s="52" t="s">
        <v>463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1728</v>
      </c>
      <c r="BK550" s="17" t="s">
        <v>1729</v>
      </c>
      <c r="BL550" s="16"/>
      <c r="BM550" s="179" t="s">
        <v>691</v>
      </c>
      <c r="BN550" s="179" t="s">
        <v>691</v>
      </c>
      <c r="BO550" s="164" t="s">
        <v>691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>
      <c r="A551" s="166" t="str">
        <f t="shared" si="48"/>
        <v>V8946015</v>
      </c>
      <c r="B551" s="167">
        <v>46015</v>
      </c>
      <c r="C551" s="8"/>
      <c r="D551" s="52" t="s">
        <v>522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1695</v>
      </c>
      <c r="W551" s="248" t="s">
        <v>1098</v>
      </c>
      <c r="X551" s="52" t="s">
        <v>667</v>
      </c>
      <c r="Y551" s="158" t="s">
        <v>670</v>
      </c>
      <c r="Z551" s="158"/>
      <c r="AA551" s="211">
        <v>1</v>
      </c>
      <c r="AB551" s="71" t="s">
        <v>659</v>
      </c>
      <c r="AC551" s="71" t="s">
        <v>654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1730</v>
      </c>
      <c r="BK551" s="17" t="s">
        <v>1731</v>
      </c>
      <c r="BL551" s="16"/>
      <c r="BM551" s="179" t="s">
        <v>697</v>
      </c>
      <c r="BN551" s="179" t="s">
        <v>697</v>
      </c>
      <c r="BO551" s="164" t="s">
        <v>697</v>
      </c>
      <c r="BP551" s="18" t="s">
        <v>1731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>
      <c r="A552" s="166" t="str">
        <f t="shared" si="48"/>
        <v>DIEGO (TP-681)46015</v>
      </c>
      <c r="B552" s="167">
        <v>46015</v>
      </c>
      <c r="C552" s="8"/>
      <c r="D552" s="52" t="s">
        <v>584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938</v>
      </c>
      <c r="W552" s="248" t="s">
        <v>936</v>
      </c>
      <c r="X552" s="52" t="s">
        <v>667</v>
      </c>
      <c r="Y552" s="158" t="s">
        <v>670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1732</v>
      </c>
      <c r="BK552" s="17" t="s">
        <v>1732</v>
      </c>
      <c r="BL552" s="16"/>
      <c r="BM552" s="179" t="s">
        <v>697</v>
      </c>
      <c r="BN552" s="179" t="s">
        <v>697</v>
      </c>
      <c r="BO552" s="164" t="s">
        <v>697</v>
      </c>
      <c r="BP552" s="18" t="s">
        <v>1732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>
      <c r="A553" s="166" t="str">
        <f t="shared" si="48"/>
        <v>W6046015</v>
      </c>
      <c r="B553" s="167">
        <v>46015</v>
      </c>
      <c r="C553" s="175"/>
      <c r="D553" s="212" t="s">
        <v>542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8"/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0" t="s">
        <v>938</v>
      </c>
      <c r="W553" s="172" t="s">
        <v>1663</v>
      </c>
      <c r="X553" s="176" t="s">
        <v>667</v>
      </c>
      <c r="Y553" s="158" t="s">
        <v>670</v>
      </c>
      <c r="Z553" s="179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1733</v>
      </c>
      <c r="BK553" s="186" t="s">
        <v>1734</v>
      </c>
      <c r="BL553" s="184"/>
      <c r="BM553" s="179" t="s">
        <v>691</v>
      </c>
      <c r="BN553" s="179" t="s">
        <v>691</v>
      </c>
      <c r="BO553" s="164" t="s">
        <v>691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>
      <c r="A554" s="166" t="str">
        <f>D554&amp;B554</f>
        <v>W9746015</v>
      </c>
      <c r="B554" s="167">
        <v>46015</v>
      </c>
      <c r="C554" s="239"/>
      <c r="D554" s="240" t="s">
        <v>557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78"/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0" t="s">
        <v>1452</v>
      </c>
      <c r="W554" s="263" t="s">
        <v>1735</v>
      </c>
      <c r="X554" s="240" t="s">
        <v>667</v>
      </c>
      <c r="Y554" s="158" t="s">
        <v>670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1736</v>
      </c>
      <c r="BK554" s="244" t="s">
        <v>1737</v>
      </c>
      <c r="BL554" s="184"/>
      <c r="BM554" s="179" t="s">
        <v>691</v>
      </c>
      <c r="BN554" s="179" t="s">
        <v>691</v>
      </c>
      <c r="BO554" s="164" t="s">
        <v>691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>
      <c r="A555" s="166" t="str">
        <f>D555&amp;B555</f>
        <v>DANILO (TP-837)46015</v>
      </c>
      <c r="B555" s="167">
        <v>46015</v>
      </c>
      <c r="C555" s="239"/>
      <c r="D555" s="212" t="s">
        <v>580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8"/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0" t="s">
        <v>1452</v>
      </c>
      <c r="W555" s="172" t="s">
        <v>1112</v>
      </c>
      <c r="X555" s="240" t="s">
        <v>1738</v>
      </c>
      <c r="Y555" s="158" t="s">
        <v>670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973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1739</v>
      </c>
      <c r="BK555" s="244" t="s">
        <v>1739</v>
      </c>
      <c r="BL555" s="184"/>
      <c r="BM555" s="179" t="s">
        <v>697</v>
      </c>
      <c r="BN555" s="179" t="s">
        <v>697</v>
      </c>
      <c r="BO555" s="164" t="s">
        <v>697</v>
      </c>
      <c r="BP555" s="244" t="s">
        <v>1739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>
      <c r="A556" s="166" t="str">
        <f>D556&amp;B556</f>
        <v>WALTER (TP-810)46015</v>
      </c>
      <c r="B556" s="167">
        <v>46015</v>
      </c>
      <c r="C556" s="239"/>
      <c r="D556" s="212" t="s">
        <v>648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8"/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0" t="s">
        <v>1452</v>
      </c>
      <c r="W556" s="172" t="s">
        <v>1112</v>
      </c>
      <c r="X556" s="240" t="s">
        <v>667</v>
      </c>
      <c r="Y556" s="158" t="s">
        <v>670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1739</v>
      </c>
      <c r="BK556" s="244" t="s">
        <v>1739</v>
      </c>
      <c r="BL556" s="184"/>
      <c r="BM556" s="179" t="s">
        <v>697</v>
      </c>
      <c r="BN556" s="179" t="s">
        <v>697</v>
      </c>
      <c r="BO556" s="164" t="s">
        <v>697</v>
      </c>
      <c r="BP556" s="244" t="s">
        <v>1739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>
      <c r="A557" s="166" t="str">
        <f>D557&amp;B557</f>
        <v>CAIQUE (TP-869)46015</v>
      </c>
      <c r="B557" s="167">
        <v>46015</v>
      </c>
      <c r="C557" s="239"/>
      <c r="D557" s="212" t="s">
        <v>573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8"/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0" t="s">
        <v>1452</v>
      </c>
      <c r="W557" s="172" t="s">
        <v>1112</v>
      </c>
      <c r="X557" s="240" t="s">
        <v>667</v>
      </c>
      <c r="Y557" s="158" t="s">
        <v>670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1739</v>
      </c>
      <c r="BK557" s="244" t="s">
        <v>1739</v>
      </c>
      <c r="BL557" s="184"/>
      <c r="BM557" s="179" t="s">
        <v>697</v>
      </c>
      <c r="BN557" s="179" t="s">
        <v>697</v>
      </c>
      <c r="BO557" s="164" t="s">
        <v>697</v>
      </c>
      <c r="BP557" s="244" t="s">
        <v>1739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78"/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>
      <c r="A559" s="166" t="str">
        <f>D559&amp;B559</f>
        <v>ANTONI  (TP-720)46015</v>
      </c>
      <c r="B559" s="167">
        <v>46015</v>
      </c>
      <c r="C559" s="239"/>
      <c r="D559" s="212" t="s">
        <v>568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78"/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1" t="s">
        <v>968</v>
      </c>
      <c r="W559" s="346" t="s">
        <v>1489</v>
      </c>
      <c r="X559" s="240" t="s">
        <v>1740</v>
      </c>
      <c r="Y559" s="158" t="s">
        <v>670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1741</v>
      </c>
      <c r="BK559" s="244" t="s">
        <v>1741</v>
      </c>
      <c r="BL559" s="184"/>
      <c r="BM559" s="179" t="s">
        <v>687</v>
      </c>
      <c r="BN559" s="179" t="s">
        <v>717</v>
      </c>
      <c r="BO559" s="164" t="s">
        <v>1726</v>
      </c>
      <c r="BP559" s="244" t="s">
        <v>1741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>
      <c r="A560" s="166" t="str">
        <f>D560&amp;B560</f>
        <v>MOD ZGP46015</v>
      </c>
      <c r="B560" s="167">
        <v>46015</v>
      </c>
      <c r="C560" s="239"/>
      <c r="D560" s="212" t="s">
        <v>1029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8"/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1" t="s">
        <v>1031</v>
      </c>
      <c r="W560" s="346" t="s">
        <v>1742</v>
      </c>
      <c r="X560" s="240" t="s">
        <v>662</v>
      </c>
      <c r="Y560" s="158" t="s">
        <v>666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1743</v>
      </c>
      <c r="BK560" s="244" t="s">
        <v>1743</v>
      </c>
      <c r="BL560" s="184"/>
      <c r="BM560" s="179" t="s">
        <v>686</v>
      </c>
      <c r="BN560" s="179" t="s">
        <v>707</v>
      </c>
      <c r="BO560" s="164" t="s">
        <v>806</v>
      </c>
      <c r="BP560" s="244" t="s">
        <v>1743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>
      <c r="A561" s="166" t="str">
        <f>D561&amp;B561</f>
        <v>W6246015</v>
      </c>
      <c r="B561" s="167">
        <v>46015</v>
      </c>
      <c r="C561" s="239"/>
      <c r="D561" s="212" t="s">
        <v>544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1">
        <v>54</v>
      </c>
      <c r="K561" s="211">
        <v>83.7</v>
      </c>
      <c r="L561" s="211" t="s">
        <v>317</v>
      </c>
      <c r="M561" s="200" t="s">
        <v>981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78"/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4" t="s">
        <v>963</v>
      </c>
      <c r="W561" s="248" t="s">
        <v>1126</v>
      </c>
      <c r="X561" s="240" t="s">
        <v>667</v>
      </c>
      <c r="Y561" s="158" t="s">
        <v>670</v>
      </c>
      <c r="Z561" s="179"/>
      <c r="AA561" s="211">
        <v>1</v>
      </c>
      <c r="AB561" s="171" t="s">
        <v>659</v>
      </c>
      <c r="AC561" s="171" t="s">
        <v>654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1744</v>
      </c>
      <c r="BK561" s="244" t="s">
        <v>1744</v>
      </c>
      <c r="BL561" s="184"/>
      <c r="BM561" s="179" t="s">
        <v>691</v>
      </c>
      <c r="BN561" s="179" t="s">
        <v>691</v>
      </c>
      <c r="BO561" s="164" t="s">
        <v>691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>
      <c r="A562" s="166" t="str">
        <f>D562&amp;B562</f>
        <v>EDSON (TP-719)46015</v>
      </c>
      <c r="B562" s="167">
        <v>46015</v>
      </c>
      <c r="C562" s="239"/>
      <c r="D562" s="212" t="s">
        <v>588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78"/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1" t="s">
        <v>968</v>
      </c>
      <c r="W562" s="172" t="s">
        <v>1130</v>
      </c>
      <c r="X562" s="240" t="s">
        <v>667</v>
      </c>
      <c r="Y562" s="158" t="s">
        <v>670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1745</v>
      </c>
      <c r="BK562" s="244" t="s">
        <v>1746</v>
      </c>
      <c r="BL562" s="184"/>
      <c r="BM562" s="179" t="s">
        <v>697</v>
      </c>
      <c r="BN562" s="179" t="s">
        <v>697</v>
      </c>
      <c r="BO562" s="164" t="s">
        <v>697</v>
      </c>
      <c r="BP562" s="244" t="s">
        <v>1746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>
      <c r="A563" s="166" t="str">
        <f>D563&amp;B563</f>
        <v>JACIANO (TF-674)46015</v>
      </c>
      <c r="B563" s="167">
        <v>46015</v>
      </c>
      <c r="C563" s="239"/>
      <c r="D563" s="212" t="s">
        <v>604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8"/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0" t="s">
        <v>968</v>
      </c>
      <c r="W563" s="248" t="s">
        <v>936</v>
      </c>
      <c r="X563" s="240" t="s">
        <v>667</v>
      </c>
      <c r="Y563" s="158" t="s">
        <v>670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994</v>
      </c>
      <c r="BK563" s="244" t="s">
        <v>1440</v>
      </c>
      <c r="BL563" s="184"/>
      <c r="BM563" s="179" t="s">
        <v>697</v>
      </c>
      <c r="BN563" s="179" t="s">
        <v>697</v>
      </c>
      <c r="BO563" s="164" t="s">
        <v>697</v>
      </c>
      <c r="BP563" s="244" t="s">
        <v>1440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>
      <c r="A564" s="166" t="str">
        <f>D564&amp;B564</f>
        <v>V8546015</v>
      </c>
      <c r="B564" s="167">
        <v>46015</v>
      </c>
      <c r="C564" s="239"/>
      <c r="D564" s="212" t="s">
        <v>512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78"/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4" t="s">
        <v>929</v>
      </c>
      <c r="W564" s="248" t="s">
        <v>1098</v>
      </c>
      <c r="X564" s="240" t="s">
        <v>667</v>
      </c>
      <c r="Y564" s="158" t="s">
        <v>670</v>
      </c>
      <c r="Z564" s="179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1747</v>
      </c>
      <c r="BK564" s="244" t="s">
        <v>1747</v>
      </c>
      <c r="BL564" s="184"/>
      <c r="BM564" s="179" t="s">
        <v>678</v>
      </c>
      <c r="BN564" s="179" t="s">
        <v>701</v>
      </c>
      <c r="BO564" s="164" t="s">
        <v>1748</v>
      </c>
      <c r="BP564" s="244" t="s">
        <v>1747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78"/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78"/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>
      <c r="A567" s="166" t="str">
        <f>D567&amp;B567</f>
        <v>V8946016</v>
      </c>
      <c r="B567" s="167">
        <v>46016</v>
      </c>
      <c r="C567" s="239"/>
      <c r="D567" s="212" t="s">
        <v>522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8"/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0" t="s">
        <v>1695</v>
      </c>
      <c r="W567" s="248" t="s">
        <v>1098</v>
      </c>
      <c r="X567" s="240" t="s">
        <v>667</v>
      </c>
      <c r="Y567" s="158" t="s">
        <v>670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1749</v>
      </c>
      <c r="BK567" s="270" t="s">
        <v>1749</v>
      </c>
      <c r="BL567" s="184"/>
      <c r="BM567" s="179" t="s">
        <v>697</v>
      </c>
      <c r="BN567" s="179" t="s">
        <v>697</v>
      </c>
      <c r="BO567" s="164" t="s">
        <v>697</v>
      </c>
      <c r="BP567" s="270" t="s">
        <v>1749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>
      <c r="A568" s="166" t="str">
        <f>D568&amp;B568</f>
        <v>ANTONI  (TP-720)46016</v>
      </c>
      <c r="B568" s="167">
        <v>46016</v>
      </c>
      <c r="C568" s="239"/>
      <c r="D568" s="212" t="s">
        <v>568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78"/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1" t="s">
        <v>968</v>
      </c>
      <c r="W568" s="346" t="s">
        <v>1489</v>
      </c>
      <c r="X568" s="240" t="s">
        <v>667</v>
      </c>
      <c r="Y568" s="158" t="s">
        <v>670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1750</v>
      </c>
      <c r="BK568" s="270" t="s">
        <v>1750</v>
      </c>
      <c r="BL568" s="184"/>
      <c r="BM568" s="179" t="s">
        <v>687</v>
      </c>
      <c r="BN568" s="179" t="s">
        <v>717</v>
      </c>
      <c r="BO568" s="164" t="s">
        <v>780</v>
      </c>
      <c r="BP568" s="270" t="s">
        <v>1750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>
      <c r="A569" s="166" t="str">
        <f>D569&amp;B569</f>
        <v>V8546016</v>
      </c>
      <c r="B569" s="167">
        <v>46016</v>
      </c>
      <c r="C569" s="239"/>
      <c r="D569" s="212" t="s">
        <v>512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78"/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4" t="s">
        <v>929</v>
      </c>
      <c r="W569" s="248" t="s">
        <v>1098</v>
      </c>
      <c r="X569" s="240" t="s">
        <v>667</v>
      </c>
      <c r="Y569" s="158" t="s">
        <v>670</v>
      </c>
      <c r="Z569" s="179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1751</v>
      </c>
      <c r="BK569" s="270" t="s">
        <v>1752</v>
      </c>
      <c r="BL569" s="184"/>
      <c r="BM569" s="179" t="s">
        <v>691</v>
      </c>
      <c r="BN569" s="179" t="s">
        <v>691</v>
      </c>
      <c r="BO569" s="164" t="s">
        <v>691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>
      <c r="A570" s="166" t="str">
        <f>D570&amp;B570</f>
        <v>V9346017</v>
      </c>
      <c r="B570" s="167">
        <v>46017</v>
      </c>
      <c r="C570" s="239"/>
      <c r="D570" s="240" t="s">
        <v>528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78"/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/>
      <c r="V570" s="194" t="s">
        <v>929</v>
      </c>
      <c r="W570" s="248" t="s">
        <v>1098</v>
      </c>
      <c r="X570" s="240" t="s">
        <v>667</v>
      </c>
      <c r="Y570" s="179"/>
      <c r="Z570" s="179"/>
      <c r="AA570" s="177">
        <v>1</v>
      </c>
      <c r="AB570" s="71" t="s">
        <v>659</v>
      </c>
      <c r="AC570" s="71" t="s">
        <v>654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/>
      <c r="AT570" s="265"/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/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1</v>
      </c>
      <c r="BI570" s="243"/>
      <c r="BJ570" s="270" t="s">
        <v>1753</v>
      </c>
      <c r="BK570" s="244" t="s">
        <v>1753</v>
      </c>
      <c r="BL570" s="184"/>
      <c r="BM570" s="179"/>
      <c r="BN570" s="179"/>
      <c r="BO570" s="164"/>
      <c r="BP570" s="244"/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/>
      </c>
    </row>
    <row r="571" spans="1:72">
      <c r="A571" s="166" t="str">
        <f>D571&amp;B571</f>
        <v>A2046017</v>
      </c>
      <c r="B571" s="167">
        <v>46017</v>
      </c>
      <c r="C571" s="239"/>
      <c r="D571" s="240" t="s">
        <v>396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1754</v>
      </c>
      <c r="N571" s="200" t="s">
        <v>1168</v>
      </c>
      <c r="O571" s="163">
        <v>0.375</v>
      </c>
      <c r="P571" s="163">
        <v>4.1666666666666664E-2</v>
      </c>
      <c r="Q571" s="177">
        <v>1</v>
      </c>
      <c r="R571" s="178"/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/>
      <c r="V571" s="261" t="s">
        <v>1110</v>
      </c>
      <c r="W571" s="263" t="s">
        <v>1755</v>
      </c>
      <c r="X571" s="240" t="s">
        <v>1756</v>
      </c>
      <c r="Y571" s="179"/>
      <c r="Z571" s="179"/>
      <c r="AA571" s="177">
        <v>1</v>
      </c>
      <c r="AB571" s="161" t="s">
        <v>1757</v>
      </c>
      <c r="AC571" s="161" t="s">
        <v>654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/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1758</v>
      </c>
      <c r="BK571" s="244" t="s">
        <v>1758</v>
      </c>
      <c r="BL571" s="184"/>
      <c r="BM571" s="179"/>
      <c r="BN571" s="179"/>
      <c r="BO571" s="164"/>
      <c r="BP571" s="244"/>
      <c r="BQ571" s="13" t="str">
        <f t="shared" si="49"/>
        <v>Produção</v>
      </c>
      <c r="BR571" s="19">
        <f t="shared" si="50"/>
        <v>1</v>
      </c>
      <c r="BS571" s="19">
        <f t="shared" si="51"/>
        <v>0</v>
      </c>
      <c r="BT571" s="219" t="str">
        <f t="shared" si="52"/>
        <v/>
      </c>
    </row>
    <row r="572" spans="1:72" ht="23.25">
      <c r="A572" s="166" t="str">
        <f>D572&amp;B572</f>
        <v>W5946017</v>
      </c>
      <c r="B572" s="167">
        <v>46017</v>
      </c>
      <c r="C572" s="239"/>
      <c r="D572" s="212" t="s">
        <v>541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8"/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0" t="s">
        <v>925</v>
      </c>
      <c r="W572" s="262" t="s">
        <v>1722</v>
      </c>
      <c r="X572" s="212" t="s">
        <v>667</v>
      </c>
      <c r="Y572" s="158" t="s">
        <v>670</v>
      </c>
      <c r="Z572" s="179"/>
      <c r="AA572" s="211">
        <v>1</v>
      </c>
      <c r="AB572" s="71" t="s">
        <v>669</v>
      </c>
      <c r="AC572" s="71" t="s">
        <v>665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1759</v>
      </c>
      <c r="BK572" s="244" t="s">
        <v>1760</v>
      </c>
      <c r="BL572" s="184"/>
      <c r="BM572" s="179" t="s">
        <v>687</v>
      </c>
      <c r="BN572" s="179" t="s">
        <v>717</v>
      </c>
      <c r="BO572" s="164" t="s">
        <v>780</v>
      </c>
      <c r="BP572" s="244" t="s">
        <v>1760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>
      <c r="A573" s="166" t="str">
        <f>D573&amp;B573</f>
        <v>ROGÉRIO (TP-730)46017</v>
      </c>
      <c r="B573" s="167">
        <v>46017</v>
      </c>
      <c r="C573" s="239"/>
      <c r="D573" s="212" t="s">
        <v>639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8"/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0" t="s">
        <v>925</v>
      </c>
      <c r="W573" s="172" t="s">
        <v>1130</v>
      </c>
      <c r="X573" s="212" t="s">
        <v>667</v>
      </c>
      <c r="Y573" s="158" t="s">
        <v>670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1761</v>
      </c>
      <c r="BK573" s="244" t="s">
        <v>1762</v>
      </c>
      <c r="BL573" s="184"/>
      <c r="BM573" s="179" t="s">
        <v>687</v>
      </c>
      <c r="BN573" s="179" t="s">
        <v>717</v>
      </c>
      <c r="BO573" s="164" t="s">
        <v>825</v>
      </c>
      <c r="BP573" s="244" t="s">
        <v>1763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>
      <c r="A574" s="166" t="str">
        <f>D574&amp;B574</f>
        <v>ROBSON (TF-701)46017</v>
      </c>
      <c r="B574" s="167">
        <v>46017</v>
      </c>
      <c r="C574" s="239"/>
      <c r="D574" s="212" t="s">
        <v>637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8"/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0" t="s">
        <v>925</v>
      </c>
      <c r="W574" s="248" t="s">
        <v>936</v>
      </c>
      <c r="X574" s="212" t="s">
        <v>667</v>
      </c>
      <c r="Y574" s="158" t="s">
        <v>670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1764</v>
      </c>
      <c r="BK574" s="244" t="s">
        <v>1764</v>
      </c>
      <c r="BL574" s="184"/>
      <c r="BM574" s="179" t="s">
        <v>697</v>
      </c>
      <c r="BN574" s="179" t="s">
        <v>697</v>
      </c>
      <c r="BO574" s="164" t="s">
        <v>697</v>
      </c>
      <c r="BP574" s="244" t="s">
        <v>1764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>
      <c r="A575" s="166" t="str">
        <f>D575&amp;B575</f>
        <v>JOSÉ  (TF-521)46017</v>
      </c>
      <c r="B575" s="167">
        <v>46017</v>
      </c>
      <c r="C575" s="239"/>
      <c r="D575" s="212" t="s">
        <v>610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8"/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0" t="s">
        <v>925</v>
      </c>
      <c r="W575" s="248" t="s">
        <v>936</v>
      </c>
      <c r="X575" s="212" t="s">
        <v>667</v>
      </c>
      <c r="Y575" s="158" t="s">
        <v>670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1765</v>
      </c>
      <c r="BK575" s="244" t="s">
        <v>1765</v>
      </c>
      <c r="BL575" s="184"/>
      <c r="BM575" s="179" t="s">
        <v>687</v>
      </c>
      <c r="BN575" s="179" t="s">
        <v>708</v>
      </c>
      <c r="BO575" s="164" t="s">
        <v>779</v>
      </c>
      <c r="BP575" s="244" t="s">
        <v>1765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78"/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>
      <c r="A577" s="166" t="str">
        <f>D577&amp;B577</f>
        <v>W6046017</v>
      </c>
      <c r="B577" s="167">
        <v>46017</v>
      </c>
      <c r="C577" s="239"/>
      <c r="D577" s="240" t="s">
        <v>542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78"/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1" t="s">
        <v>938</v>
      </c>
      <c r="W577" s="263" t="s">
        <v>1766</v>
      </c>
      <c r="X577" s="240" t="s">
        <v>667</v>
      </c>
      <c r="Y577" s="158" t="s">
        <v>670</v>
      </c>
      <c r="Z577" s="179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/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1767</v>
      </c>
      <c r="BK577" s="347" t="s">
        <v>1767</v>
      </c>
      <c r="BL577" s="184"/>
      <c r="BM577" s="179"/>
      <c r="BN577" s="179"/>
      <c r="BO577" s="164"/>
      <c r="BP577" s="244"/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/>
      </c>
    </row>
    <row r="578" spans="1:72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78"/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>
      <c r="A579" s="166" t="str">
        <f>D579&amp;B579</f>
        <v>DANILO (TP-837)46017</v>
      </c>
      <c r="B579" s="167">
        <v>46017</v>
      </c>
      <c r="C579" s="239"/>
      <c r="D579" s="212" t="s">
        <v>580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8"/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0" t="s">
        <v>1452</v>
      </c>
      <c r="W579" s="172" t="s">
        <v>1112</v>
      </c>
      <c r="X579" s="240" t="s">
        <v>1738</v>
      </c>
      <c r="Y579" s="158" t="s">
        <v>670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973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1768</v>
      </c>
      <c r="BK579" s="244" t="s">
        <v>1768</v>
      </c>
      <c r="BL579" s="184"/>
      <c r="BM579" s="179" t="s">
        <v>686</v>
      </c>
      <c r="BN579" s="179" t="s">
        <v>716</v>
      </c>
      <c r="BO579" s="164" t="s">
        <v>795</v>
      </c>
      <c r="BP579" s="244"/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>
      <c r="A580" s="166" t="str">
        <f>D580&amp;B580</f>
        <v>WALTER (TP-810)46017</v>
      </c>
      <c r="B580" s="167">
        <v>46017</v>
      </c>
      <c r="C580" s="239"/>
      <c r="D580" s="212" t="s">
        <v>648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8"/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0" t="s">
        <v>1452</v>
      </c>
      <c r="W580" s="172" t="s">
        <v>1112</v>
      </c>
      <c r="X580" s="240" t="s">
        <v>667</v>
      </c>
      <c r="Y580" s="158" t="s">
        <v>670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1768</v>
      </c>
      <c r="BK580" s="244" t="s">
        <v>1768</v>
      </c>
      <c r="BL580" s="184"/>
      <c r="BM580" s="179"/>
      <c r="BN580" s="179"/>
      <c r="BO580" s="164"/>
      <c r="BP580" s="244"/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/>
      </c>
    </row>
    <row r="581" spans="1:72">
      <c r="A581" s="166" t="str">
        <f>D581&amp;B581</f>
        <v>CAIQUE (TP-869)46017</v>
      </c>
      <c r="B581" s="167">
        <v>46017</v>
      </c>
      <c r="C581" s="239"/>
      <c r="D581" s="212" t="s">
        <v>573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8"/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0" t="s">
        <v>1452</v>
      </c>
      <c r="W581" s="172" t="s">
        <v>1112</v>
      </c>
      <c r="X581" s="240" t="s">
        <v>667</v>
      </c>
      <c r="Y581" s="158" t="s">
        <v>670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1768</v>
      </c>
      <c r="BK581" s="244" t="s">
        <v>1768</v>
      </c>
      <c r="BL581" s="184"/>
      <c r="BM581" s="179"/>
      <c r="BN581" s="179"/>
      <c r="BO581" s="164"/>
      <c r="BP581" s="244"/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/>
      </c>
    </row>
    <row r="582" spans="1:72">
      <c r="A582" s="166" t="str">
        <f>D582&amp;B582</f>
        <v>V8946017</v>
      </c>
      <c r="B582" s="167">
        <v>46017</v>
      </c>
      <c r="C582" s="239"/>
      <c r="D582" s="212" t="s">
        <v>522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8"/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0" t="s">
        <v>1695</v>
      </c>
      <c r="W582" s="248" t="s">
        <v>1098</v>
      </c>
      <c r="X582" s="240" t="s">
        <v>667</v>
      </c>
      <c r="Y582" s="158" t="s">
        <v>670</v>
      </c>
      <c r="Z582" s="179"/>
      <c r="AA582" s="211">
        <v>1</v>
      </c>
      <c r="AB582" s="71" t="s">
        <v>659</v>
      </c>
      <c r="AC582" s="71" t="s">
        <v>654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1769</v>
      </c>
      <c r="BK582" s="244" t="s">
        <v>1769</v>
      </c>
      <c r="BL582" s="184"/>
      <c r="BM582" s="179" t="s">
        <v>697</v>
      </c>
      <c r="BN582" s="179" t="s">
        <v>697</v>
      </c>
      <c r="BO582" s="164" t="s">
        <v>697</v>
      </c>
      <c r="BP582" s="244" t="s">
        <v>1769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>
      <c r="A583" s="166" t="str">
        <f>D583&amp;B583</f>
        <v>DIEGO (TP-681)46017</v>
      </c>
      <c r="B583" s="167">
        <v>46017</v>
      </c>
      <c r="C583" s="239"/>
      <c r="D583" s="212" t="s">
        <v>584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78"/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/>
      <c r="V583" s="260" t="s">
        <v>938</v>
      </c>
      <c r="W583" s="248" t="s">
        <v>936</v>
      </c>
      <c r="X583" s="240" t="s">
        <v>1756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0.58333333333333337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0.16875000000000001</v>
      </c>
      <c r="AZ583" s="161"/>
      <c r="BA583" s="242"/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1770</v>
      </c>
      <c r="BK583" s="244" t="s">
        <v>1770</v>
      </c>
      <c r="BL583" s="184"/>
      <c r="BM583" s="179"/>
      <c r="BN583" s="179"/>
      <c r="BO583" s="164"/>
      <c r="BP583" s="244"/>
      <c r="BQ583" s="13" t="str">
        <f t="shared" ref="BQ583:BQ600" si="55">IF(AND(BR583&lt;1,BS583&lt;1),"Produção e Intervalo",IF(BR583&lt;1,"Intervalo",IF(BS583&lt;1,"Produção","Aderente")))</f>
        <v>Produção</v>
      </c>
      <c r="BR583" s="19">
        <f t="shared" ref="BR583:BR600" si="56">IF(OR(B583="",F583=""),"*",AY583/P583)</f>
        <v>1.0125000000000002</v>
      </c>
      <c r="BS583" s="19">
        <f t="shared" ref="BS583:BS600" si="57">IF(OR(B583="",F583=""),"*",BA583/Q583)</f>
        <v>0</v>
      </c>
      <c r="BT583" s="219" t="str">
        <f t="shared" si="52"/>
        <v/>
      </c>
    </row>
    <row r="584" spans="1:72" ht="23.25" customHeight="1">
      <c r="A584" s="166" t="str">
        <f>D584&amp;B584</f>
        <v>W9646017</v>
      </c>
      <c r="B584" s="167">
        <v>46017</v>
      </c>
      <c r="C584" s="239"/>
      <c r="D584" s="240" t="s">
        <v>556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78"/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1" t="s">
        <v>1031</v>
      </c>
      <c r="W584" s="263" t="s">
        <v>1771</v>
      </c>
      <c r="X584" s="240" t="s">
        <v>667</v>
      </c>
      <c r="Y584" s="158" t="s">
        <v>670</v>
      </c>
      <c r="Z584" s="179"/>
      <c r="AA584" s="177">
        <v>2</v>
      </c>
      <c r="AB584" s="161" t="s">
        <v>659</v>
      </c>
      <c r="AC584" s="161" t="s">
        <v>654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0.68263888888888891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0.22916666666666669</v>
      </c>
      <c r="AZ584" s="161"/>
      <c r="BA584" s="242"/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1772</v>
      </c>
      <c r="BK584" s="244" t="s">
        <v>1772</v>
      </c>
      <c r="BL584" s="184"/>
      <c r="BM584" s="179"/>
      <c r="BN584" s="179"/>
      <c r="BO584" s="164"/>
      <c r="BP584" s="244"/>
      <c r="BQ584" s="13" t="str">
        <f t="shared" si="55"/>
        <v>Produção</v>
      </c>
      <c r="BR584" s="19">
        <f t="shared" si="56"/>
        <v>1.0000000000000002</v>
      </c>
      <c r="BS584" s="19">
        <f t="shared" si="57"/>
        <v>0</v>
      </c>
      <c r="BT584" s="219" t="str">
        <f t="shared" si="52"/>
        <v/>
      </c>
    </row>
    <row r="585" spans="1:72" ht="21" customHeight="1">
      <c r="A585" s="166" t="str">
        <f>D585&amp;B585</f>
        <v>W6146017</v>
      </c>
      <c r="B585" s="167">
        <v>46017</v>
      </c>
      <c r="C585" s="239"/>
      <c r="D585" s="240" t="s">
        <v>543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78"/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1" t="s">
        <v>1031</v>
      </c>
      <c r="W585" s="263" t="s">
        <v>1771</v>
      </c>
      <c r="X585" s="240" t="s">
        <v>667</v>
      </c>
      <c r="Y585" s="158" t="s">
        <v>670</v>
      </c>
      <c r="Z585" s="179"/>
      <c r="AA585" s="177">
        <v>1</v>
      </c>
      <c r="AB585" s="161" t="s">
        <v>659</v>
      </c>
      <c r="AC585" s="161" t="s">
        <v>654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0.68263888888888891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0.22916666666666669</v>
      </c>
      <c r="AZ585" s="161"/>
      <c r="BA585" s="242"/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1773</v>
      </c>
      <c r="BK585" s="244" t="s">
        <v>1773</v>
      </c>
      <c r="BL585" s="184"/>
      <c r="BM585" s="179"/>
      <c r="BN585" s="179"/>
      <c r="BO585" s="164"/>
      <c r="BP585" s="244"/>
      <c r="BQ585" s="13" t="str">
        <f t="shared" si="55"/>
        <v>Produção</v>
      </c>
      <c r="BR585" s="19">
        <f t="shared" si="56"/>
        <v>1.0000000000000002</v>
      </c>
      <c r="BS585" s="19">
        <f t="shared" si="57"/>
        <v>0</v>
      </c>
      <c r="BT585" s="219" t="str">
        <f t="shared" si="52"/>
        <v/>
      </c>
    </row>
    <row r="586" spans="1:72">
      <c r="A586" s="166" t="str">
        <f>D586&amp;B586</f>
        <v>ANTONI  (TP-720)46017</v>
      </c>
      <c r="B586" s="167">
        <v>46017</v>
      </c>
      <c r="C586" s="239"/>
      <c r="D586" s="212" t="s">
        <v>568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78"/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1" t="s">
        <v>968</v>
      </c>
      <c r="W586" s="346" t="s">
        <v>1489</v>
      </c>
      <c r="X586" s="240" t="s">
        <v>667</v>
      </c>
      <c r="Y586" s="158" t="s">
        <v>670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1774</v>
      </c>
      <c r="BK586" s="244" t="s">
        <v>1774</v>
      </c>
      <c r="BL586" s="184"/>
      <c r="BM586" s="179"/>
      <c r="BN586" s="179"/>
      <c r="BO586" s="164"/>
      <c r="BP586" s="244"/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/>
      </c>
    </row>
    <row r="587" spans="1:72" ht="23.25">
      <c r="A587" s="166" t="str">
        <f>D587&amp;B587</f>
        <v>EDSON (TP-719)46017</v>
      </c>
      <c r="B587" s="167">
        <v>46017</v>
      </c>
      <c r="C587" s="239"/>
      <c r="D587" s="212" t="s">
        <v>588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78"/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1" t="s">
        <v>968</v>
      </c>
      <c r="W587" s="172" t="s">
        <v>1130</v>
      </c>
      <c r="X587" s="240" t="s">
        <v>667</v>
      </c>
      <c r="Y587" s="158" t="s">
        <v>670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1775</v>
      </c>
      <c r="BK587" s="347" t="s">
        <v>1776</v>
      </c>
      <c r="BL587" s="184"/>
      <c r="BM587" s="179" t="s">
        <v>687</v>
      </c>
      <c r="BN587" s="179" t="s">
        <v>717</v>
      </c>
      <c r="BO587" s="164" t="s">
        <v>769</v>
      </c>
      <c r="BP587" s="244" t="s">
        <v>1776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>
      <c r="A588" s="166" t="str">
        <f>D588&amp;B588</f>
        <v>JACIANO (TF-674)46017</v>
      </c>
      <c r="B588" s="167">
        <v>46017</v>
      </c>
      <c r="C588" s="239"/>
      <c r="D588" s="212" t="s">
        <v>604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78"/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0" t="s">
        <v>968</v>
      </c>
      <c r="W588" s="248" t="s">
        <v>936</v>
      </c>
      <c r="X588" s="240" t="s">
        <v>667</v>
      </c>
      <c r="Y588" s="158" t="s">
        <v>670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1777</v>
      </c>
      <c r="BK588" s="244" t="s">
        <v>1777</v>
      </c>
      <c r="BL588" s="184"/>
      <c r="BM588" s="179" t="s">
        <v>697</v>
      </c>
      <c r="BN588" s="179" t="s">
        <v>697</v>
      </c>
      <c r="BO588" s="179" t="s">
        <v>697</v>
      </c>
      <c r="BP588" s="244" t="s">
        <v>1777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>
      <c r="A589" s="166" t="str">
        <f>D589&amp;B589</f>
        <v>V8546017</v>
      </c>
      <c r="B589" s="167">
        <v>46017</v>
      </c>
      <c r="C589" s="239"/>
      <c r="D589" s="212" t="s">
        <v>512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78"/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4" t="s">
        <v>929</v>
      </c>
      <c r="W589" s="248" t="s">
        <v>1098</v>
      </c>
      <c r="X589" s="240" t="s">
        <v>667</v>
      </c>
      <c r="Y589" s="158" t="s">
        <v>670</v>
      </c>
      <c r="Z589" s="179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1778</v>
      </c>
      <c r="BK589" s="244" t="s">
        <v>1779</v>
      </c>
      <c r="BL589" s="184"/>
      <c r="BM589" s="179" t="s">
        <v>697</v>
      </c>
      <c r="BN589" s="179" t="s">
        <v>697</v>
      </c>
      <c r="BO589" s="210" t="s">
        <v>697</v>
      </c>
      <c r="BP589" s="244" t="s">
        <v>1779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78"/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78"/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>
      <c r="A592" s="166" t="str">
        <f>D592&amp;B592</f>
        <v>ROGÉRIO (TP-730)46018</v>
      </c>
      <c r="B592" s="167">
        <v>46018</v>
      </c>
      <c r="C592" s="239"/>
      <c r="D592" s="212" t="s">
        <v>639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78"/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/>
      <c r="V592" s="260" t="s">
        <v>925</v>
      </c>
      <c r="W592" s="172" t="s">
        <v>1130</v>
      </c>
      <c r="X592" s="240" t="s">
        <v>667</v>
      </c>
      <c r="Y592" s="179"/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/>
      <c r="AS592" s="265"/>
      <c r="AT592" s="265"/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/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243"/>
      <c r="BI592" s="243"/>
      <c r="BJ592" s="270"/>
      <c r="BK592" s="244"/>
      <c r="BL592" s="184"/>
      <c r="BM592" s="179"/>
      <c r="BN592" s="179"/>
      <c r="BO592" s="210"/>
      <c r="BP592" s="244"/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/>
      </c>
    </row>
    <row r="593" spans="1:72">
      <c r="A593" s="166" t="str">
        <f>D593&amp;B593</f>
        <v>V9346018</v>
      </c>
      <c r="B593" s="167">
        <v>46018</v>
      </c>
      <c r="C593" s="239"/>
      <c r="D593" s="240" t="s">
        <v>528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410">
        <v>56</v>
      </c>
      <c r="K593" s="410">
        <v>215</v>
      </c>
      <c r="L593" s="411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412">
        <v>0.375</v>
      </c>
      <c r="P593" s="412">
        <v>8.3333333333333329E-2</v>
      </c>
      <c r="Q593" s="411">
        <v>300</v>
      </c>
      <c r="R593" s="178"/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/>
      <c r="V593" s="194" t="s">
        <v>929</v>
      </c>
      <c r="W593" s="248" t="s">
        <v>1098</v>
      </c>
      <c r="X593" s="240" t="s">
        <v>667</v>
      </c>
      <c r="Y593" s="179"/>
      <c r="Z593" s="179"/>
      <c r="AA593" s="177">
        <v>1</v>
      </c>
      <c r="AB593" s="71" t="s">
        <v>659</v>
      </c>
      <c r="AC593" s="71" t="s">
        <v>654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/>
      <c r="AS593" s="265"/>
      <c r="AT593" s="265"/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/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243"/>
      <c r="BI593" s="243"/>
      <c r="BJ593" s="270"/>
      <c r="BK593" s="244"/>
      <c r="BL593" s="184"/>
      <c r="BM593" s="179"/>
      <c r="BN593" s="179"/>
      <c r="BO593" s="210"/>
      <c r="BP593" s="244"/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/>
      </c>
    </row>
    <row r="594" spans="1:72" ht="34.5">
      <c r="A594" s="166" t="str">
        <f>D594&amp;B594</f>
        <v>W5946018</v>
      </c>
      <c r="B594" s="167">
        <v>46018</v>
      </c>
      <c r="C594" s="239"/>
      <c r="D594" s="212" t="s">
        <v>541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78"/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/>
      <c r="V594" s="260" t="s">
        <v>925</v>
      </c>
      <c r="W594" s="262" t="s">
        <v>1780</v>
      </c>
      <c r="X594" s="212" t="s">
        <v>667</v>
      </c>
      <c r="Y594" s="179"/>
      <c r="Z594" s="179"/>
      <c r="AA594" s="211">
        <v>1</v>
      </c>
      <c r="AB594" s="71" t="s">
        <v>659</v>
      </c>
      <c r="AC594" s="71" t="s">
        <v>665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/>
      <c r="AS594" s="265"/>
      <c r="AT594" s="265"/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/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243"/>
      <c r="BI594" s="243"/>
      <c r="BJ594" s="270"/>
      <c r="BK594" s="244"/>
      <c r="BL594" s="184"/>
      <c r="BM594" s="179"/>
      <c r="BN594" s="179"/>
      <c r="BO594" s="210"/>
      <c r="BP594" s="244"/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</row>
    <row r="595" spans="1:72">
      <c r="A595" s="166" t="str">
        <f>D595&amp;B595</f>
        <v>JOSÉ  (TF-521)46018</v>
      </c>
      <c r="B595" s="167">
        <v>46018</v>
      </c>
      <c r="C595" s="239"/>
      <c r="D595" s="212" t="s">
        <v>610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78"/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/>
      <c r="V595" s="260" t="s">
        <v>925</v>
      </c>
      <c r="W595" s="248" t="s">
        <v>936</v>
      </c>
      <c r="X595" s="212" t="s">
        <v>667</v>
      </c>
      <c r="Y595" s="179"/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/>
      <c r="AS595" s="265"/>
      <c r="AT595" s="265"/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/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243"/>
      <c r="BI595" s="243"/>
      <c r="BJ595" s="270"/>
      <c r="BK595" s="244"/>
      <c r="BL595" s="184"/>
      <c r="BM595" s="179"/>
      <c r="BN595" s="179"/>
      <c r="BO595" s="210"/>
      <c r="BP595" s="244"/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</row>
    <row r="596" spans="1:72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78"/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1"/>
      <c r="W596" s="263"/>
      <c r="X596" s="240"/>
      <c r="Y596" s="179"/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</row>
    <row r="597" spans="1:72">
      <c r="A597" s="166" t="str">
        <f>D597&amp;B597</f>
        <v>E4246018</v>
      </c>
      <c r="B597" s="167">
        <v>46018</v>
      </c>
      <c r="C597" s="239"/>
      <c r="D597" s="240" t="s">
        <v>463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1336</v>
      </c>
      <c r="J597" s="222">
        <v>55</v>
      </c>
      <c r="K597" s="222">
        <v>102</v>
      </c>
      <c r="L597" s="177" t="s">
        <v>317</v>
      </c>
      <c r="M597" s="200" t="s">
        <v>1781</v>
      </c>
      <c r="N597" s="200" t="s">
        <v>1782</v>
      </c>
      <c r="O597" s="163">
        <v>0.39583333333333331</v>
      </c>
      <c r="P597" s="163">
        <v>4.1666666666666664E-2</v>
      </c>
      <c r="Q597" s="177">
        <v>1</v>
      </c>
      <c r="R597" s="178"/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/>
      <c r="V597" s="261" t="s">
        <v>1269</v>
      </c>
      <c r="W597" s="263" t="s">
        <v>1783</v>
      </c>
      <c r="X597" s="212" t="s">
        <v>667</v>
      </c>
      <c r="Y597" s="179"/>
      <c r="Z597" s="179"/>
      <c r="AA597" s="177">
        <v>2</v>
      </c>
      <c r="AB597" s="161" t="s">
        <v>664</v>
      </c>
      <c r="AC597" s="161" t="s">
        <v>1784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/>
      <c r="AS597" s="265"/>
      <c r="AT597" s="265"/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/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243"/>
      <c r="BI597" s="243"/>
      <c r="BJ597" s="270"/>
      <c r="BK597" s="244"/>
      <c r="BL597" s="184"/>
      <c r="BM597" s="179"/>
      <c r="BN597" s="179"/>
      <c r="BO597" s="210"/>
      <c r="BP597" s="244"/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</row>
    <row r="598" spans="1:72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78"/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1"/>
      <c r="W598" s="263"/>
      <c r="X598" s="240"/>
      <c r="Y598" s="179"/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</row>
    <row r="599" spans="1:72">
      <c r="A599" s="166" t="str">
        <f>D599&amp;B599</f>
        <v>CAIQUE (TP-869)46018</v>
      </c>
      <c r="B599" s="167">
        <v>46018</v>
      </c>
      <c r="C599" s="239"/>
      <c r="D599" s="52" t="s">
        <v>573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78"/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/>
      <c r="V599" s="260" t="s">
        <v>1452</v>
      </c>
      <c r="W599" s="172" t="s">
        <v>1785</v>
      </c>
      <c r="X599" s="240" t="s">
        <v>667</v>
      </c>
      <c r="Y599" s="179"/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/>
      <c r="AS599" s="265"/>
      <c r="AT599" s="265"/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/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243"/>
      <c r="BI599" s="243"/>
      <c r="BJ599" s="270"/>
      <c r="BK599" s="244"/>
      <c r="BL599" s="184"/>
      <c r="BM599" s="179"/>
      <c r="BN599" s="179"/>
      <c r="BO599" s="210"/>
      <c r="BP599" s="244"/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</row>
    <row r="600" spans="1:72">
      <c r="A600" s="174" t="str">
        <f>D600&amp;B600</f>
        <v>WALTER (TP-810)46018</v>
      </c>
      <c r="B600" s="167">
        <v>46018</v>
      </c>
      <c r="C600" s="239"/>
      <c r="D600" s="52" t="s">
        <v>648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78"/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/>
      <c r="V600" s="260" t="s">
        <v>1452</v>
      </c>
      <c r="W600" s="172" t="s">
        <v>1785</v>
      </c>
      <c r="X600" s="212" t="s">
        <v>667</v>
      </c>
      <c r="Y600" s="179"/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/>
      <c r="AS600" s="265"/>
      <c r="AT600" s="265"/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/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243"/>
      <c r="BI600" s="243"/>
      <c r="BJ600" s="270"/>
      <c r="BK600" s="244"/>
      <c r="BL600" s="184"/>
      <c r="BM600" s="179"/>
      <c r="BN600" s="179"/>
      <c r="BO600" s="210"/>
      <c r="BP600" s="244"/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</row>
    <row r="601" spans="1:72">
      <c r="A601" s="166" t="str">
        <f>D601&amp;B601</f>
        <v>DANILO (TP-837)46018</v>
      </c>
      <c r="B601" s="167">
        <v>46018</v>
      </c>
      <c r="C601" s="239"/>
      <c r="D601" s="212" t="s">
        <v>580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78"/>
      <c r="S601" s="409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409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/>
      <c r="V601" s="260" t="s">
        <v>1452</v>
      </c>
      <c r="W601" s="172" t="s">
        <v>1785</v>
      </c>
      <c r="X601" s="212" t="s">
        <v>667</v>
      </c>
      <c r="Y601" s="179"/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/>
      <c r="AS601" s="265"/>
      <c r="AT601" s="265"/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/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243"/>
      <c r="BI601" s="243"/>
      <c r="BJ601" s="270"/>
      <c r="BK601" s="244"/>
      <c r="BL601" s="184"/>
      <c r="BM601" s="179"/>
      <c r="BN601" s="179"/>
      <c r="BO601" s="210"/>
      <c r="BP601" s="244"/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</row>
    <row r="602" spans="1:72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98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98"/>
      <c r="R602" s="178"/>
      <c r="S602" s="409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409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/>
      <c r="V602" s="261"/>
      <c r="W602" s="263"/>
      <c r="X602" s="240"/>
      <c r="Y602" s="179"/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</row>
    <row r="603" spans="1:72">
      <c r="A603" s="166" t="str">
        <f>D603&amp;B603</f>
        <v>W6146018</v>
      </c>
      <c r="B603" s="167">
        <v>46018</v>
      </c>
      <c r="C603" s="239"/>
      <c r="D603" s="240" t="s">
        <v>543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962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78"/>
      <c r="S603" s="409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409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/>
      <c r="V603" s="194" t="s">
        <v>963</v>
      </c>
      <c r="W603" s="248" t="s">
        <v>1126</v>
      </c>
      <c r="X603" s="240" t="s">
        <v>667</v>
      </c>
      <c r="Y603" s="179"/>
      <c r="Z603" s="179"/>
      <c r="AA603" s="177">
        <v>1</v>
      </c>
      <c r="AB603" s="161" t="s">
        <v>659</v>
      </c>
      <c r="AC603" s="161" t="s">
        <v>654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/>
      <c r="AS603" s="265"/>
      <c r="AT603" s="265"/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0</v>
      </c>
      <c r="AZ603" s="161"/>
      <c r="BA603" s="242"/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243"/>
      <c r="BI603" s="243"/>
      <c r="BJ603" s="270"/>
      <c r="BK603" s="244"/>
      <c r="BL603" s="184"/>
      <c r="BM603" s="179"/>
      <c r="BN603" s="179"/>
      <c r="BO603" s="210"/>
      <c r="BP603" s="244"/>
      <c r="BQ603" s="13" t="str">
        <f>IF(AND(BR603&lt;1,BS603&lt;1),"Produção e Intervalo",IF(BR603&lt;1,"Intervalo",IF(BS603&lt;1,"Produção","Aderente")))</f>
        <v>Produção e Intervalo</v>
      </c>
      <c r="BR603" s="19">
        <f>IF(OR(B603="",F603=""),"*",AY603/P603)</f>
        <v>0</v>
      </c>
      <c r="BS603" s="19">
        <f>IF(OR(B603="",F603=""),"*",BA603/Q603)</f>
        <v>0</v>
      </c>
    </row>
    <row r="604" spans="1:72">
      <c r="A604" s="166" t="str">
        <f>D604&amp;B604</f>
        <v>V8546018</v>
      </c>
      <c r="B604" s="167">
        <v>46018</v>
      </c>
      <c r="C604" s="239"/>
      <c r="D604" s="212" t="s">
        <v>512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988</v>
      </c>
      <c r="I604" s="172" t="s">
        <v>956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78"/>
      <c r="S604" s="409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409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/>
      <c r="V604" s="194" t="s">
        <v>929</v>
      </c>
      <c r="W604" s="248" t="s">
        <v>1098</v>
      </c>
      <c r="X604" s="240" t="s">
        <v>667</v>
      </c>
      <c r="Y604" s="179"/>
      <c r="Z604" s="179"/>
      <c r="AA604" s="84">
        <v>1</v>
      </c>
      <c r="AB604" s="71" t="s">
        <v>659</v>
      </c>
      <c r="AC604" s="71" t="s">
        <v>654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/>
      <c r="AS604" s="265"/>
      <c r="AT604" s="265"/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/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243"/>
      <c r="BI604" s="243"/>
      <c r="BJ604" s="270"/>
      <c r="BK604" s="244"/>
      <c r="BL604" s="184"/>
      <c r="BM604" s="179"/>
      <c r="BN604" s="179"/>
      <c r="BO604" s="210"/>
      <c r="BP604" s="244"/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</row>
    <row r="605" spans="1:72">
      <c r="A605" s="166" t="str">
        <f>D605&amp;B605</f>
        <v>EDSON (TP-719)46018</v>
      </c>
      <c r="B605" s="167">
        <v>46018</v>
      </c>
      <c r="C605" s="239"/>
      <c r="D605" s="392" t="s">
        <v>588</v>
      </c>
      <c r="E605" s="273" t="s">
        <v>1786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98">
        <v>600</v>
      </c>
      <c r="R605" s="178"/>
      <c r="S605" s="409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409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/>
      <c r="V605" s="261" t="s">
        <v>968</v>
      </c>
      <c r="W605" s="172" t="s">
        <v>1130</v>
      </c>
      <c r="X605" s="240" t="s">
        <v>667</v>
      </c>
      <c r="Y605" s="179"/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/>
      <c r="AS605" s="265"/>
      <c r="AT605" s="265"/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/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243"/>
      <c r="BI605" s="243"/>
      <c r="BJ605" s="270"/>
      <c r="BK605" s="244"/>
      <c r="BL605" s="184"/>
      <c r="BM605" s="179"/>
      <c r="BN605" s="179"/>
      <c r="BO605" s="210"/>
      <c r="BP605" s="244"/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</row>
    <row r="606" spans="1:72">
      <c r="A606" s="166" t="str">
        <f>D606&amp;B606</f>
        <v>JACIANO (TF-674)46018</v>
      </c>
      <c r="B606" s="167">
        <v>46018</v>
      </c>
      <c r="C606" s="239"/>
      <c r="D606" s="212" t="s">
        <v>604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78"/>
      <c r="S606" s="409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409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/>
      <c r="V606" s="260" t="s">
        <v>968</v>
      </c>
      <c r="W606" s="248" t="s">
        <v>936</v>
      </c>
      <c r="X606" s="240" t="s">
        <v>667</v>
      </c>
      <c r="Y606" s="179"/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243"/>
      <c r="BI606" s="243"/>
      <c r="BJ606" s="270"/>
      <c r="BK606" s="244"/>
      <c r="BL606" s="184"/>
      <c r="BM606" s="179"/>
      <c r="BN606" s="179"/>
      <c r="BO606" s="210"/>
      <c r="BP606" s="244"/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</row>
    <row r="607" spans="1:72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98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98"/>
      <c r="R607" s="178"/>
      <c r="S607" s="409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409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/>
      <c r="V607" s="261"/>
      <c r="W607" s="263"/>
      <c r="X607" s="240"/>
      <c r="Y607" s="179"/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243"/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</row>
    <row r="608" spans="1:72">
      <c r="A608" s="166" t="str">
        <f>D608&amp;B608</f>
        <v/>
      </c>
      <c r="B608" s="167"/>
      <c r="C608" s="239"/>
      <c r="D608" s="240"/>
      <c r="E608" s="273">
        <v>594</v>
      </c>
      <c r="F608" s="161"/>
      <c r="G608" s="159" t="str">
        <f>IF(D608="","*",VLOOKUP(F608,BS_ATIVIDADE[#All],3,FALSE))</f>
        <v>*</v>
      </c>
      <c r="H608" s="39"/>
      <c r="I608" s="39"/>
      <c r="J608" s="200"/>
      <c r="K608" s="200"/>
      <c r="L608" s="398"/>
      <c r="M608" s="20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335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39"/>
      <c r="P608" s="39"/>
      <c r="Q608" s="398"/>
      <c r="R608" s="178"/>
      <c r="S608" s="409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409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60"/>
      <c r="V608" s="261"/>
      <c r="W608" s="263"/>
      <c r="X608" s="240"/>
      <c r="Y608" s="179"/>
      <c r="Z608" s="179"/>
      <c r="AA608" s="177"/>
      <c r="AB608" s="161"/>
      <c r="AC608" s="161"/>
      <c r="AD608" s="163"/>
      <c r="AE608" s="177"/>
      <c r="AF608" s="177"/>
      <c r="AG608" s="177"/>
      <c r="AH608" s="180"/>
      <c r="AI608" s="171" t="str">
        <f>IF(BS_CONTROLE[[#This Row],[Atividade]]=0, "-", BS_CONTROLE[[#This Row],[Atividade]])</f>
        <v>-</v>
      </c>
      <c r="AJ608" s="9" t="str">
        <f>IF(D608="","*",VLOOKUP(AI608,BS_ATIVIDADE[#Data],3,FALSE))</f>
        <v>*</v>
      </c>
      <c r="AK608" s="264" t="str">
        <f>IF(BS_CONTROLE[[#This Row],[Local - Partida]]=0, "-", BS_CONTROLE[[#This Row],[Local - Partida]])</f>
        <v>-</v>
      </c>
      <c r="AL608" s="264" t="str">
        <f>IF(BS_CONTROLE[[#This Row],[Local - Encerramento]]=0, "-", BS_CONTROLE[[#This Row],[Local - Encerramento]])</f>
        <v>-</v>
      </c>
      <c r="AM608" s="264" t="str">
        <f>IF(BS_CONTROLE[[#This Row],[Entre - Estações]]=0, "-", BS_CONTROLE[[#This Row],[Entre - Estações]])</f>
        <v>-</v>
      </c>
      <c r="AN608" s="264" t="str">
        <f>IF(BS_CONTROLE[[#This Row],[SB]]=0, "-", BS_CONTROLE[[#This Row],[SB]])</f>
        <v>-</v>
      </c>
      <c r="AO608" s="246" t="str">
        <f>IF(BS_CONTROLE[[#This Row],[SUB]]=0, "-", BS_CONTROLE[[#This Row],[SUB]])</f>
        <v>-</v>
      </c>
      <c r="AP608" s="247" t="str">
        <f>IF(BS_CONTROLE[[#This Row],[KM - Inicio]]=0, "-", BS_CONTROLE[[#This Row],[KM - Inicio]])</f>
        <v>-</v>
      </c>
      <c r="AQ608" s="247" t="str">
        <f>IF(BS_CONTROLE[[#This Row],[KM - Fim]]=0, "-", BS_CONTROLE[[#This Row],[KM - Fim]])</f>
        <v>-</v>
      </c>
      <c r="AR608" s="265"/>
      <c r="AS608" s="265"/>
      <c r="AT608" s="265"/>
      <c r="AU608" s="267"/>
      <c r="AV608" s="267"/>
      <c r="AW608" s="267"/>
      <c r="AX608" s="241"/>
      <c r="AY608" s="182" t="str">
        <f>IF(D608="","*",IFERROR(IF(ISODD(COUNT(AS608:AX608)),"ERRO",SUM((AT608-AS608),(AV608-AU608),(AX608-AW608))),"ERRO"))</f>
        <v>*</v>
      </c>
      <c r="AZ608" s="161"/>
      <c r="BA608" s="242"/>
      <c r="BB608" s="178" t="str">
        <f>IFERROR(_xlfn.XLOOKUP(AI608, BS_ATIVIDADE[ATIVIDADE],BS_ATIVIDADE[UNIDADE] ), "*")</f>
        <v>*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62"/>
      <c r="BF608" s="248" t="str">
        <f>IF(BS_CONTROLE[[#This Row],[Responsavel pelo boletim]]=0, "-", BS_CONTROLE[[#This Row],[Responsavel pelo boletim]])</f>
        <v>-</v>
      </c>
      <c r="BG608" s="184"/>
      <c r="BH608" s="243"/>
      <c r="BI608" s="243"/>
      <c r="BJ608" s="270"/>
      <c r="BK608" s="244"/>
      <c r="BL608" s="184"/>
      <c r="BM608" s="179"/>
      <c r="BN608" s="179"/>
      <c r="BO608" s="210"/>
      <c r="BP608" s="244"/>
      <c r="BQ608" s="13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</row>
    <row r="609" spans="1:71">
      <c r="A609" s="166" t="str">
        <f>D609&amp;B609</f>
        <v>V9346019</v>
      </c>
      <c r="B609" s="167">
        <v>46019</v>
      </c>
      <c r="C609" s="239"/>
      <c r="D609" s="240" t="s">
        <v>528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410">
        <v>56</v>
      </c>
      <c r="K609" s="410">
        <v>215</v>
      </c>
      <c r="L609" s="411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412">
        <v>0.375</v>
      </c>
      <c r="P609" s="412">
        <v>8.3333333333333329E-2</v>
      </c>
      <c r="Q609" s="411">
        <v>300</v>
      </c>
      <c r="R609" s="178"/>
      <c r="S609" s="409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409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/>
      <c r="V609" s="194" t="s">
        <v>929</v>
      </c>
      <c r="W609" s="248" t="s">
        <v>1098</v>
      </c>
      <c r="X609" s="240" t="s">
        <v>667</v>
      </c>
      <c r="Y609" s="179"/>
      <c r="Z609" s="179"/>
      <c r="AA609" s="177">
        <v>1</v>
      </c>
      <c r="AB609" s="71" t="s">
        <v>659</v>
      </c>
      <c r="AC609" s="71" t="s">
        <v>654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/>
      <c r="AS609" s="265"/>
      <c r="AT609" s="265"/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0</v>
      </c>
      <c r="AZ609" s="161"/>
      <c r="BA609" s="242"/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243"/>
      <c r="BI609" s="243"/>
      <c r="BJ609" s="270"/>
      <c r="BK609" s="244"/>
      <c r="BL609" s="184"/>
      <c r="BM609" s="179"/>
      <c r="BN609" s="179"/>
      <c r="BO609" s="210"/>
      <c r="BP609" s="244"/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0</v>
      </c>
      <c r="BS609" s="19">
        <f>IF(OR(B609="",F609=""),"*",BA609/Q609)</f>
        <v>0</v>
      </c>
    </row>
    <row r="610" spans="1:71">
      <c r="A610" s="166" t="str">
        <f>D610&amp;B610</f>
        <v>W6146019</v>
      </c>
      <c r="B610" s="167">
        <v>46019</v>
      </c>
      <c r="C610" s="239"/>
      <c r="D610" s="240" t="s">
        <v>543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962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78"/>
      <c r="S610" s="409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409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/>
      <c r="V610" s="194" t="s">
        <v>963</v>
      </c>
      <c r="W610" s="248" t="s">
        <v>1126</v>
      </c>
      <c r="X610" s="240" t="s">
        <v>667</v>
      </c>
      <c r="Y610" s="179"/>
      <c r="Z610" s="179"/>
      <c r="AA610" s="177">
        <v>1</v>
      </c>
      <c r="AB610" s="161" t="s">
        <v>659</v>
      </c>
      <c r="AC610" s="161" t="s">
        <v>654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/>
      <c r="AS610" s="265"/>
      <c r="AT610" s="265"/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0</v>
      </c>
      <c r="AZ610" s="161"/>
      <c r="BA610" s="242"/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243"/>
      <c r="BI610" s="243"/>
      <c r="BJ610" s="270"/>
      <c r="BK610" s="244"/>
      <c r="BL610" s="184"/>
      <c r="BM610" s="179"/>
      <c r="BN610" s="179"/>
      <c r="BO610" s="210"/>
      <c r="BP610" s="244"/>
      <c r="BQ610" s="13" t="str">
        <f>IF(AND(BR610&lt;1,BS610&lt;1),"Produção e Intervalo",IF(BR610&lt;1,"Intervalo",IF(BS610&lt;1,"Produção","Aderente")))</f>
        <v>Produção e Intervalo</v>
      </c>
      <c r="BR610" s="19">
        <f>IF(OR(B610="",F610=""),"*",AY610/P610)</f>
        <v>0</v>
      </c>
      <c r="BS610" s="19">
        <f>IF(OR(B610="",F610=""),"*",BA610/Q610)</f>
        <v>0</v>
      </c>
    </row>
    <row r="611" spans="1:71">
      <c r="A611" s="166" t="str">
        <f>D611&amp;B611</f>
        <v>V8546019</v>
      </c>
      <c r="B611" s="167">
        <v>46019</v>
      </c>
      <c r="C611" s="239"/>
      <c r="D611" s="212" t="s">
        <v>512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988</v>
      </c>
      <c r="I611" s="172" t="s">
        <v>956</v>
      </c>
      <c r="J611" s="200">
        <v>30</v>
      </c>
      <c r="K611" s="200">
        <v>114.3</v>
      </c>
      <c r="L611" s="398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98">
        <v>480</v>
      </c>
      <c r="R611" s="178"/>
      <c r="S611" s="409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409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/>
      <c r="V611" s="194" t="s">
        <v>929</v>
      </c>
      <c r="W611" s="248" t="s">
        <v>1098</v>
      </c>
      <c r="X611" s="240" t="s">
        <v>667</v>
      </c>
      <c r="Y611" s="179"/>
      <c r="Z611" s="179"/>
      <c r="AA611" s="84">
        <v>1</v>
      </c>
      <c r="AB611" s="71" t="s">
        <v>659</v>
      </c>
      <c r="AC611" s="71" t="s">
        <v>654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/>
      <c r="AS611" s="265"/>
      <c r="AT611" s="265"/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/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243"/>
      <c r="BI611" s="243"/>
      <c r="BJ611" s="270"/>
      <c r="BK611" s="244"/>
      <c r="BL611" s="184"/>
      <c r="BM611" s="179"/>
      <c r="BN611" s="179"/>
      <c r="BO611" s="210"/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</row>
    <row r="612" spans="1:71">
      <c r="A612" s="166" t="str">
        <f>D612&amp;B612</f>
        <v/>
      </c>
      <c r="B612" s="167"/>
      <c r="C612" s="239"/>
      <c r="D612" s="240"/>
      <c r="E612" s="273">
        <v>594</v>
      </c>
      <c r="F612" s="161"/>
      <c r="G612" s="159" t="str">
        <f>IF(D612="","*",VLOOKUP(F612,BS_ATIVIDADE[#All],3,FALSE))</f>
        <v>*</v>
      </c>
      <c r="H612" s="39"/>
      <c r="I612" s="39"/>
      <c r="J612" s="200"/>
      <c r="K612" s="200"/>
      <c r="L612" s="398"/>
      <c r="M612" s="20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335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39"/>
      <c r="P612" s="39"/>
      <c r="Q612" s="398"/>
      <c r="R612" s="178"/>
      <c r="S612" s="409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409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60"/>
      <c r="V612" s="261"/>
      <c r="W612" s="263"/>
      <c r="X612" s="240"/>
      <c r="Y612" s="179"/>
      <c r="Z612" s="179"/>
      <c r="AA612" s="177"/>
      <c r="AB612" s="161"/>
      <c r="AC612" s="161"/>
      <c r="AD612" s="163"/>
      <c r="AE612" s="177"/>
      <c r="AF612" s="177"/>
      <c r="AG612" s="177"/>
      <c r="AH612" s="180"/>
      <c r="AI612" s="171" t="str">
        <f>IF(BS_CONTROLE[[#This Row],[Atividade]]=0, "-", BS_CONTROLE[[#This Row],[Atividade]])</f>
        <v>-</v>
      </c>
      <c r="AJ612" s="9" t="str">
        <f>IF(D612="","*",VLOOKUP(AI612,BS_ATIVIDADE[#Data],3,FALSE))</f>
        <v>*</v>
      </c>
      <c r="AK612" s="264" t="str">
        <f>IF(BS_CONTROLE[[#This Row],[Local - Partida]]=0, "-", BS_CONTROLE[[#This Row],[Local - Partida]])</f>
        <v>-</v>
      </c>
      <c r="AL612" s="264" t="str">
        <f>IF(BS_CONTROLE[[#This Row],[Local - Encerramento]]=0, "-", BS_CONTROLE[[#This Row],[Local - Encerramento]])</f>
        <v>-</v>
      </c>
      <c r="AM612" s="264" t="str">
        <f>IF(BS_CONTROLE[[#This Row],[Entre - Estações]]=0, "-", BS_CONTROLE[[#This Row],[Entre - Estações]])</f>
        <v>-</v>
      </c>
      <c r="AN612" s="264" t="str">
        <f>IF(BS_CONTROLE[[#This Row],[SB]]=0, "-", BS_CONTROLE[[#This Row],[SB]])</f>
        <v>-</v>
      </c>
      <c r="AO612" s="246" t="str">
        <f>IF(BS_CONTROLE[[#This Row],[SUB]]=0, "-", BS_CONTROLE[[#This Row],[SUB]])</f>
        <v>-</v>
      </c>
      <c r="AP612" s="247" t="str">
        <f>IF(BS_CONTROLE[[#This Row],[KM - Inicio]]=0, "-", BS_CONTROLE[[#This Row],[KM - Inicio]])</f>
        <v>-</v>
      </c>
      <c r="AQ612" s="247" t="str">
        <f>IF(BS_CONTROLE[[#This Row],[KM - Fim]]=0, "-", BS_CONTROLE[[#This Row],[KM - Fim]])</f>
        <v>-</v>
      </c>
      <c r="AR612" s="265"/>
      <c r="AS612" s="265"/>
      <c r="AT612" s="265"/>
      <c r="AU612" s="267"/>
      <c r="AV612" s="267"/>
      <c r="AW612" s="267"/>
      <c r="AX612" s="241"/>
      <c r="AY612" s="182" t="str">
        <f>IF(D612="","*",IFERROR(IF(ISODD(COUNT(AS612:AX612)),"ERRO",SUM((AT612-AS612),(AV612-AU612),(AX612-AW612))),"ERRO"))</f>
        <v>*</v>
      </c>
      <c r="AZ612" s="161"/>
      <c r="BA612" s="242"/>
      <c r="BB612" s="178" t="str">
        <f>IFERROR(_xlfn.XLOOKUP(AI612, BS_ATIVIDADE[ATIVIDADE],BS_ATIVIDADE[UNIDADE] ), "*")</f>
        <v>*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62"/>
      <c r="BF612" s="248" t="str">
        <f>IF(BS_CONTROLE[[#This Row],[Responsavel pelo boletim]]=0, "-", BS_CONTROLE[[#This Row],[Responsavel pelo boletim]])</f>
        <v>-</v>
      </c>
      <c r="BG612" s="184"/>
      <c r="BH612" s="243"/>
      <c r="BI612" s="243"/>
      <c r="BJ612" s="270"/>
      <c r="BK612" s="244"/>
      <c r="BL612" s="184"/>
      <c r="BM612" s="179"/>
      <c r="BN612" s="179"/>
      <c r="BO612" s="210"/>
      <c r="BP612" s="244"/>
      <c r="BQ612" s="13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</row>
    <row r="613" spans="1:71">
      <c r="A613" s="166" t="str">
        <f>D613&amp;B613</f>
        <v>V9346020</v>
      </c>
      <c r="B613" s="167">
        <v>46020</v>
      </c>
      <c r="C613" s="239"/>
      <c r="D613" s="240" t="s">
        <v>528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410">
        <v>56</v>
      </c>
      <c r="K613" s="410">
        <v>215</v>
      </c>
      <c r="L613" s="411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412">
        <v>0.375</v>
      </c>
      <c r="P613" s="412">
        <v>0.16666666666666666</v>
      </c>
      <c r="Q613" s="411">
        <v>600</v>
      </c>
      <c r="R613" s="178"/>
      <c r="S613" s="409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409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/>
      <c r="V613" s="194" t="s">
        <v>929</v>
      </c>
      <c r="W613" s="248" t="s">
        <v>1098</v>
      </c>
      <c r="X613" s="240" t="s">
        <v>662</v>
      </c>
      <c r="Y613" s="179"/>
      <c r="Z613" s="179"/>
      <c r="AA613" s="177">
        <v>1</v>
      </c>
      <c r="AB613" s="71" t="s">
        <v>659</v>
      </c>
      <c r="AC613" s="71" t="s">
        <v>654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/>
      <c r="AS613" s="265"/>
      <c r="AT613" s="265"/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/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243"/>
      <c r="BI613" s="243"/>
      <c r="BJ613" s="270"/>
      <c r="BK613" s="244"/>
      <c r="BL613" s="184"/>
      <c r="BM613" s="179"/>
      <c r="BN613" s="179"/>
      <c r="BO613" s="210"/>
      <c r="BP613" s="244"/>
      <c r="BQ613" s="13" t="str">
        <f>IF(AND(BR613&lt;1,BS613&lt;1),"Produção e Intervalo",IF(BR613&lt;1,"Intervalo",IF(BS613&lt;1,"Produção","Aderente")))</f>
        <v>Produção e Intervalo</v>
      </c>
      <c r="BR613" s="19">
        <f>IF(OR(B613="",F613=""),"*",AY613/P613)</f>
        <v>0</v>
      </c>
      <c r="BS613" s="19">
        <f>IF(OR(B613="",F613=""),"*",BA613/Q613)</f>
        <v>0</v>
      </c>
    </row>
    <row r="614" spans="1:71" ht="46.5">
      <c r="A614" s="166" t="str">
        <f>D614&amp;B614</f>
        <v>W5946020</v>
      </c>
      <c r="B614" s="167">
        <v>46020</v>
      </c>
      <c r="C614" s="239"/>
      <c r="D614" s="240" t="s">
        <v>541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98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98">
        <v>360</v>
      </c>
      <c r="R614" s="178"/>
      <c r="S614" s="409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409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/>
      <c r="V614" s="261" t="s">
        <v>925</v>
      </c>
      <c r="W614" s="263" t="s">
        <v>1787</v>
      </c>
      <c r="X614" s="240" t="s">
        <v>667</v>
      </c>
      <c r="Y614" s="179"/>
      <c r="Z614" s="179"/>
      <c r="AA614" s="211">
        <v>1</v>
      </c>
      <c r="AB614" s="71" t="s">
        <v>659</v>
      </c>
      <c r="AC614" s="71" t="s">
        <v>665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/>
      <c r="AS614" s="265"/>
      <c r="AT614" s="265"/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/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243"/>
      <c r="BI614" s="243"/>
      <c r="BJ614" s="270"/>
      <c r="BK614" s="244"/>
      <c r="BL614" s="184"/>
      <c r="BM614" s="179"/>
      <c r="BN614" s="179"/>
      <c r="BO614" s="210"/>
      <c r="BP614" s="244"/>
      <c r="BQ614" s="13" t="str">
        <f>IF(AND(BR614&lt;1,BS614&lt;1),"Produção e Intervalo",IF(BR614&lt;1,"Intervalo",IF(BS614&lt;1,"Produção","Aderente")))</f>
        <v>Produção e Intervalo</v>
      </c>
      <c r="BR614" s="19">
        <f>IF(OR(B614="",F614=""),"*",AY614/P614)</f>
        <v>0</v>
      </c>
      <c r="BS614" s="19">
        <f>IF(OR(B614="",F614=""),"*",BA614/Q614)</f>
        <v>0</v>
      </c>
    </row>
    <row r="615" spans="1:71">
      <c r="A615" s="166" t="str">
        <f>D615&amp;B615</f>
        <v>JOSÉ  (TF-521)46020</v>
      </c>
      <c r="B615" s="167">
        <v>46020</v>
      </c>
      <c r="C615" s="239"/>
      <c r="D615" s="212" t="s">
        <v>610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78"/>
      <c r="S615" s="409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409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/>
      <c r="V615" s="260" t="s">
        <v>925</v>
      </c>
      <c r="W615" s="248" t="s">
        <v>936</v>
      </c>
      <c r="X615" s="240" t="s">
        <v>667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/>
      <c r="AS615" s="265"/>
      <c r="AT615" s="265"/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0</v>
      </c>
      <c r="AZ615" s="161"/>
      <c r="BA615" s="242"/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243"/>
      <c r="BI615" s="243"/>
      <c r="BJ615" s="270"/>
      <c r="BK615" s="244"/>
      <c r="BL615" s="184"/>
      <c r="BM615" s="179"/>
      <c r="BN615" s="179"/>
      <c r="BO615" s="210"/>
      <c r="BP615" s="244"/>
      <c r="BQ615" s="13" t="str">
        <f>IF(AND(BR615&lt;1,BS615&lt;1),"Produção e Intervalo",IF(BR615&lt;1,"Intervalo",IF(BS615&lt;1,"Produção","Aderente")))</f>
        <v>Produção e Intervalo</v>
      </c>
      <c r="BR615" s="19">
        <f>IF(OR(B615="",F615=""),"*",AY615/P615)</f>
        <v>0</v>
      </c>
      <c r="BS615" s="19">
        <f>IF(OR(B615="",F615=""),"*",BA615/Q615)</f>
        <v>0</v>
      </c>
    </row>
    <row r="616" spans="1:71">
      <c r="A616" s="166" t="str">
        <f>D616&amp;B616</f>
        <v/>
      </c>
      <c r="B616" s="167"/>
      <c r="C616" s="239"/>
      <c r="D616" s="240"/>
      <c r="E616" s="273">
        <v>594</v>
      </c>
      <c r="F616" s="161"/>
      <c r="G616" s="159" t="str">
        <f>IF(D616="","*",VLOOKUP(F616,BS_ATIVIDADE[#All],3,FALSE))</f>
        <v>*</v>
      </c>
      <c r="H616" s="39"/>
      <c r="I616" s="39"/>
      <c r="J616" s="200"/>
      <c r="K616" s="200"/>
      <c r="L616" s="398"/>
      <c r="M616" s="20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335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39"/>
      <c r="P616" s="39"/>
      <c r="Q616" s="398"/>
      <c r="R616" s="178"/>
      <c r="S616" s="409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409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60"/>
      <c r="V616" s="261"/>
      <c r="W616" s="263"/>
      <c r="X616" s="240"/>
      <c r="Y616" s="179"/>
      <c r="Z616" s="179"/>
      <c r="AA616" s="177"/>
      <c r="AB616" s="161"/>
      <c r="AC616" s="161"/>
      <c r="AD616" s="163"/>
      <c r="AE616" s="177"/>
      <c r="AF616" s="177"/>
      <c r="AG616" s="177"/>
      <c r="AH616" s="180"/>
      <c r="AI616" s="171" t="str">
        <f>IF(BS_CONTROLE[[#This Row],[Atividade]]=0, "-", BS_CONTROLE[[#This Row],[Atividade]])</f>
        <v>-</v>
      </c>
      <c r="AJ616" s="9" t="str">
        <f>IF(D616="","*",VLOOKUP(AI616,BS_ATIVIDADE[#Data],3,FALSE))</f>
        <v>*</v>
      </c>
      <c r="AK616" s="264" t="str">
        <f>IF(BS_CONTROLE[[#This Row],[Local - Partida]]=0, "-", BS_CONTROLE[[#This Row],[Local - Partida]])</f>
        <v>-</v>
      </c>
      <c r="AL616" s="264" t="str">
        <f>IF(BS_CONTROLE[[#This Row],[Local - Encerramento]]=0, "-", BS_CONTROLE[[#This Row],[Local - Encerramento]])</f>
        <v>-</v>
      </c>
      <c r="AM616" s="264" t="str">
        <f>IF(BS_CONTROLE[[#This Row],[Entre - Estações]]=0, "-", BS_CONTROLE[[#This Row],[Entre - Estações]])</f>
        <v>-</v>
      </c>
      <c r="AN616" s="264" t="str">
        <f>IF(BS_CONTROLE[[#This Row],[SB]]=0, "-", BS_CONTROLE[[#This Row],[SB]])</f>
        <v>-</v>
      </c>
      <c r="AO616" s="246" t="str">
        <f>IF(BS_CONTROLE[[#This Row],[SUB]]=0, "-", BS_CONTROLE[[#This Row],[SUB]])</f>
        <v>-</v>
      </c>
      <c r="AP616" s="247" t="str">
        <f>IF(BS_CONTROLE[[#This Row],[KM - Inicio]]=0, "-", BS_CONTROLE[[#This Row],[KM - Inicio]])</f>
        <v>-</v>
      </c>
      <c r="AQ616" s="247" t="str">
        <f>IF(BS_CONTROLE[[#This Row],[KM - Fim]]=0, "-", BS_CONTROLE[[#This Row],[KM - Fim]])</f>
        <v>-</v>
      </c>
      <c r="AR616" s="265"/>
      <c r="AS616" s="265"/>
      <c r="AT616" s="265"/>
      <c r="AU616" s="267"/>
      <c r="AV616" s="267"/>
      <c r="AW616" s="267"/>
      <c r="AX616" s="241"/>
      <c r="AY616" s="182" t="str">
        <f>IF(D616="","*",IFERROR(IF(ISODD(COUNT(AS616:AX616)),"ERRO",SUM((AT616-AS616),(AV616-AU616),(AX616-AW616))),"ERRO"))</f>
        <v>*</v>
      </c>
      <c r="AZ616" s="161"/>
      <c r="BA616" s="242"/>
      <c r="BB616" s="178" t="str">
        <f>IFERROR(_xlfn.XLOOKUP(AI616, BS_ATIVIDADE[ATIVIDADE],BS_ATIVIDADE[UNIDADE] ), "*")</f>
        <v>*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62"/>
      <c r="BF616" s="248" t="str">
        <f>IF(BS_CONTROLE[[#This Row],[Responsavel pelo boletim]]=0, "-", BS_CONTROLE[[#This Row],[Responsavel pelo boletim]])</f>
        <v>-</v>
      </c>
      <c r="BG616" s="184"/>
      <c r="BH616" s="243"/>
      <c r="BI616" s="243"/>
      <c r="BJ616" s="270"/>
      <c r="BK616" s="244"/>
      <c r="BL616" s="184"/>
      <c r="BM616" s="179"/>
      <c r="BN616" s="179"/>
      <c r="BO616" s="210"/>
      <c r="BP616" s="244"/>
      <c r="BQ616" s="13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</row>
    <row r="617" spans="1:71">
      <c r="A617" s="166" t="str">
        <f>D617&amp;B617</f>
        <v>ISMAEL(TP-726)46020</v>
      </c>
      <c r="B617" s="167">
        <v>46020</v>
      </c>
      <c r="C617" s="239"/>
      <c r="D617" s="52" t="s">
        <v>603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98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98">
        <v>2</v>
      </c>
      <c r="R617" s="178"/>
      <c r="S617" s="409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409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/>
      <c r="V617" s="261" t="s">
        <v>938</v>
      </c>
      <c r="W617" s="172" t="s">
        <v>1112</v>
      </c>
      <c r="X617" s="240" t="s">
        <v>662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/>
      <c r="AS617" s="265"/>
      <c r="AT617" s="265"/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/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243"/>
      <c r="BI617" s="243"/>
      <c r="BJ617" s="270"/>
      <c r="BK617" s="244"/>
      <c r="BL617" s="184"/>
      <c r="BM617" s="179"/>
      <c r="BN617" s="179"/>
      <c r="BO617" s="210"/>
      <c r="BP617" s="244"/>
      <c r="BQ617" s="13" t="str">
        <f>IF(AND(BR617&lt;1,BS617&lt;1),"Produção e Intervalo",IF(BR617&lt;1,"Intervalo",IF(BS617&lt;1,"Produção","Aderente")))</f>
        <v>Produção e Intervalo</v>
      </c>
      <c r="BR617" s="19">
        <f>IF(OR(B617="",F617=""),"*",AY617/P617)</f>
        <v>0</v>
      </c>
      <c r="BS617" s="19">
        <f>IF(OR(B617="",F617=""),"*",BA617/Q617)</f>
        <v>0</v>
      </c>
    </row>
    <row r="618" spans="1:71">
      <c r="A618" s="166" t="str">
        <f>D618&amp;B618</f>
        <v>W6046020</v>
      </c>
      <c r="B618" s="167">
        <v>46020</v>
      </c>
      <c r="C618" s="239"/>
      <c r="D618" s="240" t="s">
        <v>542</v>
      </c>
      <c r="E618" s="273">
        <v>571</v>
      </c>
      <c r="F618" s="161" t="s">
        <v>479</v>
      </c>
      <c r="G618" s="159" t="str">
        <f>IF(D618="","*",VLOOKUP(F618,BS_ATIVIDADE[#All],3,FALSE))</f>
        <v>DORMENTE - DESCARGA</v>
      </c>
      <c r="H618" s="39" t="s">
        <v>60</v>
      </c>
      <c r="I618" s="39" t="s">
        <v>60</v>
      </c>
      <c r="J618" s="200">
        <v>55</v>
      </c>
      <c r="K618" s="200">
        <v>118.16</v>
      </c>
      <c r="L618" s="398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98">
        <v>100</v>
      </c>
      <c r="R618" s="178"/>
      <c r="S618" s="409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409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/>
      <c r="V618" s="261" t="s">
        <v>938</v>
      </c>
      <c r="W618" s="263" t="s">
        <v>1788</v>
      </c>
      <c r="X618" s="240" t="s">
        <v>667</v>
      </c>
      <c r="Y618" s="179"/>
      <c r="Z618" s="179"/>
      <c r="AA618" s="84" t="s">
        <v>1448</v>
      </c>
      <c r="AB618" s="71" t="s">
        <v>659</v>
      </c>
      <c r="AC618" s="71" t="s">
        <v>654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PDM - DESCARGA - DORMENTE</v>
      </c>
      <c r="AJ618" s="9" t="str">
        <f>IF(D618="","*",VLOOKUP(AI618,BS_ATIVIDADE[#Data],3,FALSE))</f>
        <v>DORMENTE - DESCARGA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/>
      <c r="AS618" s="265"/>
      <c r="AT618" s="265"/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0</v>
      </c>
      <c r="AZ618" s="161"/>
      <c r="BA618" s="242"/>
      <c r="BB618" s="178" t="str">
        <f>IFERROR(_xlfn.XLOOKUP(AI618, BS_ATIVIDADE[ATIVIDADE],BS_ATIVIDADE[UNIDADE] ), "*")</f>
        <v>Nº DE DORMENTES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243"/>
      <c r="BI618" s="243"/>
      <c r="BJ618" s="270"/>
      <c r="BK618" s="244"/>
      <c r="BL618" s="184"/>
      <c r="BM618" s="179"/>
      <c r="BN618" s="179"/>
      <c r="BO618" s="210"/>
      <c r="BP618" s="244"/>
      <c r="BQ618" s="13" t="str">
        <f>IF(AND(BR618&lt;1,BS618&lt;1),"Produção e Intervalo",IF(BR618&lt;1,"Intervalo",IF(BS618&lt;1,"Produção","Aderente")))</f>
        <v>Produção e Intervalo</v>
      </c>
      <c r="BR618" s="19">
        <f>IF(OR(B618="",F618=""),"*",AY618/P618)</f>
        <v>0</v>
      </c>
      <c r="BS618" s="19">
        <f>IF(OR(B618="",F618=""),"*",BA618/Q618)</f>
        <v>0</v>
      </c>
    </row>
    <row r="619" spans="1:71">
      <c r="A619" s="166" t="str">
        <f>D619&amp;B619</f>
        <v>V8946020</v>
      </c>
      <c r="B619" s="167">
        <v>46020</v>
      </c>
      <c r="C619" s="239"/>
      <c r="D619" s="212" t="s">
        <v>522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78"/>
      <c r="S619" s="409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409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/>
      <c r="V619" s="260" t="s">
        <v>1695</v>
      </c>
      <c r="W619" s="248" t="s">
        <v>1098</v>
      </c>
      <c r="X619" s="240" t="s">
        <v>662</v>
      </c>
      <c r="Y619" s="179"/>
      <c r="Z619" s="179"/>
      <c r="AA619" s="211">
        <v>1</v>
      </c>
      <c r="AB619" s="71" t="s">
        <v>659</v>
      </c>
      <c r="AC619" s="71" t="s">
        <v>654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/>
      <c r="AS619" s="265"/>
      <c r="AT619" s="265"/>
      <c r="AU619" s="267"/>
      <c r="AV619" s="267"/>
      <c r="AW619" s="267"/>
      <c r="AX619" s="241"/>
      <c r="AY619" s="182">
        <f>IF(D619="","*",IFERROR(IF(ISODD(COUNT(AS619:AX619)),"ERRO",SUM((AT619-AS619),(AV619-AU619),(AX619-AW619))),"ERRO"))</f>
        <v>0</v>
      </c>
      <c r="AZ619" s="161"/>
      <c r="BA619" s="242"/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243"/>
      <c r="BI619" s="243"/>
      <c r="BJ619" s="270"/>
      <c r="BK619" s="244"/>
      <c r="BL619" s="184"/>
      <c r="BM619" s="179"/>
      <c r="BN619" s="179"/>
      <c r="BO619" s="210"/>
      <c r="BP619" s="244"/>
      <c r="BQ619" s="13" t="str">
        <f>IF(AND(BR619&lt;1,BS619&lt;1),"Produção e Intervalo",IF(BR619&lt;1,"Intervalo",IF(BS619&lt;1,"Produção","Aderente")))</f>
        <v>Produção e Intervalo</v>
      </c>
      <c r="BR619" s="19">
        <f>IF(OR(B619="",F619=""),"*",AY619/P619)</f>
        <v>0</v>
      </c>
      <c r="BS619" s="19">
        <f>IF(OR(B619="",F619=""),"*",BA619/Q619)</f>
        <v>0</v>
      </c>
    </row>
    <row r="620" spans="1:71">
      <c r="A620" s="166" t="str">
        <f>D620&amp;B620</f>
        <v>EDSON (TP-780)46020</v>
      </c>
      <c r="B620" s="167">
        <v>46020</v>
      </c>
      <c r="C620" s="239"/>
      <c r="D620" s="212" t="s">
        <v>590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98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98">
        <v>624</v>
      </c>
      <c r="R620" s="178"/>
      <c r="S620" s="409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409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/>
      <c r="V620" s="261" t="s">
        <v>938</v>
      </c>
      <c r="W620" s="172" t="s">
        <v>1130</v>
      </c>
      <c r="X620" s="240" t="s">
        <v>667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/>
      <c r="AS620" s="265"/>
      <c r="AT620" s="265"/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/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243"/>
      <c r="BI620" s="243"/>
      <c r="BJ620" s="270"/>
      <c r="BK620" s="244"/>
      <c r="BL620" s="184"/>
      <c r="BM620" s="179"/>
      <c r="BN620" s="179"/>
      <c r="BO620" s="210"/>
      <c r="BP620" s="244"/>
      <c r="BQ620" s="13" t="str">
        <f>IF(AND(BR620&lt;1,BS620&lt;1),"Produção e Intervalo",IF(BR620&lt;1,"Intervalo",IF(BS620&lt;1,"Produção","Aderente")))</f>
        <v>Produção e Intervalo</v>
      </c>
      <c r="BR620" s="19">
        <f>IF(OR(B620="",F620=""),"*",AY620/P620)</f>
        <v>0</v>
      </c>
      <c r="BS620" s="19">
        <f>IF(OR(B620="",F620=""),"*",BA620/Q620)</f>
        <v>0</v>
      </c>
    </row>
    <row r="621" spans="1:71">
      <c r="A621" s="166" t="str">
        <f>D621&amp;B621</f>
        <v>DIEGO (TP-681)46020</v>
      </c>
      <c r="B621" s="167">
        <v>46020</v>
      </c>
      <c r="C621" s="239"/>
      <c r="D621" s="212" t="s">
        <v>584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98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98">
        <v>50</v>
      </c>
      <c r="R621" s="178"/>
      <c r="S621" s="409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409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/>
      <c r="V621" s="261" t="s">
        <v>938</v>
      </c>
      <c r="W621" s="263" t="s">
        <v>1489</v>
      </c>
      <c r="X621" s="240" t="s">
        <v>667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/>
      <c r="AS621" s="265"/>
      <c r="AT621" s="265"/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/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243"/>
      <c r="BI621" s="243"/>
      <c r="BJ621" s="270"/>
      <c r="BK621" s="244"/>
      <c r="BL621" s="184"/>
      <c r="BM621" s="179"/>
      <c r="BN621" s="179"/>
      <c r="BO621" s="210"/>
      <c r="BP621" s="244"/>
      <c r="BQ621" s="13" t="str">
        <f>IF(AND(BR621&lt;1,BS621&lt;1),"Produção e Intervalo",IF(BR621&lt;1,"Intervalo",IF(BS621&lt;1,"Produção","Aderente")))</f>
        <v>Produção e Intervalo</v>
      </c>
      <c r="BR621" s="19">
        <f>IF(OR(B621="",F621=""),"*",AY621/P621)</f>
        <v>0</v>
      </c>
      <c r="BS621" s="19">
        <f>IF(OR(B621="",F621=""),"*",BA621/Q621)</f>
        <v>0</v>
      </c>
    </row>
    <row r="622" spans="1:71">
      <c r="A622" s="166" t="str">
        <f>D622&amp;B622</f>
        <v/>
      </c>
      <c r="B622" s="167"/>
      <c r="C622" s="239"/>
      <c r="D622" s="212"/>
      <c r="E622" s="273">
        <v>594</v>
      </c>
      <c r="F622" s="161"/>
      <c r="G622" s="159" t="str">
        <f>IF(D622="","*",VLOOKUP(F622,BS_ATIVIDADE[#All],3,FALSE))</f>
        <v>*</v>
      </c>
      <c r="H622" s="163"/>
      <c r="I622" s="163"/>
      <c r="J622" s="222"/>
      <c r="K622" s="222"/>
      <c r="L622" s="177"/>
      <c r="M622" s="20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335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63"/>
      <c r="P622" s="163"/>
      <c r="Q622" s="177"/>
      <c r="R622" s="178"/>
      <c r="S622" s="409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409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60"/>
      <c r="V622" s="261"/>
      <c r="W622" s="263"/>
      <c r="X622" s="240"/>
      <c r="Y622" s="179"/>
      <c r="Z622" s="179"/>
      <c r="AA622" s="177"/>
      <c r="AB622" s="161"/>
      <c r="AC622" s="161"/>
      <c r="AD622" s="163"/>
      <c r="AE622" s="177"/>
      <c r="AF622" s="177"/>
      <c r="AG622" s="177"/>
      <c r="AH622" s="180"/>
      <c r="AI622" s="171" t="str">
        <f>IF(BS_CONTROLE[[#This Row],[Atividade]]=0, "-", BS_CONTROLE[[#This Row],[Atividade]])</f>
        <v>-</v>
      </c>
      <c r="AJ622" s="9" t="str">
        <f>IF(D622="","*",VLOOKUP(AI622,BS_ATIVIDADE[#Data],3,FALSE))</f>
        <v>*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-</v>
      </c>
      <c r="AN622" s="264" t="str">
        <f>IF(BS_CONTROLE[[#This Row],[SB]]=0, "-", BS_CONTROLE[[#This Row],[SB]])</f>
        <v>-</v>
      </c>
      <c r="AO622" s="246" t="str">
        <f>IF(BS_CONTROLE[[#This Row],[SUB]]=0, "-", BS_CONTROLE[[#This Row],[SUB]])</f>
        <v>-</v>
      </c>
      <c r="AP622" s="247" t="str">
        <f>IF(BS_CONTROLE[[#This Row],[KM - Inicio]]=0, "-", BS_CONTROLE[[#This Row],[KM - Inicio]])</f>
        <v>-</v>
      </c>
      <c r="AQ622" s="247" t="str">
        <f>IF(BS_CONTROLE[[#This Row],[KM - Fim]]=0, "-", BS_CONTROLE[[#This Row],[KM - Fim]])</f>
        <v>-</v>
      </c>
      <c r="AR622" s="265"/>
      <c r="AS622" s="265"/>
      <c r="AT622" s="265"/>
      <c r="AU622" s="267"/>
      <c r="AV622" s="267"/>
      <c r="AW622" s="267"/>
      <c r="AX622" s="241"/>
      <c r="AY622" s="182" t="str">
        <f>IF(D622="","*",IFERROR(IF(ISODD(COUNT(AS622:AX622)),"ERRO",SUM((AT622-AS622),(AV622-AU622),(AX622-AW622))),"ERRO"))</f>
        <v>*</v>
      </c>
      <c r="AZ622" s="161"/>
      <c r="BA622" s="242"/>
      <c r="BB622" s="178" t="str">
        <f>IFERROR(_xlfn.XLOOKUP(AI622, BS_ATIVIDADE[ATIVIDADE],BS_ATIVIDADE[UNIDADE] ), "*")</f>
        <v>*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62"/>
      <c r="BF622" s="248" t="str">
        <f>IF(BS_CONTROLE[[#This Row],[Responsavel pelo boletim]]=0, "-", BS_CONTROLE[[#This Row],[Responsavel pelo boletim]])</f>
        <v>-</v>
      </c>
      <c r="BG622" s="184"/>
      <c r="BH622" s="243"/>
      <c r="BI622" s="243"/>
      <c r="BJ622" s="270"/>
      <c r="BK622" s="244"/>
      <c r="BL622" s="184"/>
      <c r="BM622" s="179"/>
      <c r="BN622" s="179"/>
      <c r="BO622" s="210"/>
      <c r="BP622" s="244"/>
      <c r="BQ622" s="13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</row>
    <row r="623" spans="1:71" ht="44.25" customHeight="1">
      <c r="A623" s="166" t="str">
        <f>D623&amp;B623</f>
        <v>W9646020</v>
      </c>
      <c r="B623" s="167">
        <v>46020</v>
      </c>
      <c r="C623" s="239"/>
      <c r="D623" s="212" t="s">
        <v>556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1789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1013</v>
      </c>
      <c r="O623" s="163">
        <v>0.29166666666666669</v>
      </c>
      <c r="P623" s="163">
        <v>0.20833333333333334</v>
      </c>
      <c r="Q623" s="177">
        <v>1</v>
      </c>
      <c r="R623" s="178"/>
      <c r="S623" s="409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409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/>
      <c r="V623" s="261" t="s">
        <v>1452</v>
      </c>
      <c r="W623" s="263" t="s">
        <v>1790</v>
      </c>
      <c r="X623" s="240" t="s">
        <v>662</v>
      </c>
      <c r="Y623" s="179"/>
      <c r="Z623" s="179"/>
      <c r="AA623" s="177">
        <v>2</v>
      </c>
      <c r="AB623" s="71" t="s">
        <v>659</v>
      </c>
      <c r="AC623" s="71" t="s">
        <v>654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/>
      <c r="AS623" s="265"/>
      <c r="AT623" s="265"/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/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243"/>
      <c r="BI623" s="243"/>
      <c r="BJ623" s="270"/>
      <c r="BK623" s="244"/>
      <c r="BL623" s="184"/>
      <c r="BM623" s="179"/>
      <c r="BN623" s="179"/>
      <c r="BO623" s="210"/>
      <c r="BP623" s="244"/>
      <c r="BQ623" s="13" t="str">
        <f>IF(AND(BR623&lt;1,BS623&lt;1),"Produção e Intervalo",IF(BR623&lt;1,"Intervalo",IF(BS623&lt;1,"Produção","Aderente")))</f>
        <v>Produção e Intervalo</v>
      </c>
      <c r="BR623" s="19">
        <f>IF(OR(B623="",F623=""),"*",AY623/P623)</f>
        <v>0</v>
      </c>
      <c r="BS623" s="19">
        <f>IF(OR(B623="",F623=""),"*",BA623/Q623)</f>
        <v>0</v>
      </c>
    </row>
    <row r="624" spans="1:71">
      <c r="A624" s="166" t="str">
        <f>D624&amp;B624</f>
        <v/>
      </c>
      <c r="B624" s="167"/>
      <c r="C624" s="239"/>
      <c r="D624" s="212"/>
      <c r="E624" s="273">
        <v>594</v>
      </c>
      <c r="F624" s="161"/>
      <c r="G624" s="159" t="str">
        <f>IF(D624="","*",VLOOKUP(F624,BS_ATIVIDADE[#All],3,FALSE))</f>
        <v>*</v>
      </c>
      <c r="H624" s="163"/>
      <c r="I624" s="163"/>
      <c r="J624" s="222"/>
      <c r="K624" s="222"/>
      <c r="L624" s="177"/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335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63"/>
      <c r="P624" s="163"/>
      <c r="Q624" s="177"/>
      <c r="R624" s="178"/>
      <c r="S624" s="409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409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60"/>
      <c r="V624" s="261"/>
      <c r="W624" s="263"/>
      <c r="X624" s="240"/>
      <c r="Y624" s="179"/>
      <c r="Z624" s="179"/>
      <c r="AA624" s="177"/>
      <c r="AB624" s="161"/>
      <c r="AC624" s="161"/>
      <c r="AD624" s="163"/>
      <c r="AE624" s="177"/>
      <c r="AF624" s="177"/>
      <c r="AG624" s="177"/>
      <c r="AH624" s="180"/>
      <c r="AI624" s="171" t="str">
        <f>IF(BS_CONTROLE[[#This Row],[Atividade]]=0, "-", BS_CONTROLE[[#This Row],[Atividade]])</f>
        <v>-</v>
      </c>
      <c r="AJ624" s="9" t="str">
        <f>IF(D624="","*",VLOOKUP(AI624,BS_ATIVIDADE[#Data],3,FALSE))</f>
        <v>*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-</v>
      </c>
      <c r="AN624" s="264" t="str">
        <f>IF(BS_CONTROLE[[#This Row],[SB]]=0, "-", BS_CONTROLE[[#This Row],[SB]])</f>
        <v>-</v>
      </c>
      <c r="AO624" s="246" t="str">
        <f>IF(BS_CONTROLE[[#This Row],[SUB]]=0, "-", BS_CONTROLE[[#This Row],[SUB]])</f>
        <v>-</v>
      </c>
      <c r="AP624" s="247" t="str">
        <f>IF(BS_CONTROLE[[#This Row],[KM - Inicio]]=0, "-", BS_CONTROLE[[#This Row],[KM - Inicio]])</f>
        <v>-</v>
      </c>
      <c r="AQ624" s="247" t="str">
        <f>IF(BS_CONTROLE[[#This Row],[KM - Fim]]=0, "-", BS_CONTROLE[[#This Row],[KM - Fim]])</f>
        <v>-</v>
      </c>
      <c r="AR624" s="265"/>
      <c r="AS624" s="265"/>
      <c r="AT624" s="265"/>
      <c r="AU624" s="267"/>
      <c r="AV624" s="267"/>
      <c r="AW624" s="267"/>
      <c r="AX624" s="241"/>
      <c r="AY624" s="182" t="str">
        <f>IF(D624="","*",IFERROR(IF(ISODD(COUNT(AS624:AX624)),"ERRO",SUM((AT624-AS624),(AV624-AU624),(AX624-AW624))),"ERRO"))</f>
        <v>*</v>
      </c>
      <c r="AZ624" s="161"/>
      <c r="BA624" s="242"/>
      <c r="BB624" s="178" t="str">
        <f>IFERROR(_xlfn.XLOOKUP(AI624, BS_ATIVIDADE[ATIVIDADE],BS_ATIVIDADE[UNIDADE] ), "*")</f>
        <v>*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62"/>
      <c r="BF624" s="248" t="str">
        <f>IF(BS_CONTROLE[[#This Row],[Responsavel pelo boletim]]=0, "-", BS_CONTROLE[[#This Row],[Responsavel pelo boletim]])</f>
        <v>-</v>
      </c>
      <c r="BG624" s="184"/>
      <c r="BH624" s="243"/>
      <c r="BI624" s="243"/>
      <c r="BJ624" s="270"/>
      <c r="BK624" s="244"/>
      <c r="BL624" s="184"/>
      <c r="BM624" s="179"/>
      <c r="BN624" s="179"/>
      <c r="BO624" s="210"/>
      <c r="BP624" s="244"/>
      <c r="BQ624" s="13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</row>
    <row r="625" spans="1:71">
      <c r="A625" s="166" t="str">
        <f>D625&amp;B625</f>
        <v/>
      </c>
      <c r="B625" s="167"/>
      <c r="C625" s="239"/>
      <c r="D625" s="212"/>
      <c r="E625" s="273">
        <v>594</v>
      </c>
      <c r="F625" s="161"/>
      <c r="G625" s="159" t="str">
        <f>IF(D625="","*",VLOOKUP(F625,BS_ATIVIDADE[#All],3,FALSE))</f>
        <v>*</v>
      </c>
      <c r="H625" s="163"/>
      <c r="I625" s="163"/>
      <c r="J625" s="222"/>
      <c r="K625" s="222"/>
      <c r="L625" s="177"/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335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63"/>
      <c r="P625" s="163"/>
      <c r="Q625" s="177"/>
      <c r="R625" s="178"/>
      <c r="S625" s="409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409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60"/>
      <c r="V625" s="261"/>
      <c r="W625" s="263"/>
      <c r="X625" s="240"/>
      <c r="Y625" s="179"/>
      <c r="Z625" s="179"/>
      <c r="AA625" s="177"/>
      <c r="AB625" s="161"/>
      <c r="AC625" s="161"/>
      <c r="AD625" s="163"/>
      <c r="AE625" s="177"/>
      <c r="AF625" s="177"/>
      <c r="AG625" s="177"/>
      <c r="AH625" s="180"/>
      <c r="AI625" s="171" t="str">
        <f>IF(BS_CONTROLE[[#This Row],[Atividade]]=0, "-", BS_CONTROLE[[#This Row],[Atividade]])</f>
        <v>-</v>
      </c>
      <c r="AJ625" s="9" t="str">
        <f>IF(D625="","*",VLOOKUP(AI625,BS_ATIVIDADE[#Data],3,FALSE))</f>
        <v>*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-</v>
      </c>
      <c r="AN625" s="264" t="str">
        <f>IF(BS_CONTROLE[[#This Row],[SB]]=0, "-", BS_CONTROLE[[#This Row],[SB]])</f>
        <v>-</v>
      </c>
      <c r="AO625" s="246" t="str">
        <f>IF(BS_CONTROLE[[#This Row],[SUB]]=0, "-", BS_CONTROLE[[#This Row],[SUB]])</f>
        <v>-</v>
      </c>
      <c r="AP625" s="247" t="str">
        <f>IF(BS_CONTROLE[[#This Row],[KM - Inicio]]=0, "-", BS_CONTROLE[[#This Row],[KM - Inicio]])</f>
        <v>-</v>
      </c>
      <c r="AQ625" s="247" t="str">
        <f>IF(BS_CONTROLE[[#This Row],[KM - Fim]]=0, "-", BS_CONTROLE[[#This Row],[KM - Fim]])</f>
        <v>-</v>
      </c>
      <c r="AR625" s="265"/>
      <c r="AS625" s="265"/>
      <c r="AT625" s="265"/>
      <c r="AU625" s="267"/>
      <c r="AV625" s="267"/>
      <c r="AW625" s="267"/>
      <c r="AX625" s="241"/>
      <c r="AY625" s="182" t="str">
        <f>IF(D625="","*",IFERROR(IF(ISODD(COUNT(AS625:AX625)),"ERRO",SUM((AT625-AS625),(AV625-AU625),(AX625-AW625))),"ERRO"))</f>
        <v>*</v>
      </c>
      <c r="AZ625" s="161"/>
      <c r="BA625" s="242"/>
      <c r="BB625" s="178" t="str">
        <f>IFERROR(_xlfn.XLOOKUP(AI625, BS_ATIVIDADE[ATIVIDADE],BS_ATIVIDADE[UNIDADE] ), "*")</f>
        <v>*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62"/>
      <c r="BF625" s="248" t="str">
        <f>IF(BS_CONTROLE[[#This Row],[Responsavel pelo boletim]]=0, "-", BS_CONTROLE[[#This Row],[Responsavel pelo boletim]])</f>
        <v>-</v>
      </c>
      <c r="BG625" s="184"/>
      <c r="BH625" s="243"/>
      <c r="BI625" s="243"/>
      <c r="BJ625" s="270"/>
      <c r="BK625" s="244"/>
      <c r="BL625" s="184"/>
      <c r="BM625" s="179"/>
      <c r="BN625" s="179"/>
      <c r="BO625" s="210"/>
      <c r="BP625" s="244"/>
      <c r="BQ625" s="13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</row>
    <row r="626" spans="1:71">
      <c r="A626" s="166" t="str">
        <f>D626&amp;B626</f>
        <v/>
      </c>
      <c r="B626" s="167"/>
      <c r="C626" s="239"/>
      <c r="D626" s="212"/>
      <c r="E626" s="273">
        <v>594</v>
      </c>
      <c r="F626" s="161"/>
      <c r="G626" s="159" t="str">
        <f>IF(D626="","*",VLOOKUP(F626,BS_ATIVIDADE[#All],3,FALSE))</f>
        <v>*</v>
      </c>
      <c r="H626" s="163"/>
      <c r="I626" s="163"/>
      <c r="J626" s="222"/>
      <c r="K626" s="222"/>
      <c r="L626" s="177"/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335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63"/>
      <c r="P626" s="163"/>
      <c r="Q626" s="177"/>
      <c r="R626" s="178"/>
      <c r="S626" s="409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409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60"/>
      <c r="V626" s="261"/>
      <c r="W626" s="263"/>
      <c r="X626" s="240"/>
      <c r="Y626" s="179"/>
      <c r="Z626" s="179"/>
      <c r="AA626" s="177"/>
      <c r="AB626" s="161"/>
      <c r="AC626" s="161"/>
      <c r="AD626" s="163"/>
      <c r="AE626" s="177"/>
      <c r="AF626" s="177"/>
      <c r="AG626" s="177"/>
      <c r="AH626" s="180"/>
      <c r="AI626" s="171" t="str">
        <f>IF(BS_CONTROLE[[#This Row],[Atividade]]=0, "-", BS_CONTROLE[[#This Row],[Atividade]])</f>
        <v>-</v>
      </c>
      <c r="AJ626" s="9" t="str">
        <f>IF(D626="","*",VLOOKUP(AI626,BS_ATIVIDADE[#Data],3,FALSE))</f>
        <v>*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-</v>
      </c>
      <c r="AN626" s="264" t="str">
        <f>IF(BS_CONTROLE[[#This Row],[SB]]=0, "-", BS_CONTROLE[[#This Row],[SB]])</f>
        <v>-</v>
      </c>
      <c r="AO626" s="246" t="str">
        <f>IF(BS_CONTROLE[[#This Row],[SUB]]=0, "-", BS_CONTROLE[[#This Row],[SUB]])</f>
        <v>-</v>
      </c>
      <c r="AP626" s="247" t="str">
        <f>IF(BS_CONTROLE[[#This Row],[KM - Inicio]]=0, "-", BS_CONTROLE[[#This Row],[KM - Inicio]])</f>
        <v>-</v>
      </c>
      <c r="AQ626" s="247" t="str">
        <f>IF(BS_CONTROLE[[#This Row],[KM - Fim]]=0, "-", BS_CONTROLE[[#This Row],[KM - Fim]])</f>
        <v>-</v>
      </c>
      <c r="AR626" s="265"/>
      <c r="AS626" s="265"/>
      <c r="AT626" s="265"/>
      <c r="AU626" s="267"/>
      <c r="AV626" s="267"/>
      <c r="AW626" s="267"/>
      <c r="AX626" s="241"/>
      <c r="AY626" s="182" t="str">
        <f>IF(D626="","*",IFERROR(IF(ISODD(COUNT(AS626:AX626)),"ERRO",SUM((AT626-AS626),(AV626-AU626),(AX626-AW626))),"ERRO"))</f>
        <v>*</v>
      </c>
      <c r="AZ626" s="161"/>
      <c r="BA626" s="242"/>
      <c r="BB626" s="178" t="str">
        <f>IFERROR(_xlfn.XLOOKUP(AI626, BS_ATIVIDADE[ATIVIDADE],BS_ATIVIDADE[UNIDADE] ), "*")</f>
        <v>*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62"/>
      <c r="BF626" s="248" t="str">
        <f>IF(BS_CONTROLE[[#This Row],[Responsavel pelo boletim]]=0, "-", BS_CONTROLE[[#This Row],[Responsavel pelo boletim]])</f>
        <v>-</v>
      </c>
      <c r="BG626" s="184"/>
      <c r="BH626" s="243"/>
      <c r="BI626" s="243"/>
      <c r="BJ626" s="270"/>
      <c r="BK626" s="244"/>
      <c r="BL626" s="184"/>
      <c r="BM626" s="179"/>
      <c r="BN626" s="179"/>
      <c r="BO626" s="210"/>
      <c r="BP626" s="244"/>
      <c r="BQ626" s="13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</row>
    <row r="627" spans="1:71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78"/>
      <c r="S627" s="409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409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/>
      <c r="V627" s="261"/>
      <c r="W627" s="263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243"/>
      <c r="BI627" s="243"/>
      <c r="BJ627" s="270"/>
      <c r="BK627" s="244"/>
      <c r="BL627" s="184"/>
      <c r="BM627" s="179"/>
      <c r="BN627" s="179"/>
      <c r="BO627" s="210"/>
      <c r="BP627" s="244"/>
      <c r="BQ627" s="13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</row>
    <row r="628" spans="1:71">
      <c r="A628" s="166" t="str">
        <f>D628&amp;B628</f>
        <v/>
      </c>
      <c r="B628" s="167"/>
      <c r="C628" s="239"/>
      <c r="D628" s="212"/>
      <c r="E628" s="273">
        <v>594</v>
      </c>
      <c r="F628" s="161"/>
      <c r="G628" s="159" t="str">
        <f>IF(D628="","*",VLOOKUP(F628,BS_ATIVIDADE[#All],3,FALSE))</f>
        <v>*</v>
      </c>
      <c r="H628" s="163"/>
      <c r="I628" s="163"/>
      <c r="J628" s="222"/>
      <c r="K628" s="222"/>
      <c r="L628" s="177"/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335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63"/>
      <c r="P628" s="163"/>
      <c r="Q628" s="177"/>
      <c r="R628" s="178"/>
      <c r="S628" s="409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409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60"/>
      <c r="V628" s="261"/>
      <c r="W628" s="263"/>
      <c r="X628" s="240"/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-</v>
      </c>
      <c r="AJ628" s="9" t="str">
        <f>IF(D628="","*",VLOOKUP(AI628,BS_ATIVIDADE[#Data],3,FALSE))</f>
        <v>*</v>
      </c>
      <c r="AK628" s="264" t="str">
        <f>IF(BS_CONTROLE[[#This Row],[Local - Partida]]=0, "-", BS_CONTROLE[[#This Row],[Local - Partida]])</f>
        <v>-</v>
      </c>
      <c r="AL628" s="264" t="str">
        <f>IF(BS_CONTROLE[[#This Row],[Local - Encerramento]]=0, "-", BS_CONTROLE[[#This Row],[Local - Encerramento]])</f>
        <v>-</v>
      </c>
      <c r="AM628" s="264" t="str">
        <f>IF(BS_CONTROLE[[#This Row],[Entre - Estações]]=0, "-", BS_CONTROLE[[#This Row],[Entre - Estações]])</f>
        <v>-</v>
      </c>
      <c r="AN628" s="264" t="str">
        <f>IF(BS_CONTROLE[[#This Row],[SB]]=0, "-", BS_CONTROLE[[#This Row],[SB]])</f>
        <v>-</v>
      </c>
      <c r="AO628" s="246" t="str">
        <f>IF(BS_CONTROLE[[#This Row],[SUB]]=0, "-", BS_CONTROLE[[#This Row],[SUB]])</f>
        <v>-</v>
      </c>
      <c r="AP628" s="247" t="str">
        <f>IF(BS_CONTROLE[[#This Row],[KM - Inicio]]=0, "-", BS_CONTROLE[[#This Row],[KM - Inicio]])</f>
        <v>-</v>
      </c>
      <c r="AQ628" s="247" t="str">
        <f>IF(BS_CONTROLE[[#This Row],[KM - Fim]]=0, "-", BS_CONTROLE[[#This Row],[KM - Fim]])</f>
        <v>-</v>
      </c>
      <c r="AR628" s="265"/>
      <c r="AS628" s="265"/>
      <c r="AT628" s="265"/>
      <c r="AU628" s="267"/>
      <c r="AV628" s="267"/>
      <c r="AW628" s="267"/>
      <c r="AX628" s="241"/>
      <c r="AY628" s="182" t="str">
        <f>IF(D628="","*",IFERROR(IF(ISODD(COUNT(AS628:AX628)),"ERRO",SUM((AT628-AS628),(AV628-AU628),(AX628-AW628))),"ERRO"))</f>
        <v>*</v>
      </c>
      <c r="AZ628" s="161"/>
      <c r="BA628" s="242"/>
      <c r="BB628" s="178" t="str">
        <f>IFERROR(_xlfn.XLOOKUP(AI628, BS_ATIVIDADE[ATIVIDADE],BS_ATIVIDADE[UNIDADE] ), "*")</f>
        <v>*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62"/>
      <c r="BF628" s="248" t="str">
        <f>IF(BS_CONTROLE[[#This Row],[Responsavel pelo boletim]]=0, "-", BS_CONTROLE[[#This Row],[Responsavel pelo boletim]])</f>
        <v>-</v>
      </c>
      <c r="BG628" s="184"/>
      <c r="BH628" s="243"/>
      <c r="BI628" s="243"/>
      <c r="BJ628" s="270"/>
      <c r="BK628" s="244"/>
      <c r="BL628" s="184"/>
      <c r="BM628" s="179"/>
      <c r="BN628" s="179"/>
      <c r="BO628" s="210"/>
      <c r="BP628" s="244"/>
      <c r="BQ628" s="13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</row>
    <row r="629" spans="1:71">
      <c r="A629" s="166" t="str">
        <f>D629&amp;B629</f>
        <v/>
      </c>
      <c r="B629" s="167"/>
      <c r="C629" s="239"/>
      <c r="D629" s="212"/>
      <c r="E629" s="273">
        <v>594</v>
      </c>
      <c r="F629" s="161"/>
      <c r="G629" s="159" t="str">
        <f>IF(D629="","*",VLOOKUP(F629,BS_ATIVIDADE[#All],3,FALSE))</f>
        <v>*</v>
      </c>
      <c r="H629" s="163"/>
      <c r="I629" s="163"/>
      <c r="J629" s="222"/>
      <c r="K629" s="222"/>
      <c r="L629" s="177"/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335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63"/>
      <c r="P629" s="163"/>
      <c r="Q629" s="177"/>
      <c r="R629" s="178"/>
      <c r="S629" s="409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409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60"/>
      <c r="V629" s="261"/>
      <c r="W629" s="263"/>
      <c r="X629" s="240"/>
      <c r="Y629" s="179"/>
      <c r="Z629" s="179"/>
      <c r="AA629" s="177"/>
      <c r="AB629" s="161"/>
      <c r="AC629" s="161"/>
      <c r="AD629" s="163"/>
      <c r="AE629" s="177"/>
      <c r="AF629" s="177"/>
      <c r="AG629" s="177"/>
      <c r="AH629" s="180"/>
      <c r="AI629" s="171" t="str">
        <f>IF(BS_CONTROLE[[#This Row],[Atividade]]=0, "-", BS_CONTROLE[[#This Row],[Atividade]])</f>
        <v>-</v>
      </c>
      <c r="AJ629" s="9" t="str">
        <f>IF(D629="","*",VLOOKUP(AI629,BS_ATIVIDADE[#Data],3,FALSE))</f>
        <v>*</v>
      </c>
      <c r="AK629" s="264" t="str">
        <f>IF(BS_CONTROLE[[#This Row],[Local - Partida]]=0, "-", BS_CONTROLE[[#This Row],[Local - Partida]])</f>
        <v>-</v>
      </c>
      <c r="AL629" s="264" t="str">
        <f>IF(BS_CONTROLE[[#This Row],[Local - Encerramento]]=0, "-", BS_CONTROLE[[#This Row],[Local - Encerramento]])</f>
        <v>-</v>
      </c>
      <c r="AM629" s="264" t="str">
        <f>IF(BS_CONTROLE[[#This Row],[Entre - Estações]]=0, "-", BS_CONTROLE[[#This Row],[Entre - Estações]])</f>
        <v>-</v>
      </c>
      <c r="AN629" s="264" t="str">
        <f>IF(BS_CONTROLE[[#This Row],[SB]]=0, "-", BS_CONTROLE[[#This Row],[SB]])</f>
        <v>-</v>
      </c>
      <c r="AO629" s="246" t="str">
        <f>IF(BS_CONTROLE[[#This Row],[SUB]]=0, "-", BS_CONTROLE[[#This Row],[SUB]])</f>
        <v>-</v>
      </c>
      <c r="AP629" s="247" t="str">
        <f>IF(BS_CONTROLE[[#This Row],[KM - Inicio]]=0, "-", BS_CONTROLE[[#This Row],[KM - Inicio]])</f>
        <v>-</v>
      </c>
      <c r="AQ629" s="247" t="str">
        <f>IF(BS_CONTROLE[[#This Row],[KM - Fim]]=0, "-", BS_CONTROLE[[#This Row],[KM - Fim]])</f>
        <v>-</v>
      </c>
      <c r="AR629" s="265"/>
      <c r="AS629" s="265"/>
      <c r="AT629" s="265"/>
      <c r="AU629" s="267"/>
      <c r="AV629" s="267"/>
      <c r="AW629" s="267"/>
      <c r="AX629" s="241"/>
      <c r="AY629" s="182" t="str">
        <f>IF(D629="","*",IFERROR(IF(ISODD(COUNT(AS629:AX629)),"ERRO",SUM((AT629-AS629),(AV629-AU629),(AX629-AW629))),"ERRO"))</f>
        <v>*</v>
      </c>
      <c r="AZ629" s="161"/>
      <c r="BA629" s="242"/>
      <c r="BB629" s="178" t="str">
        <f>IFERROR(_xlfn.XLOOKUP(AI629, BS_ATIVIDADE[ATIVIDADE],BS_ATIVIDADE[UNIDADE] ), "*")</f>
        <v>*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62"/>
      <c r="BF629" s="248" t="str">
        <f>IF(BS_CONTROLE[[#This Row],[Responsavel pelo boletim]]=0, "-", BS_CONTROLE[[#This Row],[Responsavel pelo boletim]])</f>
        <v>-</v>
      </c>
      <c r="BG629" s="184"/>
      <c r="BH629" s="243"/>
      <c r="BI629" s="243"/>
      <c r="BJ629" s="270"/>
      <c r="BK629" s="244"/>
      <c r="BL629" s="184"/>
      <c r="BM629" s="179"/>
      <c r="BN629" s="179"/>
      <c r="BO629" s="210"/>
      <c r="BP629" s="244"/>
      <c r="BQ629" s="13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</row>
    <row r="630" spans="1:71">
      <c r="A630" s="166" t="str">
        <f>D630&amp;B630</f>
        <v/>
      </c>
      <c r="B630" s="167"/>
      <c r="C630" s="239"/>
      <c r="D630" s="240"/>
      <c r="E630" s="273">
        <v>594</v>
      </c>
      <c r="F630" s="161"/>
      <c r="G630" s="159" t="str">
        <f>IF(D630="","*",VLOOKUP(F630,BS_ATIVIDADE[#All],3,FALSE))</f>
        <v>*</v>
      </c>
      <c r="H630" s="163"/>
      <c r="I630" s="163"/>
      <c r="J630" s="222"/>
      <c r="K630" s="222"/>
      <c r="L630" s="177"/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335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63"/>
      <c r="P630" s="163"/>
      <c r="Q630" s="177"/>
      <c r="R630" s="178"/>
      <c r="S630" s="409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409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60"/>
      <c r="V630" s="261"/>
      <c r="W630" s="263"/>
      <c r="X630" s="240"/>
      <c r="Y630" s="179"/>
      <c r="Z630" s="179"/>
      <c r="AA630" s="177"/>
      <c r="AB630" s="161"/>
      <c r="AC630" s="161"/>
      <c r="AD630" s="163"/>
      <c r="AE630" s="177"/>
      <c r="AF630" s="177"/>
      <c r="AG630" s="177"/>
      <c r="AH630" s="180"/>
      <c r="AI630" s="171" t="str">
        <f>IF(BS_CONTROLE[[#This Row],[Atividade]]=0, "-", BS_CONTROLE[[#This Row],[Atividade]])</f>
        <v>-</v>
      </c>
      <c r="AJ630" s="9" t="str">
        <f>IF(D630="","*",VLOOKUP(AI630,BS_ATIVIDADE[#Data],3,FALSE))</f>
        <v>*</v>
      </c>
      <c r="AK630" s="264" t="str">
        <f>IF(BS_CONTROLE[[#This Row],[Local - Partida]]=0, "-", BS_CONTROLE[[#This Row],[Local - Partida]])</f>
        <v>-</v>
      </c>
      <c r="AL630" s="264" t="str">
        <f>IF(BS_CONTROLE[[#This Row],[Local - Encerramento]]=0, "-", BS_CONTROLE[[#This Row],[Local - Encerramento]])</f>
        <v>-</v>
      </c>
      <c r="AM630" s="264" t="str">
        <f>IF(BS_CONTROLE[[#This Row],[Entre - Estações]]=0, "-", BS_CONTROLE[[#This Row],[Entre - Estações]])</f>
        <v>-</v>
      </c>
      <c r="AN630" s="264" t="str">
        <f>IF(BS_CONTROLE[[#This Row],[SB]]=0, "-", BS_CONTROLE[[#This Row],[SB]])</f>
        <v>-</v>
      </c>
      <c r="AO630" s="246" t="str">
        <f>IF(BS_CONTROLE[[#This Row],[SUB]]=0, "-", BS_CONTROLE[[#This Row],[SUB]])</f>
        <v>-</v>
      </c>
      <c r="AP630" s="247" t="str">
        <f>IF(BS_CONTROLE[[#This Row],[KM - Inicio]]=0, "-", BS_CONTROLE[[#This Row],[KM - Inicio]])</f>
        <v>-</v>
      </c>
      <c r="AQ630" s="247" t="str">
        <f>IF(BS_CONTROLE[[#This Row],[KM - Fim]]=0, "-", BS_CONTROLE[[#This Row],[KM - Fim]])</f>
        <v>-</v>
      </c>
      <c r="AR630" s="265"/>
      <c r="AS630" s="265"/>
      <c r="AT630" s="265"/>
      <c r="AU630" s="267"/>
      <c r="AV630" s="267"/>
      <c r="AW630" s="267"/>
      <c r="AX630" s="241"/>
      <c r="AY630" s="182" t="str">
        <f>IF(D630="","*",IFERROR(IF(ISODD(COUNT(AS630:AX630)),"ERRO",SUM((AT630-AS630),(AV630-AU630),(AX630-AW630))),"ERRO"))</f>
        <v>*</v>
      </c>
      <c r="AZ630" s="161"/>
      <c r="BA630" s="242"/>
      <c r="BB630" s="178" t="str">
        <f>IFERROR(_xlfn.XLOOKUP(AI630, BS_ATIVIDADE[ATIVIDADE],BS_ATIVIDADE[UNIDADE] ), "*")</f>
        <v>*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62"/>
      <c r="BF630" s="248" t="str">
        <f>IF(BS_CONTROLE[[#This Row],[Responsavel pelo boletim]]=0, "-", BS_CONTROLE[[#This Row],[Responsavel pelo boletim]])</f>
        <v>-</v>
      </c>
      <c r="BG630" s="184"/>
      <c r="BH630" s="243"/>
      <c r="BI630" s="243"/>
      <c r="BJ630" s="270"/>
      <c r="BK630" s="244"/>
      <c r="BL630" s="184"/>
      <c r="BM630" s="179"/>
      <c r="BN630" s="179"/>
      <c r="BO630" s="210"/>
      <c r="BP630" s="244"/>
      <c r="BQ630" s="13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</row>
    <row r="631" spans="1:71">
      <c r="A631" s="166" t="str">
        <f>D631&amp;B631</f>
        <v/>
      </c>
      <c r="B631" s="167"/>
      <c r="C631" s="239"/>
      <c r="D631" s="240"/>
      <c r="E631" s="273">
        <v>594</v>
      </c>
      <c r="F631" s="161"/>
      <c r="G631" s="159" t="str">
        <f>IF(D631="","*",VLOOKUP(F631,BS_ATIVIDADE[#All],3,FALSE))</f>
        <v>*</v>
      </c>
      <c r="H631" s="163"/>
      <c r="I631" s="163"/>
      <c r="J631" s="222"/>
      <c r="K631" s="222"/>
      <c r="L631" s="177"/>
      <c r="M631" s="20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335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63"/>
      <c r="P631" s="163"/>
      <c r="Q631" s="177"/>
      <c r="R631" s="178"/>
      <c r="S631" s="409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409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60"/>
      <c r="V631" s="261"/>
      <c r="W631" s="263"/>
      <c r="X631" s="240"/>
      <c r="Y631" s="179"/>
      <c r="Z631" s="179"/>
      <c r="AA631" s="177"/>
      <c r="AB631" s="161"/>
      <c r="AC631" s="161"/>
      <c r="AD631" s="163"/>
      <c r="AE631" s="177"/>
      <c r="AF631" s="177"/>
      <c r="AG631" s="177"/>
      <c r="AH631" s="180"/>
      <c r="AI631" s="171" t="str">
        <f>IF(BS_CONTROLE[[#This Row],[Atividade]]=0, "-", BS_CONTROLE[[#This Row],[Atividade]])</f>
        <v>-</v>
      </c>
      <c r="AJ631" s="9" t="str">
        <f>IF(D631="","*",VLOOKUP(AI631,BS_ATIVIDADE[#Data],3,FALSE))</f>
        <v>*</v>
      </c>
      <c r="AK631" s="264" t="str">
        <f>IF(BS_CONTROLE[[#This Row],[Local - Partida]]=0, "-", BS_CONTROLE[[#This Row],[Local - Partida]])</f>
        <v>-</v>
      </c>
      <c r="AL631" s="264" t="str">
        <f>IF(BS_CONTROLE[[#This Row],[Local - Encerramento]]=0, "-", BS_CONTROLE[[#This Row],[Local - Encerramento]])</f>
        <v>-</v>
      </c>
      <c r="AM631" s="264" t="str">
        <f>IF(BS_CONTROLE[[#This Row],[Entre - Estações]]=0, "-", BS_CONTROLE[[#This Row],[Entre - Estações]])</f>
        <v>-</v>
      </c>
      <c r="AN631" s="264" t="str">
        <f>IF(BS_CONTROLE[[#This Row],[SB]]=0, "-", BS_CONTROLE[[#This Row],[SB]])</f>
        <v>-</v>
      </c>
      <c r="AO631" s="246" t="str">
        <f>IF(BS_CONTROLE[[#This Row],[SUB]]=0, "-", BS_CONTROLE[[#This Row],[SUB]])</f>
        <v>-</v>
      </c>
      <c r="AP631" s="247" t="str">
        <f>IF(BS_CONTROLE[[#This Row],[KM - Inicio]]=0, "-", BS_CONTROLE[[#This Row],[KM - Inicio]])</f>
        <v>-</v>
      </c>
      <c r="AQ631" s="247" t="str">
        <f>IF(BS_CONTROLE[[#This Row],[KM - Fim]]=0, "-", BS_CONTROLE[[#This Row],[KM - Fim]])</f>
        <v>-</v>
      </c>
      <c r="AR631" s="265"/>
      <c r="AS631" s="265"/>
      <c r="AT631" s="265"/>
      <c r="AU631" s="267"/>
      <c r="AV631" s="267"/>
      <c r="AW631" s="267"/>
      <c r="AX631" s="241"/>
      <c r="AY631" s="182" t="str">
        <f>IF(D631="","*",IFERROR(IF(ISODD(COUNT(AS631:AX631)),"ERRO",SUM((AT631-AS631),(AV631-AU631),(AX631-AW631))),"ERRO"))</f>
        <v>*</v>
      </c>
      <c r="AZ631" s="161"/>
      <c r="BA631" s="242"/>
      <c r="BB631" s="178" t="str">
        <f>IFERROR(_xlfn.XLOOKUP(AI631, BS_ATIVIDADE[ATIVIDADE],BS_ATIVIDADE[UNIDADE] ), "*")</f>
        <v>*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62"/>
      <c r="BF631" s="248" t="str">
        <f>IF(BS_CONTROLE[[#This Row],[Responsavel pelo boletim]]=0, "-", BS_CONTROLE[[#This Row],[Responsavel pelo boletim]])</f>
        <v>-</v>
      </c>
      <c r="BG631" s="184"/>
      <c r="BH631" s="243"/>
      <c r="BI631" s="243"/>
      <c r="BJ631" s="270"/>
      <c r="BK631" s="244"/>
      <c r="BL631" s="184"/>
      <c r="BM631" s="179"/>
      <c r="BN631" s="179"/>
      <c r="BO631" s="210"/>
      <c r="BP631" s="244"/>
      <c r="BQ631" s="13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</row>
    <row r="632" spans="1:71">
      <c r="A632" s="166" t="str">
        <f>D632&amp;B632</f>
        <v/>
      </c>
      <c r="B632" s="167"/>
      <c r="C632" s="239"/>
      <c r="D632" s="240"/>
      <c r="E632" s="273">
        <v>594</v>
      </c>
      <c r="F632" s="161"/>
      <c r="G632" s="159" t="str">
        <f>IF(D632="","*",VLOOKUP(F632,BS_ATIVIDADE[#All],3,FALSE))</f>
        <v>*</v>
      </c>
      <c r="H632" s="163"/>
      <c r="I632" s="163"/>
      <c r="J632" s="222"/>
      <c r="K632" s="222"/>
      <c r="L632" s="177"/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63"/>
      <c r="P632" s="163"/>
      <c r="Q632" s="177"/>
      <c r="R632" s="178"/>
      <c r="S632" s="409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409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60"/>
      <c r="V632" s="261"/>
      <c r="W632" s="263"/>
      <c r="X632" s="240"/>
      <c r="Y632" s="179"/>
      <c r="Z632" s="179"/>
      <c r="AA632" s="177"/>
      <c r="AB632" s="161"/>
      <c r="AC632" s="161"/>
      <c r="AD632" s="163"/>
      <c r="AE632" s="177"/>
      <c r="AF632" s="177"/>
      <c r="AG632" s="177"/>
      <c r="AH632" s="180"/>
      <c r="AI632" s="171" t="str">
        <f>IF(BS_CONTROLE[[#This Row],[Atividade]]=0, "-", BS_CONTROLE[[#This Row],[Atividade]])</f>
        <v>-</v>
      </c>
      <c r="AJ632" s="9" t="str">
        <f>IF(D632="","*",VLOOKUP(AI632,BS_ATIVIDADE[#Data],3,FALSE))</f>
        <v>*</v>
      </c>
      <c r="AK632" s="264" t="str">
        <f>IF(BS_CONTROLE[[#This Row],[Local - Partida]]=0, "-", BS_CONTROLE[[#This Row],[Local - Partida]])</f>
        <v>-</v>
      </c>
      <c r="AL632" s="264" t="str">
        <f>IF(BS_CONTROLE[[#This Row],[Local - Encerramento]]=0, "-", BS_CONTROLE[[#This Row],[Local - Encerramento]])</f>
        <v>-</v>
      </c>
      <c r="AM632" s="264" t="str">
        <f>IF(BS_CONTROLE[[#This Row],[Entre - Estações]]=0, "-", BS_CONTROLE[[#This Row],[Entre - Estações]])</f>
        <v>-</v>
      </c>
      <c r="AN632" s="264" t="str">
        <f>IF(BS_CONTROLE[[#This Row],[SB]]=0, "-", BS_CONTROLE[[#This Row],[SB]])</f>
        <v>-</v>
      </c>
      <c r="AO632" s="246" t="str">
        <f>IF(BS_CONTROLE[[#This Row],[SUB]]=0, "-", BS_CONTROLE[[#This Row],[SUB]])</f>
        <v>-</v>
      </c>
      <c r="AP632" s="247" t="str">
        <f>IF(BS_CONTROLE[[#This Row],[KM - Inicio]]=0, "-", BS_CONTROLE[[#This Row],[KM - Inicio]])</f>
        <v>-</v>
      </c>
      <c r="AQ632" s="247" t="str">
        <f>IF(BS_CONTROLE[[#This Row],[KM - Fim]]=0, "-", BS_CONTROLE[[#This Row],[KM - Fim]])</f>
        <v>-</v>
      </c>
      <c r="AR632" s="265"/>
      <c r="AS632" s="265"/>
      <c r="AT632" s="265"/>
      <c r="AU632" s="267"/>
      <c r="AV632" s="267"/>
      <c r="AW632" s="267"/>
      <c r="AX632" s="241"/>
      <c r="AY632" s="182" t="str">
        <f>IF(D632="","*",IFERROR(IF(ISODD(COUNT(AS632:AX632)),"ERRO",SUM((AT632-AS632),(AV632-AU632),(AX632-AW632))),"ERRO"))</f>
        <v>*</v>
      </c>
      <c r="AZ632" s="161"/>
      <c r="BA632" s="242"/>
      <c r="BB632" s="178" t="str">
        <f>IFERROR(_xlfn.XLOOKUP(AI632, BS_ATIVIDADE[ATIVIDADE],BS_ATIVIDADE[UNIDADE] ), "*")</f>
        <v>*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62"/>
      <c r="BF632" s="248" t="str">
        <f>IF(BS_CONTROLE[[#This Row],[Responsavel pelo boletim]]=0, "-", BS_CONTROLE[[#This Row],[Responsavel pelo boletim]])</f>
        <v>-</v>
      </c>
      <c r="BG632" s="184"/>
      <c r="BH632" s="243"/>
      <c r="BI632" s="243"/>
      <c r="BJ632" s="270"/>
      <c r="BK632" s="244"/>
      <c r="BL632" s="184"/>
      <c r="BM632" s="179"/>
      <c r="BN632" s="179"/>
      <c r="BO632" s="210"/>
      <c r="BP632" s="244"/>
      <c r="BQ632" s="13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</row>
    <row r="633" spans="1:71">
      <c r="A633" s="166" t="str">
        <f>D633&amp;B633</f>
        <v/>
      </c>
      <c r="B633" s="167"/>
      <c r="C633" s="239"/>
      <c r="D633" s="240"/>
      <c r="E633" s="273">
        <v>594</v>
      </c>
      <c r="F633" s="161"/>
      <c r="G633" s="159" t="str">
        <f>IF(D633="","*",VLOOKUP(F633,BS_ATIVIDADE[#All],3,FALSE))</f>
        <v>*</v>
      </c>
      <c r="H633" s="163"/>
      <c r="I633" s="163"/>
      <c r="J633" s="222"/>
      <c r="K633" s="222"/>
      <c r="L633" s="177"/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335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63"/>
      <c r="P633" s="163"/>
      <c r="Q633" s="177"/>
      <c r="R633" s="178"/>
      <c r="S633" s="409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409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60"/>
      <c r="V633" s="261"/>
      <c r="W633" s="263"/>
      <c r="X633" s="240"/>
      <c r="Y633" s="179"/>
      <c r="Z633" s="179"/>
      <c r="AA633" s="177"/>
      <c r="AB633" s="161"/>
      <c r="AC633" s="161"/>
      <c r="AD633" s="163"/>
      <c r="AE633" s="177"/>
      <c r="AF633" s="177"/>
      <c r="AG633" s="177"/>
      <c r="AH633" s="180"/>
      <c r="AI633" s="171" t="str">
        <f>IF(BS_CONTROLE[[#This Row],[Atividade]]=0, "-", BS_CONTROLE[[#This Row],[Atividade]])</f>
        <v>-</v>
      </c>
      <c r="AJ633" s="9" t="str">
        <f>IF(D633="","*",VLOOKUP(AI633,BS_ATIVIDADE[#Data],3,FALSE))</f>
        <v>*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-</v>
      </c>
      <c r="AN633" s="264" t="str">
        <f>IF(BS_CONTROLE[[#This Row],[SB]]=0, "-", BS_CONTROLE[[#This Row],[SB]])</f>
        <v>-</v>
      </c>
      <c r="AO633" s="246" t="str">
        <f>IF(BS_CONTROLE[[#This Row],[SUB]]=0, "-", BS_CONTROLE[[#This Row],[SUB]])</f>
        <v>-</v>
      </c>
      <c r="AP633" s="247" t="str">
        <f>IF(BS_CONTROLE[[#This Row],[KM - Inicio]]=0, "-", BS_CONTROLE[[#This Row],[KM - Inicio]])</f>
        <v>-</v>
      </c>
      <c r="AQ633" s="247" t="str">
        <f>IF(BS_CONTROLE[[#This Row],[KM - Fim]]=0, "-", BS_CONTROLE[[#This Row],[KM - Fim]])</f>
        <v>-</v>
      </c>
      <c r="AR633" s="265"/>
      <c r="AS633" s="265"/>
      <c r="AT633" s="265"/>
      <c r="AU633" s="267"/>
      <c r="AV633" s="267"/>
      <c r="AW633" s="267"/>
      <c r="AX633" s="241"/>
      <c r="AY633" s="182" t="str">
        <f>IF(D633="","*",IFERROR(IF(ISODD(COUNT(AS633:AX633)),"ERRO",SUM((AT633-AS633),(AV633-AU633),(AX633-AW633))),"ERRO"))</f>
        <v>*</v>
      </c>
      <c r="AZ633" s="161"/>
      <c r="BA633" s="242"/>
      <c r="BB633" s="178" t="str">
        <f>IFERROR(_xlfn.XLOOKUP(AI633, BS_ATIVIDADE[ATIVIDADE],BS_ATIVIDADE[UNIDADE] ), "*")</f>
        <v>*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62"/>
      <c r="BF633" s="248" t="str">
        <f>IF(BS_CONTROLE[[#This Row],[Responsavel pelo boletim]]=0, "-", BS_CONTROLE[[#This Row],[Responsavel pelo boletim]])</f>
        <v>-</v>
      </c>
      <c r="BG633" s="184"/>
      <c r="BH633" s="243"/>
      <c r="BI633" s="243"/>
      <c r="BJ633" s="270"/>
      <c r="BK633" s="244"/>
      <c r="BL633" s="184"/>
      <c r="BM633" s="179"/>
      <c r="BN633" s="179"/>
      <c r="BO633" s="210"/>
      <c r="BP633" s="244"/>
      <c r="BQ633" s="13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</row>
    <row r="634" spans="1:71">
      <c r="A634" s="166" t="str">
        <f>D634&amp;B634</f>
        <v/>
      </c>
      <c r="B634" s="167"/>
      <c r="C634" s="239"/>
      <c r="D634" s="240"/>
      <c r="E634" s="273">
        <v>594</v>
      </c>
      <c r="F634" s="161"/>
      <c r="G634" s="159" t="str">
        <f>IF(D634="","*",VLOOKUP(F634,BS_ATIVIDADE[#All],3,FALSE))</f>
        <v>*</v>
      </c>
      <c r="H634" s="163"/>
      <c r="I634" s="163"/>
      <c r="J634" s="222"/>
      <c r="K634" s="222"/>
      <c r="L634" s="177"/>
      <c r="M634" s="20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335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63"/>
      <c r="P634" s="163"/>
      <c r="Q634" s="177"/>
      <c r="R634" s="178"/>
      <c r="S634" s="409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409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60"/>
      <c r="V634" s="261"/>
      <c r="W634" s="263"/>
      <c r="X634" s="240"/>
      <c r="Y634" s="179"/>
      <c r="Z634" s="179"/>
      <c r="AA634" s="177"/>
      <c r="AB634" s="161"/>
      <c r="AC634" s="161"/>
      <c r="AD634" s="163"/>
      <c r="AE634" s="177"/>
      <c r="AF634" s="177"/>
      <c r="AG634" s="177"/>
      <c r="AH634" s="180"/>
      <c r="AI634" s="171" t="str">
        <f>IF(BS_CONTROLE[[#This Row],[Atividade]]=0, "-", BS_CONTROLE[[#This Row],[Atividade]])</f>
        <v>-</v>
      </c>
      <c r="AJ634" s="9" t="str">
        <f>IF(D634="","*",VLOOKUP(AI634,BS_ATIVIDADE[#Data],3,FALSE))</f>
        <v>*</v>
      </c>
      <c r="AK634" s="264" t="str">
        <f>IF(BS_CONTROLE[[#This Row],[Local - Partida]]=0, "-", BS_CONTROLE[[#This Row],[Local - Partida]])</f>
        <v>-</v>
      </c>
      <c r="AL634" s="264" t="str">
        <f>IF(BS_CONTROLE[[#This Row],[Local - Encerramento]]=0, "-", BS_CONTROLE[[#This Row],[Local - Encerramento]])</f>
        <v>-</v>
      </c>
      <c r="AM634" s="264" t="str">
        <f>IF(BS_CONTROLE[[#This Row],[Entre - Estações]]=0, "-", BS_CONTROLE[[#This Row],[Entre - Estações]])</f>
        <v>-</v>
      </c>
      <c r="AN634" s="264" t="str">
        <f>IF(BS_CONTROLE[[#This Row],[SB]]=0, "-", BS_CONTROLE[[#This Row],[SB]])</f>
        <v>-</v>
      </c>
      <c r="AO634" s="246" t="str">
        <f>IF(BS_CONTROLE[[#This Row],[SUB]]=0, "-", BS_CONTROLE[[#This Row],[SUB]])</f>
        <v>-</v>
      </c>
      <c r="AP634" s="247" t="str">
        <f>IF(BS_CONTROLE[[#This Row],[KM - Inicio]]=0, "-", BS_CONTROLE[[#This Row],[KM - Inicio]])</f>
        <v>-</v>
      </c>
      <c r="AQ634" s="247" t="str">
        <f>IF(BS_CONTROLE[[#This Row],[KM - Fim]]=0, "-", BS_CONTROLE[[#This Row],[KM - Fim]])</f>
        <v>-</v>
      </c>
      <c r="AR634" s="265"/>
      <c r="AS634" s="265"/>
      <c r="AT634" s="265"/>
      <c r="AU634" s="267"/>
      <c r="AV634" s="267"/>
      <c r="AW634" s="267"/>
      <c r="AX634" s="241"/>
      <c r="AY634" s="182" t="str">
        <f>IF(D634="","*",IFERROR(IF(ISODD(COUNT(AS634:AX634)),"ERRO",SUM((AT634-AS634),(AV634-AU634),(AX634-AW634))),"ERRO"))</f>
        <v>*</v>
      </c>
      <c r="AZ634" s="161"/>
      <c r="BA634" s="242"/>
      <c r="BB634" s="178" t="str">
        <f>IFERROR(_xlfn.XLOOKUP(AI634, BS_ATIVIDADE[ATIVIDADE],BS_ATIVIDADE[UNIDADE] ), "*")</f>
        <v>*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62"/>
      <c r="BF634" s="248" t="str">
        <f>IF(BS_CONTROLE[[#This Row],[Responsavel pelo boletim]]=0, "-", BS_CONTROLE[[#This Row],[Responsavel pelo boletim]])</f>
        <v>-</v>
      </c>
      <c r="BG634" s="184"/>
      <c r="BH634" s="243"/>
      <c r="BI634" s="243"/>
      <c r="BJ634" s="270"/>
      <c r="BK634" s="244"/>
      <c r="BL634" s="184"/>
      <c r="BM634" s="179"/>
      <c r="BN634" s="179"/>
      <c r="BO634" s="210"/>
      <c r="BP634" s="244"/>
      <c r="BQ634" s="13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</row>
    <row r="635" spans="1:71">
      <c r="A635" s="166" t="str">
        <f>D635&amp;B635</f>
        <v/>
      </c>
      <c r="B635" s="167"/>
      <c r="C635" s="239"/>
      <c r="D635" s="240"/>
      <c r="E635" s="273">
        <v>594</v>
      </c>
      <c r="F635" s="161"/>
      <c r="G635" s="159" t="str">
        <f>IF(D635="","*",VLOOKUP(F635,BS_ATIVIDADE[#All],3,FALSE))</f>
        <v>*</v>
      </c>
      <c r="H635" s="163"/>
      <c r="I635" s="163"/>
      <c r="J635" s="222"/>
      <c r="K635" s="222"/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63"/>
      <c r="P635" s="163"/>
      <c r="Q635" s="177"/>
      <c r="R635" s="178"/>
      <c r="S635" s="409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409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60"/>
      <c r="V635" s="261"/>
      <c r="W635" s="263"/>
      <c r="X635" s="240"/>
      <c r="Y635" s="179"/>
      <c r="Z635" s="179"/>
      <c r="AA635" s="177"/>
      <c r="AB635" s="161"/>
      <c r="AC635" s="161"/>
      <c r="AD635" s="163"/>
      <c r="AE635" s="177"/>
      <c r="AF635" s="177"/>
      <c r="AG635" s="177"/>
      <c r="AH635" s="180"/>
      <c r="AI635" s="171" t="str">
        <f>IF(BS_CONTROLE[[#This Row],[Atividade]]=0, "-", BS_CONTROLE[[#This Row],[Atividade]])</f>
        <v>-</v>
      </c>
      <c r="AJ635" s="9" t="str">
        <f>IF(D635="","*",VLOOKUP(AI635,BS_ATIVIDADE[#Data],3,FALSE))</f>
        <v>*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-</v>
      </c>
      <c r="AN635" s="264" t="str">
        <f>IF(BS_CONTROLE[[#This Row],[SB]]=0, "-", BS_CONTROLE[[#This Row],[SB]])</f>
        <v>-</v>
      </c>
      <c r="AO635" s="246" t="str">
        <f>IF(BS_CONTROLE[[#This Row],[SUB]]=0, "-", BS_CONTROLE[[#This Row],[SUB]])</f>
        <v>-</v>
      </c>
      <c r="AP635" s="247" t="str">
        <f>IF(BS_CONTROLE[[#This Row],[KM - Inicio]]=0, "-", BS_CONTROLE[[#This Row],[KM - Inicio]])</f>
        <v>-</v>
      </c>
      <c r="AQ635" s="247" t="str">
        <f>IF(BS_CONTROLE[[#This Row],[KM - Fim]]=0, "-", BS_CONTROLE[[#This Row],[KM - Fim]])</f>
        <v>-</v>
      </c>
      <c r="AR635" s="265"/>
      <c r="AS635" s="265"/>
      <c r="AT635" s="265"/>
      <c r="AU635" s="267"/>
      <c r="AV635" s="267"/>
      <c r="AW635" s="267"/>
      <c r="AX635" s="241"/>
      <c r="AY635" s="182" t="str">
        <f>IF(D635="","*",IFERROR(IF(ISODD(COUNT(AS635:AX635)),"ERRO",SUM((AT635-AS635),(AV635-AU635),(AX635-AW635))),"ERRO"))</f>
        <v>*</v>
      </c>
      <c r="AZ635" s="161"/>
      <c r="BA635" s="242"/>
      <c r="BB635" s="178" t="str">
        <f>IFERROR(_xlfn.XLOOKUP(AI635, BS_ATIVIDADE[ATIVIDADE],BS_ATIVIDADE[UNIDADE] ), "*")</f>
        <v>*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62"/>
      <c r="BF635" s="248" t="str">
        <f>IF(BS_CONTROLE[[#This Row],[Responsavel pelo boletim]]=0, "-", BS_CONTROLE[[#This Row],[Responsavel pelo boletim]])</f>
        <v>-</v>
      </c>
      <c r="BG635" s="184"/>
      <c r="BH635" s="243"/>
      <c r="BI635" s="243"/>
      <c r="BJ635" s="270"/>
      <c r="BK635" s="244"/>
      <c r="BL635" s="184"/>
      <c r="BM635" s="179"/>
      <c r="BN635" s="179"/>
      <c r="BO635" s="210"/>
      <c r="BP635" s="244"/>
      <c r="BQ635" s="13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</row>
    <row r="636" spans="1:71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78"/>
      <c r="S636" s="409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409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/>
      <c r="V636" s="261"/>
      <c r="W636" s="263"/>
      <c r="X636" s="240"/>
      <c r="Y636" s="179"/>
      <c r="Z636" s="179"/>
      <c r="AA636" s="177"/>
      <c r="AB636" s="161"/>
      <c r="AC636" s="161"/>
      <c r="AD636" s="163"/>
      <c r="AE636" s="177"/>
      <c r="AF636" s="177"/>
      <c r="AG636" s="177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243"/>
      <c r="BI636" s="243"/>
      <c r="BJ636" s="270"/>
      <c r="BK636" s="244"/>
      <c r="BL636" s="184"/>
      <c r="BM636" s="179"/>
      <c r="BN636" s="179"/>
      <c r="BO636" s="210"/>
      <c r="BP636" s="244"/>
      <c r="BQ636" s="13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</row>
    <row r="637" spans="1:71">
      <c r="A637" s="166" t="str">
        <f>D637&amp;B637</f>
        <v/>
      </c>
      <c r="B637" s="167"/>
      <c r="C637" s="239"/>
      <c r="D637" s="240"/>
      <c r="E637" s="273">
        <v>594</v>
      </c>
      <c r="F637" s="161"/>
      <c r="G637" s="159" t="str">
        <f>IF(D637="","*",VLOOKUP(F637,BS_ATIVIDADE[#All],3,FALSE))</f>
        <v>*</v>
      </c>
      <c r="H637" s="163"/>
      <c r="I637" s="163"/>
      <c r="J637" s="222"/>
      <c r="K637" s="222"/>
      <c r="L637" s="177"/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335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63"/>
      <c r="P637" s="163"/>
      <c r="Q637" s="177"/>
      <c r="R637" s="178"/>
      <c r="S637" s="409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409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60"/>
      <c r="V637" s="261"/>
      <c r="W637" s="263"/>
      <c r="X637" s="240"/>
      <c r="Y637" s="179"/>
      <c r="Z637" s="179"/>
      <c r="AA637" s="177"/>
      <c r="AB637" s="161"/>
      <c r="AC637" s="161"/>
      <c r="AD637" s="163"/>
      <c r="AE637" s="177"/>
      <c r="AF637" s="177"/>
      <c r="AG637" s="177"/>
      <c r="AH637" s="180"/>
      <c r="AI637" s="171" t="str">
        <f>IF(BS_CONTROLE[[#This Row],[Atividade]]=0, "-", BS_CONTROLE[[#This Row],[Atividade]])</f>
        <v>-</v>
      </c>
      <c r="AJ637" s="9" t="str">
        <f>IF(D637="","*",VLOOKUP(AI637,BS_ATIVIDADE[#Data],3,FALSE))</f>
        <v>*</v>
      </c>
      <c r="AK637" s="264" t="str">
        <f>IF(BS_CONTROLE[[#This Row],[Local - Partida]]=0, "-", BS_CONTROLE[[#This Row],[Local - Partida]])</f>
        <v>-</v>
      </c>
      <c r="AL637" s="264" t="str">
        <f>IF(BS_CONTROLE[[#This Row],[Local - Encerramento]]=0, "-", BS_CONTROLE[[#This Row],[Local - Encerramento]])</f>
        <v>-</v>
      </c>
      <c r="AM637" s="264" t="str">
        <f>IF(BS_CONTROLE[[#This Row],[Entre - Estações]]=0, "-", BS_CONTROLE[[#This Row],[Entre - Estações]])</f>
        <v>-</v>
      </c>
      <c r="AN637" s="264" t="str">
        <f>IF(BS_CONTROLE[[#This Row],[SB]]=0, "-", BS_CONTROLE[[#This Row],[SB]])</f>
        <v>-</v>
      </c>
      <c r="AO637" s="246" t="str">
        <f>IF(BS_CONTROLE[[#This Row],[SUB]]=0, "-", BS_CONTROLE[[#This Row],[SUB]])</f>
        <v>-</v>
      </c>
      <c r="AP637" s="247" t="str">
        <f>IF(BS_CONTROLE[[#This Row],[KM - Inicio]]=0, "-", BS_CONTROLE[[#This Row],[KM - Inicio]])</f>
        <v>-</v>
      </c>
      <c r="AQ637" s="247" t="str">
        <f>IF(BS_CONTROLE[[#This Row],[KM - Fim]]=0, "-", BS_CONTROLE[[#This Row],[KM - Fim]])</f>
        <v>-</v>
      </c>
      <c r="AR637" s="265"/>
      <c r="AS637" s="265"/>
      <c r="AT637" s="265"/>
      <c r="AU637" s="267"/>
      <c r="AV637" s="267"/>
      <c r="AW637" s="267"/>
      <c r="AX637" s="241"/>
      <c r="AY637" s="182" t="str">
        <f>IF(D637="","*",IFERROR(IF(ISODD(COUNT(AS637:AX637)),"ERRO",SUM((AT637-AS637),(AV637-AU637),(AX637-AW637))),"ERRO"))</f>
        <v>*</v>
      </c>
      <c r="AZ637" s="161"/>
      <c r="BA637" s="242"/>
      <c r="BB637" s="178" t="str">
        <f>IFERROR(_xlfn.XLOOKUP(AI637, BS_ATIVIDADE[ATIVIDADE],BS_ATIVIDADE[UNIDADE] ), "*")</f>
        <v>*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62"/>
      <c r="BF637" s="248" t="str">
        <f>IF(BS_CONTROLE[[#This Row],[Responsavel pelo boletim]]=0, "-", BS_CONTROLE[[#This Row],[Responsavel pelo boletim]])</f>
        <v>-</v>
      </c>
      <c r="BG637" s="184"/>
      <c r="BH637" s="243"/>
      <c r="BI637" s="243"/>
      <c r="BJ637" s="270"/>
      <c r="BK637" s="244"/>
      <c r="BL637" s="184"/>
      <c r="BM637" s="179"/>
      <c r="BN637" s="179"/>
      <c r="BO637" s="210"/>
      <c r="BP637" s="244"/>
      <c r="BQ637" s="13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</row>
    <row r="638" spans="1:71">
      <c r="A638" s="166" t="str">
        <f>D638&amp;B638</f>
        <v/>
      </c>
      <c r="B638" s="167"/>
      <c r="C638" s="239"/>
      <c r="D638" s="240"/>
      <c r="E638" s="273">
        <v>594</v>
      </c>
      <c r="F638" s="161"/>
      <c r="G638" s="159" t="str">
        <f>IF(D638="","*",VLOOKUP(F638,BS_ATIVIDADE[#All],3,FALSE))</f>
        <v>*</v>
      </c>
      <c r="H638" s="163"/>
      <c r="I638" s="163"/>
      <c r="J638" s="222"/>
      <c r="K638" s="222"/>
      <c r="L638" s="177"/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63"/>
      <c r="P638" s="163"/>
      <c r="Q638" s="177"/>
      <c r="R638" s="178"/>
      <c r="S638" s="409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409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60"/>
      <c r="V638" s="261"/>
      <c r="W638" s="263"/>
      <c r="X638" s="240"/>
      <c r="Y638" s="179"/>
      <c r="Z638" s="179"/>
      <c r="AA638" s="177"/>
      <c r="AB638" s="161"/>
      <c r="AC638" s="161"/>
      <c r="AD638" s="163"/>
      <c r="AE638" s="177"/>
      <c r="AF638" s="177"/>
      <c r="AG638" s="177"/>
      <c r="AH638" s="180"/>
      <c r="AI638" s="171" t="str">
        <f>IF(BS_CONTROLE[[#This Row],[Atividade]]=0, "-", BS_CONTROLE[[#This Row],[Atividade]])</f>
        <v>-</v>
      </c>
      <c r="AJ638" s="9" t="str">
        <f>IF(D638="","*",VLOOKUP(AI638,BS_ATIVIDADE[#Data],3,FALSE))</f>
        <v>*</v>
      </c>
      <c r="AK638" s="264" t="str">
        <f>IF(BS_CONTROLE[[#This Row],[Local - Partida]]=0, "-", BS_CONTROLE[[#This Row],[Local - Partida]])</f>
        <v>-</v>
      </c>
      <c r="AL638" s="264" t="str">
        <f>IF(BS_CONTROLE[[#This Row],[Local - Encerramento]]=0, "-", BS_CONTROLE[[#This Row],[Local - Encerramento]])</f>
        <v>-</v>
      </c>
      <c r="AM638" s="264" t="str">
        <f>IF(BS_CONTROLE[[#This Row],[Entre - Estações]]=0, "-", BS_CONTROLE[[#This Row],[Entre - Estações]])</f>
        <v>-</v>
      </c>
      <c r="AN638" s="264" t="str">
        <f>IF(BS_CONTROLE[[#This Row],[SB]]=0, "-", BS_CONTROLE[[#This Row],[SB]])</f>
        <v>-</v>
      </c>
      <c r="AO638" s="246" t="str">
        <f>IF(BS_CONTROLE[[#This Row],[SUB]]=0, "-", BS_CONTROLE[[#This Row],[SUB]])</f>
        <v>-</v>
      </c>
      <c r="AP638" s="247" t="str">
        <f>IF(BS_CONTROLE[[#This Row],[KM - Inicio]]=0, "-", BS_CONTROLE[[#This Row],[KM - Inicio]])</f>
        <v>-</v>
      </c>
      <c r="AQ638" s="247" t="str">
        <f>IF(BS_CONTROLE[[#This Row],[KM - Fim]]=0, "-", BS_CONTROLE[[#This Row],[KM - Fim]])</f>
        <v>-</v>
      </c>
      <c r="AR638" s="265"/>
      <c r="AS638" s="265"/>
      <c r="AT638" s="265"/>
      <c r="AU638" s="267"/>
      <c r="AV638" s="267"/>
      <c r="AW638" s="267"/>
      <c r="AX638" s="241"/>
      <c r="AY638" s="182" t="str">
        <f>IF(D638="","*",IFERROR(IF(ISODD(COUNT(AS638:AX638)),"ERRO",SUM((AT638-AS638),(AV638-AU638),(AX638-AW638))),"ERRO"))</f>
        <v>*</v>
      </c>
      <c r="AZ638" s="161"/>
      <c r="BA638" s="242"/>
      <c r="BB638" s="178" t="str">
        <f>IFERROR(_xlfn.XLOOKUP(AI638, BS_ATIVIDADE[ATIVIDADE],BS_ATIVIDADE[UNIDADE] ), "*")</f>
        <v>*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62"/>
      <c r="BF638" s="248" t="str">
        <f>IF(BS_CONTROLE[[#This Row],[Responsavel pelo boletim]]=0, "-", BS_CONTROLE[[#This Row],[Responsavel pelo boletim]])</f>
        <v>-</v>
      </c>
      <c r="BG638" s="184"/>
      <c r="BH638" s="243"/>
      <c r="BI638" s="243"/>
      <c r="BJ638" s="270"/>
      <c r="BK638" s="244"/>
      <c r="BL638" s="184"/>
      <c r="BM638" s="179"/>
      <c r="BN638" s="179"/>
      <c r="BO638" s="210"/>
      <c r="BP638" s="244"/>
      <c r="BQ638" s="13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</row>
    <row r="639" spans="1:71">
      <c r="A639" s="166" t="str">
        <f>D639&amp;B639</f>
        <v/>
      </c>
      <c r="B639" s="167"/>
      <c r="C639" s="239"/>
      <c r="D639" s="240"/>
      <c r="E639" s="273">
        <v>594</v>
      </c>
      <c r="F639" s="161"/>
      <c r="G639" s="159" t="str">
        <f>IF(D639="","*",VLOOKUP(F639,BS_ATIVIDADE[#All],3,FALSE))</f>
        <v>*</v>
      </c>
      <c r="H639" s="163"/>
      <c r="I639" s="163"/>
      <c r="J639" s="222"/>
      <c r="K639" s="222"/>
      <c r="L639" s="177"/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63"/>
      <c r="P639" s="163"/>
      <c r="Q639" s="177"/>
      <c r="R639" s="178"/>
      <c r="S639" s="409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409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60"/>
      <c r="V639" s="261"/>
      <c r="W639" s="263"/>
      <c r="X639" s="240"/>
      <c r="Y639" s="179"/>
      <c r="Z639" s="179"/>
      <c r="AA639" s="177"/>
      <c r="AB639" s="161"/>
      <c r="AC639" s="161"/>
      <c r="AD639" s="163"/>
      <c r="AE639" s="177"/>
      <c r="AF639" s="177"/>
      <c r="AG639" s="177"/>
      <c r="AH639" s="180"/>
      <c r="AI639" s="171" t="str">
        <f>IF(BS_CONTROLE[[#This Row],[Atividade]]=0, "-", BS_CONTROLE[[#This Row],[Atividade]])</f>
        <v>-</v>
      </c>
      <c r="AJ639" s="9" t="str">
        <f>IF(D639="","*",VLOOKUP(AI639,BS_ATIVIDADE[#Data],3,FALSE))</f>
        <v>*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-</v>
      </c>
      <c r="AN639" s="264" t="str">
        <f>IF(BS_CONTROLE[[#This Row],[SB]]=0, "-", BS_CONTROLE[[#This Row],[SB]])</f>
        <v>-</v>
      </c>
      <c r="AO639" s="246" t="str">
        <f>IF(BS_CONTROLE[[#This Row],[SUB]]=0, "-", BS_CONTROLE[[#This Row],[SUB]])</f>
        <v>-</v>
      </c>
      <c r="AP639" s="247" t="str">
        <f>IF(BS_CONTROLE[[#This Row],[KM - Inicio]]=0, "-", BS_CONTROLE[[#This Row],[KM - Inicio]])</f>
        <v>-</v>
      </c>
      <c r="AQ639" s="247" t="str">
        <f>IF(BS_CONTROLE[[#This Row],[KM - Fim]]=0, "-", BS_CONTROLE[[#This Row],[KM - Fim]])</f>
        <v>-</v>
      </c>
      <c r="AR639" s="265"/>
      <c r="AS639" s="265"/>
      <c r="AT639" s="265"/>
      <c r="AU639" s="267"/>
      <c r="AV639" s="267"/>
      <c r="AW639" s="267"/>
      <c r="AX639" s="241"/>
      <c r="AY639" s="182" t="str">
        <f>IF(D639="","*",IFERROR(IF(ISODD(COUNT(AS639:AX639)),"ERRO",SUM((AT639-AS639),(AV639-AU639),(AX639-AW639))),"ERRO"))</f>
        <v>*</v>
      </c>
      <c r="AZ639" s="161"/>
      <c r="BA639" s="242"/>
      <c r="BB639" s="178" t="str">
        <f>IFERROR(_xlfn.XLOOKUP(AI639, BS_ATIVIDADE[ATIVIDADE],BS_ATIVIDADE[UNIDADE] ), "*")</f>
        <v>*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62"/>
      <c r="BF639" s="248" t="str">
        <f>IF(BS_CONTROLE[[#This Row],[Responsavel pelo boletim]]=0, "-", BS_CONTROLE[[#This Row],[Responsavel pelo boletim]])</f>
        <v>-</v>
      </c>
      <c r="BG639" s="184"/>
      <c r="BH639" s="243"/>
      <c r="BI639" s="243"/>
      <c r="BJ639" s="270"/>
      <c r="BK639" s="244"/>
      <c r="BL639" s="184"/>
      <c r="BM639" s="179"/>
      <c r="BN639" s="179"/>
      <c r="BO639" s="210"/>
      <c r="BP639" s="244"/>
      <c r="BQ639" s="13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</row>
    <row r="640" spans="1:71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78"/>
      <c r="S640" s="409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409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/>
      <c r="V640" s="261"/>
      <c r="W640" s="263"/>
      <c r="X640" s="240"/>
      <c r="Y640" s="179"/>
      <c r="Z640" s="179"/>
      <c r="AA640" s="177"/>
      <c r="AB640" s="161"/>
      <c r="AC640" s="161"/>
      <c r="AD640" s="163"/>
      <c r="AE640" s="177"/>
      <c r="AF640" s="177"/>
      <c r="AG640" s="177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243"/>
      <c r="BI640" s="243"/>
      <c r="BJ640" s="270"/>
      <c r="BK640" s="244"/>
      <c r="BL640" s="184"/>
      <c r="BM640" s="179"/>
      <c r="BN640" s="179"/>
      <c r="BO640" s="210"/>
      <c r="BP640" s="244"/>
      <c r="BQ640" s="13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</row>
    <row r="641" spans="1:71">
      <c r="A641" s="166" t="str">
        <f>D641&amp;B641</f>
        <v/>
      </c>
      <c r="B641" s="167"/>
      <c r="C641" s="239"/>
      <c r="D641" s="240"/>
      <c r="E641" s="273">
        <v>594</v>
      </c>
      <c r="F641" s="161"/>
      <c r="G641" s="159" t="str">
        <f>IF(D641="","*",VLOOKUP(F641,BS_ATIVIDADE[#All],3,FALSE))</f>
        <v>*</v>
      </c>
      <c r="H641" s="163"/>
      <c r="I641" s="163"/>
      <c r="J641" s="222"/>
      <c r="K641" s="222"/>
      <c r="L641" s="177"/>
      <c r="M641" s="20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335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63"/>
      <c r="P641" s="163"/>
      <c r="Q641" s="177"/>
      <c r="R641" s="178"/>
      <c r="S641" s="409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409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60"/>
      <c r="V641" s="261"/>
      <c r="W641" s="263"/>
      <c r="X641" s="240"/>
      <c r="Y641" s="179"/>
      <c r="Z641" s="179"/>
      <c r="AA641" s="177"/>
      <c r="AB641" s="161"/>
      <c r="AC641" s="161"/>
      <c r="AD641" s="163"/>
      <c r="AE641" s="177"/>
      <c r="AF641" s="177"/>
      <c r="AG641" s="177"/>
      <c r="AH641" s="180"/>
      <c r="AI641" s="171" t="str">
        <f>IF(BS_CONTROLE[[#This Row],[Atividade]]=0, "-", BS_CONTROLE[[#This Row],[Atividade]])</f>
        <v>-</v>
      </c>
      <c r="AJ641" s="9" t="str">
        <f>IF(D641="","*",VLOOKUP(AI641,BS_ATIVIDADE[#Data],3,FALSE))</f>
        <v>*</v>
      </c>
      <c r="AK641" s="264" t="str">
        <f>IF(BS_CONTROLE[[#This Row],[Local - Partida]]=0, "-", BS_CONTROLE[[#This Row],[Local - Partida]])</f>
        <v>-</v>
      </c>
      <c r="AL641" s="264" t="str">
        <f>IF(BS_CONTROLE[[#This Row],[Local - Encerramento]]=0, "-", BS_CONTROLE[[#This Row],[Local - Encerramento]])</f>
        <v>-</v>
      </c>
      <c r="AM641" s="264" t="str">
        <f>IF(BS_CONTROLE[[#This Row],[Entre - Estações]]=0, "-", BS_CONTROLE[[#This Row],[Entre - Estações]])</f>
        <v>-</v>
      </c>
      <c r="AN641" s="264" t="str">
        <f>IF(BS_CONTROLE[[#This Row],[SB]]=0, "-", BS_CONTROLE[[#This Row],[SB]])</f>
        <v>-</v>
      </c>
      <c r="AO641" s="246" t="str">
        <f>IF(BS_CONTROLE[[#This Row],[SUB]]=0, "-", BS_CONTROLE[[#This Row],[SUB]])</f>
        <v>-</v>
      </c>
      <c r="AP641" s="247" t="str">
        <f>IF(BS_CONTROLE[[#This Row],[KM - Inicio]]=0, "-", BS_CONTROLE[[#This Row],[KM - Inicio]])</f>
        <v>-</v>
      </c>
      <c r="AQ641" s="247" t="str">
        <f>IF(BS_CONTROLE[[#This Row],[KM - Fim]]=0, "-", BS_CONTROLE[[#This Row],[KM - Fim]])</f>
        <v>-</v>
      </c>
      <c r="AR641" s="265"/>
      <c r="AS641" s="265"/>
      <c r="AT641" s="265"/>
      <c r="AU641" s="267"/>
      <c r="AV641" s="267"/>
      <c r="AW641" s="267"/>
      <c r="AX641" s="241"/>
      <c r="AY641" s="182" t="str">
        <f>IF(D641="","*",IFERROR(IF(ISODD(COUNT(AS641:AX641)),"ERRO",SUM((AT641-AS641),(AV641-AU641),(AX641-AW641))),"ERRO"))</f>
        <v>*</v>
      </c>
      <c r="AZ641" s="161"/>
      <c r="BA641" s="242"/>
      <c r="BB641" s="178" t="str">
        <f>IFERROR(_xlfn.XLOOKUP(AI641, BS_ATIVIDADE[ATIVIDADE],BS_ATIVIDADE[UNIDADE] ), "*")</f>
        <v>*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62"/>
      <c r="BF641" s="248" t="str">
        <f>IF(BS_CONTROLE[[#This Row],[Responsavel pelo boletim]]=0, "-", BS_CONTROLE[[#This Row],[Responsavel pelo boletim]])</f>
        <v>-</v>
      </c>
      <c r="BG641" s="184"/>
      <c r="BH641" s="243"/>
      <c r="BI641" s="243"/>
      <c r="BJ641" s="270"/>
      <c r="BK641" s="244"/>
      <c r="BL641" s="184"/>
      <c r="BM641" s="179"/>
      <c r="BN641" s="179"/>
      <c r="BO641" s="210"/>
      <c r="BP641" s="244"/>
      <c r="BQ641" s="13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</row>
    <row r="642" spans="1:71">
      <c r="A642" s="166" t="str">
        <f>D642&amp;B642</f>
        <v/>
      </c>
      <c r="B642" s="167"/>
      <c r="C642" s="239"/>
      <c r="D642" s="240"/>
      <c r="E642" s="273">
        <v>594</v>
      </c>
      <c r="F642" s="161"/>
      <c r="G642" s="159" t="str">
        <f>IF(D642="","*",VLOOKUP(F642,BS_ATIVIDADE[#All],3,FALSE))</f>
        <v>*</v>
      </c>
      <c r="H642" s="163"/>
      <c r="I642" s="163"/>
      <c r="J642" s="222"/>
      <c r="K642" s="222"/>
      <c r="L642" s="177"/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335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63"/>
      <c r="P642" s="163"/>
      <c r="Q642" s="177"/>
      <c r="R642" s="178"/>
      <c r="S642" s="409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409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60"/>
      <c r="V642" s="261"/>
      <c r="W642" s="263"/>
      <c r="X642" s="240"/>
      <c r="Y642" s="179"/>
      <c r="Z642" s="179"/>
      <c r="AA642" s="177"/>
      <c r="AB642" s="161"/>
      <c r="AC642" s="161"/>
      <c r="AD642" s="163"/>
      <c r="AE642" s="177"/>
      <c r="AF642" s="177"/>
      <c r="AG642" s="177"/>
      <c r="AH642" s="180"/>
      <c r="AI642" s="171" t="str">
        <f>IF(BS_CONTROLE[[#This Row],[Atividade]]=0, "-", BS_CONTROLE[[#This Row],[Atividade]])</f>
        <v>-</v>
      </c>
      <c r="AJ642" s="9" t="str">
        <f>IF(D642="","*",VLOOKUP(AI642,BS_ATIVIDADE[#Data],3,FALSE))</f>
        <v>*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-</v>
      </c>
      <c r="AN642" s="264" t="str">
        <f>IF(BS_CONTROLE[[#This Row],[SB]]=0, "-", BS_CONTROLE[[#This Row],[SB]])</f>
        <v>-</v>
      </c>
      <c r="AO642" s="246" t="str">
        <f>IF(BS_CONTROLE[[#This Row],[SUB]]=0, "-", BS_CONTROLE[[#This Row],[SUB]])</f>
        <v>-</v>
      </c>
      <c r="AP642" s="247" t="str">
        <f>IF(BS_CONTROLE[[#This Row],[KM - Inicio]]=0, "-", BS_CONTROLE[[#This Row],[KM - Inicio]])</f>
        <v>-</v>
      </c>
      <c r="AQ642" s="247" t="str">
        <f>IF(BS_CONTROLE[[#This Row],[KM - Fim]]=0, "-", BS_CONTROLE[[#This Row],[KM - Fim]])</f>
        <v>-</v>
      </c>
      <c r="AR642" s="265"/>
      <c r="AS642" s="265"/>
      <c r="AT642" s="265"/>
      <c r="AU642" s="267"/>
      <c r="AV642" s="267"/>
      <c r="AW642" s="267"/>
      <c r="AX642" s="241"/>
      <c r="AY642" s="182" t="str">
        <f>IF(D642="","*",IFERROR(IF(ISODD(COUNT(AS642:AX642)),"ERRO",SUM((AT642-AS642),(AV642-AU642),(AX642-AW642))),"ERRO"))</f>
        <v>*</v>
      </c>
      <c r="AZ642" s="161"/>
      <c r="BA642" s="242"/>
      <c r="BB642" s="178" t="str">
        <f>IFERROR(_xlfn.XLOOKUP(AI642, BS_ATIVIDADE[ATIVIDADE],BS_ATIVIDADE[UNIDADE] ), "*")</f>
        <v>*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62"/>
      <c r="BF642" s="248" t="str">
        <f>IF(BS_CONTROLE[[#This Row],[Responsavel pelo boletim]]=0, "-", BS_CONTROLE[[#This Row],[Responsavel pelo boletim]])</f>
        <v>-</v>
      </c>
      <c r="BG642" s="184"/>
      <c r="BH642" s="243"/>
      <c r="BI642" s="243"/>
      <c r="BJ642" s="270"/>
      <c r="BK642" s="244"/>
      <c r="BL642" s="184"/>
      <c r="BM642" s="179"/>
      <c r="BN642" s="179"/>
      <c r="BO642" s="210"/>
      <c r="BP642" s="244"/>
      <c r="BQ642" s="13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</row>
    <row r="643" spans="1:71">
      <c r="A643" s="166" t="str">
        <f>D643&amp;B643</f>
        <v/>
      </c>
      <c r="B643" s="167"/>
      <c r="C643" s="239"/>
      <c r="D643" s="240"/>
      <c r="E643" s="273">
        <v>594</v>
      </c>
      <c r="F643" s="161"/>
      <c r="G643" s="159" t="str">
        <f>IF(D643="","*",VLOOKUP(F643,BS_ATIVIDADE[#All],3,FALSE))</f>
        <v>*</v>
      </c>
      <c r="H643" s="163"/>
      <c r="I643" s="163"/>
      <c r="J643" s="222"/>
      <c r="K643" s="222"/>
      <c r="L643" s="177"/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63"/>
      <c r="P643" s="163"/>
      <c r="Q643" s="177"/>
      <c r="R643" s="178"/>
      <c r="S643" s="409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409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60"/>
      <c r="V643" s="261"/>
      <c r="W643" s="263"/>
      <c r="X643" s="240"/>
      <c r="Y643" s="179"/>
      <c r="Z643" s="179"/>
      <c r="AA643" s="177"/>
      <c r="AB643" s="161"/>
      <c r="AC643" s="161"/>
      <c r="AD643" s="163"/>
      <c r="AE643" s="177"/>
      <c r="AF643" s="177"/>
      <c r="AG643" s="177"/>
      <c r="AH643" s="180"/>
      <c r="AI643" s="171" t="str">
        <f>IF(BS_CONTROLE[[#This Row],[Atividade]]=0, "-", BS_CONTROLE[[#This Row],[Atividade]])</f>
        <v>-</v>
      </c>
      <c r="AJ643" s="9" t="str">
        <f>IF(D643="","*",VLOOKUP(AI643,BS_ATIVIDADE[#Data],3,FALSE))</f>
        <v>*</v>
      </c>
      <c r="AK643" s="264" t="str">
        <f>IF(BS_CONTROLE[[#This Row],[Local - Partida]]=0, "-", BS_CONTROLE[[#This Row],[Local - Partida]])</f>
        <v>-</v>
      </c>
      <c r="AL643" s="264" t="str">
        <f>IF(BS_CONTROLE[[#This Row],[Local - Encerramento]]=0, "-", BS_CONTROLE[[#This Row],[Local - Encerramento]])</f>
        <v>-</v>
      </c>
      <c r="AM643" s="264" t="str">
        <f>IF(BS_CONTROLE[[#This Row],[Entre - Estações]]=0, "-", BS_CONTROLE[[#This Row],[Entre - Estações]])</f>
        <v>-</v>
      </c>
      <c r="AN643" s="264" t="str">
        <f>IF(BS_CONTROLE[[#This Row],[SB]]=0, "-", BS_CONTROLE[[#This Row],[SB]])</f>
        <v>-</v>
      </c>
      <c r="AO643" s="246" t="str">
        <f>IF(BS_CONTROLE[[#This Row],[SUB]]=0, "-", BS_CONTROLE[[#This Row],[SUB]])</f>
        <v>-</v>
      </c>
      <c r="AP643" s="247" t="str">
        <f>IF(BS_CONTROLE[[#This Row],[KM - Inicio]]=0, "-", BS_CONTROLE[[#This Row],[KM - Inicio]])</f>
        <v>-</v>
      </c>
      <c r="AQ643" s="247" t="str">
        <f>IF(BS_CONTROLE[[#This Row],[KM - Fim]]=0, "-", BS_CONTROLE[[#This Row],[KM - Fim]])</f>
        <v>-</v>
      </c>
      <c r="AR643" s="265"/>
      <c r="AS643" s="265"/>
      <c r="AT643" s="265"/>
      <c r="AU643" s="267"/>
      <c r="AV643" s="267"/>
      <c r="AW643" s="267"/>
      <c r="AX643" s="241"/>
      <c r="AY643" s="182" t="str">
        <f>IF(D643="","*",IFERROR(IF(ISODD(COUNT(AS643:AX643)),"ERRO",SUM((AT643-AS643),(AV643-AU643),(AX643-AW643))),"ERRO"))</f>
        <v>*</v>
      </c>
      <c r="AZ643" s="161"/>
      <c r="BA643" s="242"/>
      <c r="BB643" s="178" t="str">
        <f>IFERROR(_xlfn.XLOOKUP(AI643, BS_ATIVIDADE[ATIVIDADE],BS_ATIVIDADE[UNIDADE] ), "*")</f>
        <v>*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62"/>
      <c r="BF643" s="248" t="str">
        <f>IF(BS_CONTROLE[[#This Row],[Responsavel pelo boletim]]=0, "-", BS_CONTROLE[[#This Row],[Responsavel pelo boletim]])</f>
        <v>-</v>
      </c>
      <c r="BG643" s="184"/>
      <c r="BH643" s="243"/>
      <c r="BI643" s="243"/>
      <c r="BJ643" s="270"/>
      <c r="BK643" s="244"/>
      <c r="BL643" s="184"/>
      <c r="BM643" s="179"/>
      <c r="BN643" s="179"/>
      <c r="BO643" s="210"/>
      <c r="BP643" s="244"/>
      <c r="BQ643" s="13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</row>
    <row r="644" spans="1:71">
      <c r="A644" s="166" t="str">
        <f>D644&amp;B644</f>
        <v/>
      </c>
      <c r="B644" s="167"/>
      <c r="C644" s="239"/>
      <c r="D644" s="240"/>
      <c r="E644" s="273">
        <v>594</v>
      </c>
      <c r="F644" s="161"/>
      <c r="G644" s="159" t="str">
        <f>IF(D644="","*",VLOOKUP(F644,BS_ATIVIDADE[#All],3,FALSE))</f>
        <v>*</v>
      </c>
      <c r="H644" s="163"/>
      <c r="I644" s="163"/>
      <c r="J644" s="222"/>
      <c r="K644" s="222"/>
      <c r="L644" s="177"/>
      <c r="M644" s="20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335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63"/>
      <c r="P644" s="163"/>
      <c r="Q644" s="177"/>
      <c r="R644" s="178"/>
      <c r="S644" s="409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409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60"/>
      <c r="V644" s="261"/>
      <c r="W644" s="263"/>
      <c r="X644" s="240"/>
      <c r="Y644" s="179"/>
      <c r="Z644" s="179"/>
      <c r="AA644" s="177"/>
      <c r="AB644" s="161"/>
      <c r="AC644" s="161"/>
      <c r="AD644" s="163"/>
      <c r="AE644" s="177"/>
      <c r="AF644" s="177"/>
      <c r="AG644" s="177"/>
      <c r="AH644" s="180"/>
      <c r="AI644" s="171" t="str">
        <f>IF(BS_CONTROLE[[#This Row],[Atividade]]=0, "-", BS_CONTROLE[[#This Row],[Atividade]])</f>
        <v>-</v>
      </c>
      <c r="AJ644" s="9" t="str">
        <f>IF(D644="","*",VLOOKUP(AI644,BS_ATIVIDADE[#Data],3,FALSE))</f>
        <v>*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-</v>
      </c>
      <c r="AN644" s="264" t="str">
        <f>IF(BS_CONTROLE[[#This Row],[SB]]=0, "-", BS_CONTROLE[[#This Row],[SB]])</f>
        <v>-</v>
      </c>
      <c r="AO644" s="246" t="str">
        <f>IF(BS_CONTROLE[[#This Row],[SUB]]=0, "-", BS_CONTROLE[[#This Row],[SUB]])</f>
        <v>-</v>
      </c>
      <c r="AP644" s="247" t="str">
        <f>IF(BS_CONTROLE[[#This Row],[KM - Inicio]]=0, "-", BS_CONTROLE[[#This Row],[KM - Inicio]])</f>
        <v>-</v>
      </c>
      <c r="AQ644" s="247" t="str">
        <f>IF(BS_CONTROLE[[#This Row],[KM - Fim]]=0, "-", BS_CONTROLE[[#This Row],[KM - Fim]])</f>
        <v>-</v>
      </c>
      <c r="AR644" s="265"/>
      <c r="AS644" s="265"/>
      <c r="AT644" s="265"/>
      <c r="AU644" s="267"/>
      <c r="AV644" s="267"/>
      <c r="AW644" s="267"/>
      <c r="AX644" s="241"/>
      <c r="AY644" s="182" t="str">
        <f>IF(D644="","*",IFERROR(IF(ISODD(COUNT(AS644:AX644)),"ERRO",SUM((AT644-AS644),(AV644-AU644),(AX644-AW644))),"ERRO"))</f>
        <v>*</v>
      </c>
      <c r="AZ644" s="161"/>
      <c r="BA644" s="242"/>
      <c r="BB644" s="178" t="str">
        <f>IFERROR(_xlfn.XLOOKUP(AI644, BS_ATIVIDADE[ATIVIDADE],BS_ATIVIDADE[UNIDADE] ), "*")</f>
        <v>*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62"/>
      <c r="BF644" s="248" t="str">
        <f>IF(BS_CONTROLE[[#This Row],[Responsavel pelo boletim]]=0, "-", BS_CONTROLE[[#This Row],[Responsavel pelo boletim]])</f>
        <v>-</v>
      </c>
      <c r="BG644" s="184"/>
      <c r="BH644" s="243"/>
      <c r="BI644" s="243"/>
      <c r="BJ644" s="270"/>
      <c r="BK644" s="244"/>
      <c r="BL644" s="184"/>
      <c r="BM644" s="179"/>
      <c r="BN644" s="179"/>
      <c r="BO644" s="210"/>
      <c r="BP644" s="244"/>
      <c r="BQ644" s="13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</row>
    <row r="645" spans="1:71">
      <c r="A645" s="166" t="str">
        <f>D645&amp;B645</f>
        <v/>
      </c>
      <c r="B645" s="167"/>
      <c r="C645" s="239"/>
      <c r="D645" s="240"/>
      <c r="E645" s="273">
        <v>594</v>
      </c>
      <c r="F645" s="161"/>
      <c r="G645" s="159" t="str">
        <f>IF(D645="","*",VLOOKUP(F645,BS_ATIVIDADE[#All],3,FALSE))</f>
        <v>*</v>
      </c>
      <c r="H645" s="163"/>
      <c r="I645" s="163"/>
      <c r="J645" s="222"/>
      <c r="K645" s="222"/>
      <c r="L645" s="177"/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335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63"/>
      <c r="P645" s="163"/>
      <c r="Q645" s="177"/>
      <c r="R645" s="178"/>
      <c r="S645" s="409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409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60"/>
      <c r="V645" s="261"/>
      <c r="W645" s="263"/>
      <c r="X645" s="240"/>
      <c r="Y645" s="179"/>
      <c r="Z645" s="179"/>
      <c r="AA645" s="177"/>
      <c r="AB645" s="161"/>
      <c r="AC645" s="161"/>
      <c r="AD645" s="163"/>
      <c r="AE645" s="177"/>
      <c r="AF645" s="177"/>
      <c r="AG645" s="177"/>
      <c r="AH645" s="180"/>
      <c r="AI645" s="171" t="str">
        <f>IF(BS_CONTROLE[[#This Row],[Atividade]]=0, "-", BS_CONTROLE[[#This Row],[Atividade]])</f>
        <v>-</v>
      </c>
      <c r="AJ645" s="9" t="str">
        <f>IF(D645="","*",VLOOKUP(AI645,BS_ATIVIDADE[#Data],3,FALSE))</f>
        <v>*</v>
      </c>
      <c r="AK645" s="264" t="str">
        <f>IF(BS_CONTROLE[[#This Row],[Local - Partida]]=0, "-", BS_CONTROLE[[#This Row],[Local - Partida]])</f>
        <v>-</v>
      </c>
      <c r="AL645" s="264" t="str">
        <f>IF(BS_CONTROLE[[#This Row],[Local - Encerramento]]=0, "-", BS_CONTROLE[[#This Row],[Local - Encerramento]])</f>
        <v>-</v>
      </c>
      <c r="AM645" s="264" t="str">
        <f>IF(BS_CONTROLE[[#This Row],[Entre - Estações]]=0, "-", BS_CONTROLE[[#This Row],[Entre - Estações]])</f>
        <v>-</v>
      </c>
      <c r="AN645" s="264" t="str">
        <f>IF(BS_CONTROLE[[#This Row],[SB]]=0, "-", BS_CONTROLE[[#This Row],[SB]])</f>
        <v>-</v>
      </c>
      <c r="AO645" s="246" t="str">
        <f>IF(BS_CONTROLE[[#This Row],[SUB]]=0, "-", BS_CONTROLE[[#This Row],[SUB]])</f>
        <v>-</v>
      </c>
      <c r="AP645" s="247" t="str">
        <f>IF(BS_CONTROLE[[#This Row],[KM - Inicio]]=0, "-", BS_CONTROLE[[#This Row],[KM - Inicio]])</f>
        <v>-</v>
      </c>
      <c r="AQ645" s="247" t="str">
        <f>IF(BS_CONTROLE[[#This Row],[KM - Fim]]=0, "-", BS_CONTROLE[[#This Row],[KM - Fim]])</f>
        <v>-</v>
      </c>
      <c r="AR645" s="265"/>
      <c r="AS645" s="265"/>
      <c r="AT645" s="265"/>
      <c r="AU645" s="267"/>
      <c r="AV645" s="267"/>
      <c r="AW645" s="267"/>
      <c r="AX645" s="241"/>
      <c r="AY645" s="182" t="str">
        <f>IF(D645="","*",IFERROR(IF(ISODD(COUNT(AS645:AX645)),"ERRO",SUM((AT645-AS645),(AV645-AU645),(AX645-AW645))),"ERRO"))</f>
        <v>*</v>
      </c>
      <c r="AZ645" s="161"/>
      <c r="BA645" s="242"/>
      <c r="BB645" s="178" t="str">
        <f>IFERROR(_xlfn.XLOOKUP(AI645, BS_ATIVIDADE[ATIVIDADE],BS_ATIVIDADE[UNIDADE] ), "*")</f>
        <v>*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62"/>
      <c r="BF645" s="248" t="str">
        <f>IF(BS_CONTROLE[[#This Row],[Responsavel pelo boletim]]=0, "-", BS_CONTROLE[[#This Row],[Responsavel pelo boletim]])</f>
        <v>-</v>
      </c>
      <c r="BG645" s="184"/>
      <c r="BH645" s="243"/>
      <c r="BI645" s="243"/>
      <c r="BJ645" s="270"/>
      <c r="BK645" s="244"/>
      <c r="BL645" s="184"/>
      <c r="BM645" s="179"/>
      <c r="BN645" s="179"/>
      <c r="BO645" s="210"/>
      <c r="BP645" s="244"/>
      <c r="BQ645" s="13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</row>
    <row r="646" spans="1:71">
      <c r="A646" s="166" t="str">
        <f>D646&amp;B646</f>
        <v/>
      </c>
      <c r="B646" s="167"/>
      <c r="C646" s="239"/>
      <c r="D646" s="240"/>
      <c r="E646" s="273">
        <v>594</v>
      </c>
      <c r="F646" s="161"/>
      <c r="G646" s="159" t="str">
        <f>IF(D646="","*",VLOOKUP(F646,BS_ATIVIDADE[#All],3,FALSE))</f>
        <v>*</v>
      </c>
      <c r="H646" s="163"/>
      <c r="I646" s="163"/>
      <c r="J646" s="222"/>
      <c r="K646" s="222"/>
      <c r="L646" s="177"/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335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63"/>
      <c r="P646" s="163"/>
      <c r="Q646" s="177"/>
      <c r="R646" s="178"/>
      <c r="S646" s="409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409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60"/>
      <c r="V646" s="261"/>
      <c r="W646" s="263"/>
      <c r="X646" s="240"/>
      <c r="Y646" s="179"/>
      <c r="Z646" s="179"/>
      <c r="AA646" s="177"/>
      <c r="AB646" s="161"/>
      <c r="AC646" s="161"/>
      <c r="AD646" s="163"/>
      <c r="AE646" s="177"/>
      <c r="AF646" s="177"/>
      <c r="AG646" s="177"/>
      <c r="AH646" s="180"/>
      <c r="AI646" s="171" t="str">
        <f>IF(BS_CONTROLE[[#This Row],[Atividade]]=0, "-", BS_CONTROLE[[#This Row],[Atividade]])</f>
        <v>-</v>
      </c>
      <c r="AJ646" s="9" t="str">
        <f>IF(D646="","*",VLOOKUP(AI646,BS_ATIVIDADE[#Data],3,FALSE))</f>
        <v>*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-</v>
      </c>
      <c r="AN646" s="264" t="str">
        <f>IF(BS_CONTROLE[[#This Row],[SB]]=0, "-", BS_CONTROLE[[#This Row],[SB]])</f>
        <v>-</v>
      </c>
      <c r="AO646" s="246" t="str">
        <f>IF(BS_CONTROLE[[#This Row],[SUB]]=0, "-", BS_CONTROLE[[#This Row],[SUB]])</f>
        <v>-</v>
      </c>
      <c r="AP646" s="247" t="str">
        <f>IF(BS_CONTROLE[[#This Row],[KM - Inicio]]=0, "-", BS_CONTROLE[[#This Row],[KM - Inicio]])</f>
        <v>-</v>
      </c>
      <c r="AQ646" s="247" t="str">
        <f>IF(BS_CONTROLE[[#This Row],[KM - Fim]]=0, "-", BS_CONTROLE[[#This Row],[KM - Fim]])</f>
        <v>-</v>
      </c>
      <c r="AR646" s="265"/>
      <c r="AS646" s="265"/>
      <c r="AT646" s="265"/>
      <c r="AU646" s="267"/>
      <c r="AV646" s="267"/>
      <c r="AW646" s="267"/>
      <c r="AX646" s="241"/>
      <c r="AY646" s="182" t="str">
        <f>IF(D646="","*",IFERROR(IF(ISODD(COUNT(AS646:AX646)),"ERRO",SUM((AT646-AS646),(AV646-AU646),(AX646-AW646))),"ERRO"))</f>
        <v>*</v>
      </c>
      <c r="AZ646" s="161"/>
      <c r="BA646" s="242"/>
      <c r="BB646" s="178" t="str">
        <f>IFERROR(_xlfn.XLOOKUP(AI646, BS_ATIVIDADE[ATIVIDADE],BS_ATIVIDADE[UNIDADE] ), "*")</f>
        <v>*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62"/>
      <c r="BF646" s="248" t="str">
        <f>IF(BS_CONTROLE[[#This Row],[Responsavel pelo boletim]]=0, "-", BS_CONTROLE[[#This Row],[Responsavel pelo boletim]])</f>
        <v>-</v>
      </c>
      <c r="BG646" s="184"/>
      <c r="BH646" s="243"/>
      <c r="BI646" s="243"/>
      <c r="BJ646" s="270"/>
      <c r="BK646" s="244"/>
      <c r="BL646" s="184"/>
      <c r="BM646" s="179"/>
      <c r="BN646" s="179"/>
      <c r="BO646" s="210"/>
      <c r="BP646" s="244"/>
      <c r="BQ646" s="13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</row>
    <row r="647" spans="1:71">
      <c r="A647" s="166" t="str">
        <f>D647&amp;B647</f>
        <v/>
      </c>
      <c r="B647" s="167"/>
      <c r="C647" s="239"/>
      <c r="D647" s="240"/>
      <c r="E647" s="273">
        <v>594</v>
      </c>
      <c r="F647" s="161"/>
      <c r="G647" s="159" t="str">
        <f>IF(D647="","*",VLOOKUP(F647,BS_ATIVIDADE[#All],3,FALSE))</f>
        <v>*</v>
      </c>
      <c r="H647" s="163"/>
      <c r="I647" s="163"/>
      <c r="J647" s="222"/>
      <c r="K647" s="222"/>
      <c r="L647" s="177"/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335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63"/>
      <c r="P647" s="163"/>
      <c r="Q647" s="177"/>
      <c r="R647" s="178"/>
      <c r="S647" s="409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409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60"/>
      <c r="V647" s="261"/>
      <c r="W647" s="263"/>
      <c r="X647" s="240"/>
      <c r="Y647" s="179"/>
      <c r="Z647" s="179"/>
      <c r="AA647" s="177"/>
      <c r="AB647" s="161"/>
      <c r="AC647" s="161"/>
      <c r="AD647" s="163"/>
      <c r="AE647" s="177"/>
      <c r="AF647" s="177"/>
      <c r="AG647" s="177"/>
      <c r="AH647" s="180"/>
      <c r="AI647" s="171" t="str">
        <f>IF(BS_CONTROLE[[#This Row],[Atividade]]=0, "-", BS_CONTROLE[[#This Row],[Atividade]])</f>
        <v>-</v>
      </c>
      <c r="AJ647" s="9" t="str">
        <f>IF(D647="","*",VLOOKUP(AI647,BS_ATIVIDADE[#Data],3,FALSE))</f>
        <v>*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-</v>
      </c>
      <c r="AN647" s="264" t="str">
        <f>IF(BS_CONTROLE[[#This Row],[SB]]=0, "-", BS_CONTROLE[[#This Row],[SB]])</f>
        <v>-</v>
      </c>
      <c r="AO647" s="246" t="str">
        <f>IF(BS_CONTROLE[[#This Row],[SUB]]=0, "-", BS_CONTROLE[[#This Row],[SUB]])</f>
        <v>-</v>
      </c>
      <c r="AP647" s="247" t="str">
        <f>IF(BS_CONTROLE[[#This Row],[KM - Inicio]]=0, "-", BS_CONTROLE[[#This Row],[KM - Inicio]])</f>
        <v>-</v>
      </c>
      <c r="AQ647" s="247" t="str">
        <f>IF(BS_CONTROLE[[#This Row],[KM - Fim]]=0, "-", BS_CONTROLE[[#This Row],[KM - Fim]])</f>
        <v>-</v>
      </c>
      <c r="AR647" s="265"/>
      <c r="AS647" s="265"/>
      <c r="AT647" s="265"/>
      <c r="AU647" s="267"/>
      <c r="AV647" s="267"/>
      <c r="AW647" s="267"/>
      <c r="AX647" s="241"/>
      <c r="AY647" s="182" t="str">
        <f>IF(D647="","*",IFERROR(IF(ISODD(COUNT(AS647:AX647)),"ERRO",SUM((AT647-AS647),(AV647-AU647),(AX647-AW647))),"ERRO"))</f>
        <v>*</v>
      </c>
      <c r="AZ647" s="161"/>
      <c r="BA647" s="242"/>
      <c r="BB647" s="178" t="str">
        <f>IFERROR(_xlfn.XLOOKUP(AI647, BS_ATIVIDADE[ATIVIDADE],BS_ATIVIDADE[UNIDADE] ), "*")</f>
        <v>*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62"/>
      <c r="BF647" s="248" t="str">
        <f>IF(BS_CONTROLE[[#This Row],[Responsavel pelo boletim]]=0, "-", BS_CONTROLE[[#This Row],[Responsavel pelo boletim]])</f>
        <v>-</v>
      </c>
      <c r="BG647" s="184"/>
      <c r="BH647" s="243"/>
      <c r="BI647" s="243"/>
      <c r="BJ647" s="270"/>
      <c r="BK647" s="244"/>
      <c r="BL647" s="184"/>
      <c r="BM647" s="179"/>
      <c r="BN647" s="179"/>
      <c r="BO647" s="210"/>
      <c r="BP647" s="244"/>
      <c r="BQ647" s="13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</row>
    <row r="648" spans="1:71">
      <c r="A648" s="166" t="str">
        <f>D648&amp;B648</f>
        <v/>
      </c>
      <c r="B648" s="167"/>
      <c r="C648" s="239"/>
      <c r="D648" s="240"/>
      <c r="E648" s="273">
        <v>594</v>
      </c>
      <c r="F648" s="161"/>
      <c r="G648" s="159" t="str">
        <f>IF(D648="","*",VLOOKUP(F648,BS_ATIVIDADE[#All],3,FALSE))</f>
        <v>*</v>
      </c>
      <c r="H648" s="163"/>
      <c r="I648" s="163"/>
      <c r="J648" s="222"/>
      <c r="K648" s="222"/>
      <c r="L648" s="177"/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63"/>
      <c r="P648" s="163"/>
      <c r="Q648" s="177"/>
      <c r="R648" s="178"/>
      <c r="S648" s="409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409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60"/>
      <c r="V648" s="261"/>
      <c r="W648" s="263"/>
      <c r="X648" s="240"/>
      <c r="Y648" s="179"/>
      <c r="Z648" s="179"/>
      <c r="AA648" s="177"/>
      <c r="AB648" s="161"/>
      <c r="AC648" s="161"/>
      <c r="AD648" s="163"/>
      <c r="AE648" s="177"/>
      <c r="AF648" s="177"/>
      <c r="AG648" s="177"/>
      <c r="AH648" s="180"/>
      <c r="AI648" s="171" t="str">
        <f>IF(BS_CONTROLE[[#This Row],[Atividade]]=0, "-", BS_CONTROLE[[#This Row],[Atividade]])</f>
        <v>-</v>
      </c>
      <c r="AJ648" s="9" t="str">
        <f>IF(D648="","*",VLOOKUP(AI648,BS_ATIVIDADE[#Data],3,FALSE))</f>
        <v>*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-</v>
      </c>
      <c r="AN648" s="264" t="str">
        <f>IF(BS_CONTROLE[[#This Row],[SB]]=0, "-", BS_CONTROLE[[#This Row],[SB]])</f>
        <v>-</v>
      </c>
      <c r="AO648" s="246" t="str">
        <f>IF(BS_CONTROLE[[#This Row],[SUB]]=0, "-", BS_CONTROLE[[#This Row],[SUB]])</f>
        <v>-</v>
      </c>
      <c r="AP648" s="247" t="str">
        <f>IF(BS_CONTROLE[[#This Row],[KM - Inicio]]=0, "-", BS_CONTROLE[[#This Row],[KM - Inicio]])</f>
        <v>-</v>
      </c>
      <c r="AQ648" s="247" t="str">
        <f>IF(BS_CONTROLE[[#This Row],[KM - Fim]]=0, "-", BS_CONTROLE[[#This Row],[KM - Fim]])</f>
        <v>-</v>
      </c>
      <c r="AR648" s="265"/>
      <c r="AS648" s="265"/>
      <c r="AT648" s="265"/>
      <c r="AU648" s="267"/>
      <c r="AV648" s="267"/>
      <c r="AW648" s="267"/>
      <c r="AX648" s="241"/>
      <c r="AY648" s="182" t="str">
        <f>IF(D648="","*",IFERROR(IF(ISODD(COUNT(AS648:AX648)),"ERRO",SUM((AT648-AS648),(AV648-AU648),(AX648-AW648))),"ERRO"))</f>
        <v>*</v>
      </c>
      <c r="AZ648" s="161"/>
      <c r="BA648" s="242"/>
      <c r="BB648" s="178" t="str">
        <f>IFERROR(_xlfn.XLOOKUP(AI648, BS_ATIVIDADE[ATIVIDADE],BS_ATIVIDADE[UNIDADE] ), "*")</f>
        <v>*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62"/>
      <c r="BF648" s="248" t="str">
        <f>IF(BS_CONTROLE[[#This Row],[Responsavel pelo boletim]]=0, "-", BS_CONTROLE[[#This Row],[Responsavel pelo boletim]])</f>
        <v>-</v>
      </c>
      <c r="BG648" s="184"/>
      <c r="BH648" s="243"/>
      <c r="BI648" s="243"/>
      <c r="BJ648" s="270"/>
      <c r="BK648" s="244"/>
      <c r="BL648" s="184"/>
      <c r="BM648" s="179"/>
      <c r="BN648" s="179"/>
      <c r="BO648" s="210"/>
      <c r="BP648" s="244"/>
      <c r="BQ648" s="13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</row>
    <row r="649" spans="1:71">
      <c r="A649" s="166" t="str">
        <f>D649&amp;B649</f>
        <v/>
      </c>
      <c r="B649" s="167"/>
      <c r="C649" s="239"/>
      <c r="D649" s="240"/>
      <c r="E649" s="273">
        <v>594</v>
      </c>
      <c r="F649" s="161"/>
      <c r="G649" s="159" t="str">
        <f>IF(D649="","*",VLOOKUP(F649,BS_ATIVIDADE[#All],3,FALSE))</f>
        <v>*</v>
      </c>
      <c r="H649" s="163"/>
      <c r="I649" s="163"/>
      <c r="J649" s="222"/>
      <c r="K649" s="222"/>
      <c r="L649" s="177"/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335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63"/>
      <c r="P649" s="163"/>
      <c r="Q649" s="177"/>
      <c r="R649" s="178"/>
      <c r="S649" s="409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409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60"/>
      <c r="V649" s="261"/>
      <c r="W649" s="263"/>
      <c r="X649" s="240"/>
      <c r="Y649" s="179"/>
      <c r="Z649" s="179"/>
      <c r="AA649" s="177"/>
      <c r="AB649" s="161"/>
      <c r="AC649" s="161"/>
      <c r="AD649" s="163"/>
      <c r="AE649" s="177"/>
      <c r="AF649" s="177"/>
      <c r="AG649" s="177"/>
      <c r="AH649" s="180"/>
      <c r="AI649" s="171" t="str">
        <f>IF(BS_CONTROLE[[#This Row],[Atividade]]=0, "-", BS_CONTROLE[[#This Row],[Atividade]])</f>
        <v>-</v>
      </c>
      <c r="AJ649" s="9" t="str">
        <f>IF(D649="","*",VLOOKUP(AI649,BS_ATIVIDADE[#Data],3,FALSE))</f>
        <v>*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-</v>
      </c>
      <c r="AN649" s="264" t="str">
        <f>IF(BS_CONTROLE[[#This Row],[SB]]=0, "-", BS_CONTROLE[[#This Row],[SB]])</f>
        <v>-</v>
      </c>
      <c r="AO649" s="246" t="str">
        <f>IF(BS_CONTROLE[[#This Row],[SUB]]=0, "-", BS_CONTROLE[[#This Row],[SUB]])</f>
        <v>-</v>
      </c>
      <c r="AP649" s="247" t="str">
        <f>IF(BS_CONTROLE[[#This Row],[KM - Inicio]]=0, "-", BS_CONTROLE[[#This Row],[KM - Inicio]])</f>
        <v>-</v>
      </c>
      <c r="AQ649" s="247" t="str">
        <f>IF(BS_CONTROLE[[#This Row],[KM - Fim]]=0, "-", BS_CONTROLE[[#This Row],[KM - Fim]])</f>
        <v>-</v>
      </c>
      <c r="AR649" s="265"/>
      <c r="AS649" s="265"/>
      <c r="AT649" s="265"/>
      <c r="AU649" s="267"/>
      <c r="AV649" s="267"/>
      <c r="AW649" s="267"/>
      <c r="AX649" s="241"/>
      <c r="AY649" s="182" t="str">
        <f>IF(D649="","*",IFERROR(IF(ISODD(COUNT(AS649:AX649)),"ERRO",SUM((AT649-AS649),(AV649-AU649),(AX649-AW649))),"ERRO"))</f>
        <v>*</v>
      </c>
      <c r="AZ649" s="161"/>
      <c r="BA649" s="242"/>
      <c r="BB649" s="178" t="str">
        <f>IFERROR(_xlfn.XLOOKUP(AI649, BS_ATIVIDADE[ATIVIDADE],BS_ATIVIDADE[UNIDADE] ), "*")</f>
        <v>*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62"/>
      <c r="BF649" s="248" t="str">
        <f>IF(BS_CONTROLE[[#This Row],[Responsavel pelo boletim]]=0, "-", BS_CONTROLE[[#This Row],[Responsavel pelo boletim]])</f>
        <v>-</v>
      </c>
      <c r="BG649" s="184"/>
      <c r="BH649" s="243"/>
      <c r="BI649" s="243"/>
      <c r="BJ649" s="270"/>
      <c r="BK649" s="244"/>
      <c r="BL649" s="184"/>
      <c r="BM649" s="179"/>
      <c r="BN649" s="179"/>
      <c r="BO649" s="210"/>
      <c r="BP649" s="244"/>
      <c r="BQ649" s="13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</row>
    <row r="650" spans="1:71">
      <c r="A650" s="166" t="str">
        <f>D650&amp;B650</f>
        <v/>
      </c>
      <c r="B650" s="167"/>
      <c r="C650" s="239"/>
      <c r="D650" s="240"/>
      <c r="E650" s="273">
        <v>594</v>
      </c>
      <c r="F650" s="161"/>
      <c r="G650" s="159" t="str">
        <f>IF(D650="","*",VLOOKUP(F650,BS_ATIVIDADE[#All],3,FALSE))</f>
        <v>*</v>
      </c>
      <c r="H650" s="163"/>
      <c r="I650" s="163"/>
      <c r="J650" s="222"/>
      <c r="K650" s="222"/>
      <c r="L650" s="177"/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63"/>
      <c r="P650" s="163"/>
      <c r="Q650" s="177"/>
      <c r="R650" s="178"/>
      <c r="S650" s="409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409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60"/>
      <c r="V650" s="261"/>
      <c r="W650" s="263"/>
      <c r="X650" s="240"/>
      <c r="Y650" s="179"/>
      <c r="Z650" s="179"/>
      <c r="AA650" s="177"/>
      <c r="AB650" s="161"/>
      <c r="AC650" s="161"/>
      <c r="AD650" s="163"/>
      <c r="AE650" s="177"/>
      <c r="AF650" s="177"/>
      <c r="AG650" s="177"/>
      <c r="AH650" s="180"/>
      <c r="AI650" s="171" t="str">
        <f>IF(BS_CONTROLE[[#This Row],[Atividade]]=0, "-", BS_CONTROLE[[#This Row],[Atividade]])</f>
        <v>-</v>
      </c>
      <c r="AJ650" s="9" t="str">
        <f>IF(D650="","*",VLOOKUP(AI650,BS_ATIVIDADE[#Data],3,FALSE))</f>
        <v>*</v>
      </c>
      <c r="AK650" s="264" t="str">
        <f>IF(BS_CONTROLE[[#This Row],[Local - Partida]]=0, "-", BS_CONTROLE[[#This Row],[Local - Partida]])</f>
        <v>-</v>
      </c>
      <c r="AL650" s="264" t="str">
        <f>IF(BS_CONTROLE[[#This Row],[Local - Encerramento]]=0, "-", BS_CONTROLE[[#This Row],[Local - Encerramento]])</f>
        <v>-</v>
      </c>
      <c r="AM650" s="264" t="str">
        <f>IF(BS_CONTROLE[[#This Row],[Entre - Estações]]=0, "-", BS_CONTROLE[[#This Row],[Entre - Estações]])</f>
        <v>-</v>
      </c>
      <c r="AN650" s="264" t="str">
        <f>IF(BS_CONTROLE[[#This Row],[SB]]=0, "-", BS_CONTROLE[[#This Row],[SB]])</f>
        <v>-</v>
      </c>
      <c r="AO650" s="246" t="str">
        <f>IF(BS_CONTROLE[[#This Row],[SUB]]=0, "-", BS_CONTROLE[[#This Row],[SUB]])</f>
        <v>-</v>
      </c>
      <c r="AP650" s="247" t="str">
        <f>IF(BS_CONTROLE[[#This Row],[KM - Inicio]]=0, "-", BS_CONTROLE[[#This Row],[KM - Inicio]])</f>
        <v>-</v>
      </c>
      <c r="AQ650" s="247" t="str">
        <f>IF(BS_CONTROLE[[#This Row],[KM - Fim]]=0, "-", BS_CONTROLE[[#This Row],[KM - Fim]])</f>
        <v>-</v>
      </c>
      <c r="AR650" s="265"/>
      <c r="AS650" s="265"/>
      <c r="AT650" s="265"/>
      <c r="AU650" s="267"/>
      <c r="AV650" s="267"/>
      <c r="AW650" s="267"/>
      <c r="AX650" s="241"/>
      <c r="AY650" s="182" t="str">
        <f>IF(D650="","*",IFERROR(IF(ISODD(COUNT(AS650:AX650)),"ERRO",SUM((AT650-AS650),(AV650-AU650),(AX650-AW650))),"ERRO"))</f>
        <v>*</v>
      </c>
      <c r="AZ650" s="161"/>
      <c r="BA650" s="242"/>
      <c r="BB650" s="178" t="str">
        <f>IFERROR(_xlfn.XLOOKUP(AI650, BS_ATIVIDADE[ATIVIDADE],BS_ATIVIDADE[UNIDADE] ), "*")</f>
        <v>*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62"/>
      <c r="BF650" s="248" t="str">
        <f>IF(BS_CONTROLE[[#This Row],[Responsavel pelo boletim]]=0, "-", BS_CONTROLE[[#This Row],[Responsavel pelo boletim]])</f>
        <v>-</v>
      </c>
      <c r="BG650" s="184"/>
      <c r="BH650" s="243"/>
      <c r="BI650" s="243"/>
      <c r="BJ650" s="270"/>
      <c r="BK650" s="244"/>
      <c r="BL650" s="184"/>
      <c r="BM650" s="179"/>
      <c r="BN650" s="179"/>
      <c r="BO650" s="210"/>
      <c r="BP650" s="244"/>
      <c r="BQ650" s="13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</row>
    <row r="651" spans="1:71">
      <c r="A651" s="166" t="str">
        <f>D651&amp;B651</f>
        <v/>
      </c>
      <c r="B651" s="167"/>
      <c r="C651" s="239"/>
      <c r="D651" s="240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78"/>
      <c r="S651" s="409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409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/>
      <c r="V651" s="261"/>
      <c r="W651" s="263"/>
      <c r="X651" s="240"/>
      <c r="Y651" s="179"/>
      <c r="Z651" s="179"/>
      <c r="AA651" s="177"/>
      <c r="AB651" s="161"/>
      <c r="AC651" s="161"/>
      <c r="AD651" s="163"/>
      <c r="AE651" s="177"/>
      <c r="AF651" s="177"/>
      <c r="AG651" s="177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243"/>
      <c r="BI651" s="243"/>
      <c r="BJ651" s="270"/>
      <c r="BK651" s="244"/>
      <c r="BL651" s="184"/>
      <c r="BM651" s="179"/>
      <c r="BN651" s="179"/>
      <c r="BO651" s="210"/>
      <c r="BP651" s="244"/>
      <c r="BQ651" s="13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</row>
    <row r="652" spans="1:71">
      <c r="A652" s="166" t="str">
        <f>D652&amp;B652</f>
        <v/>
      </c>
      <c r="B652" s="167"/>
      <c r="C652" s="239"/>
      <c r="D652" s="240"/>
      <c r="E652" s="273">
        <v>594</v>
      </c>
      <c r="F652" s="161"/>
      <c r="G652" s="159" t="str">
        <f>IF(D652="","*",VLOOKUP(F652,BS_ATIVIDADE[#All],3,FALSE))</f>
        <v>*</v>
      </c>
      <c r="H652" s="163"/>
      <c r="I652" s="163"/>
      <c r="J652" s="222"/>
      <c r="K652" s="222"/>
      <c r="L652" s="177"/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63"/>
      <c r="P652" s="163"/>
      <c r="Q652" s="177"/>
      <c r="R652" s="178"/>
      <c r="S652" s="409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409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60"/>
      <c r="V652" s="261"/>
      <c r="W652" s="263"/>
      <c r="X652" s="240"/>
      <c r="Y652" s="179"/>
      <c r="Z652" s="179"/>
      <c r="AA652" s="177"/>
      <c r="AB652" s="161"/>
      <c r="AC652" s="161"/>
      <c r="AD652" s="163"/>
      <c r="AE652" s="177"/>
      <c r="AF652" s="177"/>
      <c r="AG652" s="177"/>
      <c r="AH652" s="180"/>
      <c r="AI652" s="171" t="str">
        <f>IF(BS_CONTROLE[[#This Row],[Atividade]]=0, "-", BS_CONTROLE[[#This Row],[Atividade]])</f>
        <v>-</v>
      </c>
      <c r="AJ652" s="9" t="str">
        <f>IF(D652="","*",VLOOKUP(AI652,BS_ATIVIDADE[#Data],3,FALSE))</f>
        <v>*</v>
      </c>
      <c r="AK652" s="264" t="str">
        <f>IF(BS_CONTROLE[[#This Row],[Local - Partida]]=0, "-", BS_CONTROLE[[#This Row],[Local - Partida]])</f>
        <v>-</v>
      </c>
      <c r="AL652" s="264" t="str">
        <f>IF(BS_CONTROLE[[#This Row],[Local - Encerramento]]=0, "-", BS_CONTROLE[[#This Row],[Local - Encerramento]])</f>
        <v>-</v>
      </c>
      <c r="AM652" s="264" t="str">
        <f>IF(BS_CONTROLE[[#This Row],[Entre - Estações]]=0, "-", BS_CONTROLE[[#This Row],[Entre - Estações]])</f>
        <v>-</v>
      </c>
      <c r="AN652" s="264" t="str">
        <f>IF(BS_CONTROLE[[#This Row],[SB]]=0, "-", BS_CONTROLE[[#This Row],[SB]])</f>
        <v>-</v>
      </c>
      <c r="AO652" s="246" t="str">
        <f>IF(BS_CONTROLE[[#This Row],[SUB]]=0, "-", BS_CONTROLE[[#This Row],[SUB]])</f>
        <v>-</v>
      </c>
      <c r="AP652" s="247" t="str">
        <f>IF(BS_CONTROLE[[#This Row],[KM - Inicio]]=0, "-", BS_CONTROLE[[#This Row],[KM - Inicio]])</f>
        <v>-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 t="str">
        <f>IF(D652="","*",IFERROR(IF(ISODD(COUNT(AS652:AX652)),"ERRO",SUM((AT652-AS652),(AV652-AU652),(AX652-AW652))),"ERRO"))</f>
        <v>*</v>
      </c>
      <c r="AZ652" s="161"/>
      <c r="BA652" s="242"/>
      <c r="BB652" s="178" t="str">
        <f>IFERROR(_xlfn.XLOOKUP(AI652, BS_ATIVIDADE[ATIVIDADE],BS_ATIVIDADE[UNIDADE] ), "*")</f>
        <v>*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62"/>
      <c r="BF652" s="248" t="str">
        <f>IF(BS_CONTROLE[[#This Row],[Responsavel pelo boletim]]=0, "-", BS_CONTROLE[[#This Row],[Responsavel pelo boletim]])</f>
        <v>-</v>
      </c>
      <c r="BG652" s="184"/>
      <c r="BH652" s="243"/>
      <c r="BI652" s="243"/>
      <c r="BJ652" s="270"/>
      <c r="BK652" s="244"/>
      <c r="BL652" s="184"/>
      <c r="BM652" s="179"/>
      <c r="BN652" s="179"/>
      <c r="BO652" s="210"/>
      <c r="BP652" s="244"/>
      <c r="BQ652" s="13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</row>
    <row r="653" spans="1:71">
      <c r="A653" s="166" t="str">
        <f>D653&amp;B653</f>
        <v/>
      </c>
      <c r="B653" s="167"/>
      <c r="C653" s="239"/>
      <c r="D653" s="240"/>
      <c r="E653" s="273">
        <v>594</v>
      </c>
      <c r="F653" s="161"/>
      <c r="G653" s="159" t="str">
        <f>IF(D653="","*",VLOOKUP(F653,BS_ATIVIDADE[#All],3,FALSE))</f>
        <v>*</v>
      </c>
      <c r="H653" s="163"/>
      <c r="I653" s="163"/>
      <c r="J653" s="222"/>
      <c r="K653" s="222"/>
      <c r="L653" s="177"/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335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63"/>
      <c r="P653" s="163"/>
      <c r="Q653" s="177"/>
      <c r="R653" s="178"/>
      <c r="S653" s="409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409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60"/>
      <c r="V653" s="261"/>
      <c r="W653" s="263"/>
      <c r="X653" s="240"/>
      <c r="Y653" s="179"/>
      <c r="Z653" s="179"/>
      <c r="AA653" s="177"/>
      <c r="AB653" s="161"/>
      <c r="AC653" s="161"/>
      <c r="AD653" s="163"/>
      <c r="AE653" s="177"/>
      <c r="AF653" s="177"/>
      <c r="AG653" s="177"/>
      <c r="AH653" s="180"/>
      <c r="AI653" s="171" t="str">
        <f>IF(BS_CONTROLE[[#This Row],[Atividade]]=0, "-", BS_CONTROLE[[#This Row],[Atividade]])</f>
        <v>-</v>
      </c>
      <c r="AJ653" s="9" t="str">
        <f>IF(D653="","*",VLOOKUP(AI653,BS_ATIVIDADE[#Data],3,FALSE))</f>
        <v>*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-</v>
      </c>
      <c r="AN653" s="264" t="str">
        <f>IF(BS_CONTROLE[[#This Row],[SB]]=0, "-", BS_CONTROLE[[#This Row],[SB]])</f>
        <v>-</v>
      </c>
      <c r="AO653" s="246" t="str">
        <f>IF(BS_CONTROLE[[#This Row],[SUB]]=0, "-", BS_CONTROLE[[#This Row],[SUB]])</f>
        <v>-</v>
      </c>
      <c r="AP653" s="247" t="str">
        <f>IF(BS_CONTROLE[[#This Row],[KM - Inicio]]=0, "-", BS_CONTROLE[[#This Row],[KM - Inicio]])</f>
        <v>-</v>
      </c>
      <c r="AQ653" s="247" t="str">
        <f>IF(BS_CONTROLE[[#This Row],[KM - Fim]]=0, "-", BS_CONTROLE[[#This Row],[KM - Fim]])</f>
        <v>-</v>
      </c>
      <c r="AR653" s="265"/>
      <c r="AS653" s="265"/>
      <c r="AT653" s="265"/>
      <c r="AU653" s="267"/>
      <c r="AV653" s="267"/>
      <c r="AW653" s="267"/>
      <c r="AX653" s="241"/>
      <c r="AY653" s="182" t="str">
        <f>IF(D653="","*",IFERROR(IF(ISODD(COUNT(AS653:AX653)),"ERRO",SUM((AT653-AS653),(AV653-AU653),(AX653-AW653))),"ERRO"))</f>
        <v>*</v>
      </c>
      <c r="AZ653" s="161"/>
      <c r="BA653" s="242"/>
      <c r="BB653" s="178" t="str">
        <f>IFERROR(_xlfn.XLOOKUP(AI653, BS_ATIVIDADE[ATIVIDADE],BS_ATIVIDADE[UNIDADE] ), "*")</f>
        <v>*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62"/>
      <c r="BF653" s="248" t="str">
        <f>IF(BS_CONTROLE[[#This Row],[Responsavel pelo boletim]]=0, "-", BS_CONTROLE[[#This Row],[Responsavel pelo boletim]])</f>
        <v>-</v>
      </c>
      <c r="BG653" s="184"/>
      <c r="BH653" s="243"/>
      <c r="BI653" s="243"/>
      <c r="BJ653" s="270"/>
      <c r="BK653" s="244"/>
      <c r="BL653" s="184"/>
      <c r="BM653" s="179"/>
      <c r="BN653" s="179"/>
      <c r="BO653" s="210"/>
      <c r="BP653" s="244"/>
      <c r="BQ653" s="13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</row>
    <row r="654" spans="1:71">
      <c r="A654" s="166" t="str">
        <f>D654&amp;B654</f>
        <v/>
      </c>
      <c r="B654" s="167"/>
      <c r="C654" s="239"/>
      <c r="D654" s="240"/>
      <c r="E654" s="273">
        <v>594</v>
      </c>
      <c r="F654" s="161"/>
      <c r="G654" s="159" t="str">
        <f>IF(D654="","*",VLOOKUP(F654,BS_ATIVIDADE[#All],3,FALSE))</f>
        <v>*</v>
      </c>
      <c r="H654" s="163"/>
      <c r="I654" s="163"/>
      <c r="J654" s="222"/>
      <c r="K654" s="222"/>
      <c r="L654" s="177"/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63"/>
      <c r="P654" s="163"/>
      <c r="Q654" s="177"/>
      <c r="R654" s="178"/>
      <c r="S654" s="409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409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60"/>
      <c r="V654" s="261"/>
      <c r="W654" s="263"/>
      <c r="X654" s="240"/>
      <c r="Y654" s="179"/>
      <c r="Z654" s="179"/>
      <c r="AA654" s="177"/>
      <c r="AB654" s="161"/>
      <c r="AC654" s="161"/>
      <c r="AD654" s="163"/>
      <c r="AE654" s="177"/>
      <c r="AF654" s="177"/>
      <c r="AG654" s="177"/>
      <c r="AH654" s="180"/>
      <c r="AI654" s="171" t="str">
        <f>IF(BS_CONTROLE[[#This Row],[Atividade]]=0, "-", BS_CONTROLE[[#This Row],[Atividade]])</f>
        <v>-</v>
      </c>
      <c r="AJ654" s="9" t="str">
        <f>IF(D654="","*",VLOOKUP(AI654,BS_ATIVIDADE[#Data],3,FALSE))</f>
        <v>*</v>
      </c>
      <c r="AK654" s="264" t="str">
        <f>IF(BS_CONTROLE[[#This Row],[Local - Partida]]=0, "-", BS_CONTROLE[[#This Row],[Local - Partida]])</f>
        <v>-</v>
      </c>
      <c r="AL654" s="264" t="str">
        <f>IF(BS_CONTROLE[[#This Row],[Local - Encerramento]]=0, "-", BS_CONTROLE[[#This Row],[Local - Encerramento]])</f>
        <v>-</v>
      </c>
      <c r="AM654" s="264" t="str">
        <f>IF(BS_CONTROLE[[#This Row],[Entre - Estações]]=0, "-", BS_CONTROLE[[#This Row],[Entre - Estações]])</f>
        <v>-</v>
      </c>
      <c r="AN654" s="264" t="str">
        <f>IF(BS_CONTROLE[[#This Row],[SB]]=0, "-", BS_CONTROLE[[#This Row],[SB]])</f>
        <v>-</v>
      </c>
      <c r="AO654" s="246" t="str">
        <f>IF(BS_CONTROLE[[#This Row],[SUB]]=0, "-", BS_CONTROLE[[#This Row],[SUB]])</f>
        <v>-</v>
      </c>
      <c r="AP654" s="247" t="str">
        <f>IF(BS_CONTROLE[[#This Row],[KM - Inicio]]=0, "-", BS_CONTROLE[[#This Row],[KM - Inicio]])</f>
        <v>-</v>
      </c>
      <c r="AQ654" s="247" t="str">
        <f>IF(BS_CONTROLE[[#This Row],[KM - Fim]]=0, "-", BS_CONTROLE[[#This Row],[KM - Fim]])</f>
        <v>-</v>
      </c>
      <c r="AR654" s="265"/>
      <c r="AS654" s="265"/>
      <c r="AT654" s="265"/>
      <c r="AU654" s="267"/>
      <c r="AV654" s="267"/>
      <c r="AW654" s="267"/>
      <c r="AX654" s="241"/>
      <c r="AY654" s="182" t="str">
        <f>IF(D654="","*",IFERROR(IF(ISODD(COUNT(AS654:AX654)),"ERRO",SUM((AT654-AS654),(AV654-AU654),(AX654-AW654))),"ERRO"))</f>
        <v>*</v>
      </c>
      <c r="AZ654" s="161"/>
      <c r="BA654" s="242"/>
      <c r="BB654" s="178" t="str">
        <f>IFERROR(_xlfn.XLOOKUP(AI654, BS_ATIVIDADE[ATIVIDADE],BS_ATIVIDADE[UNIDADE] ), "*")</f>
        <v>*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62"/>
      <c r="BF654" s="248" t="str">
        <f>IF(BS_CONTROLE[[#This Row],[Responsavel pelo boletim]]=0, "-", BS_CONTROLE[[#This Row],[Responsavel pelo boletim]])</f>
        <v>-</v>
      </c>
      <c r="BG654" s="184"/>
      <c r="BH654" s="243"/>
      <c r="BI654" s="243"/>
      <c r="BJ654" s="270"/>
      <c r="BK654" s="244"/>
      <c r="BL654" s="184"/>
      <c r="BM654" s="179"/>
      <c r="BN654" s="179"/>
      <c r="BO654" s="210"/>
      <c r="BP654" s="244"/>
      <c r="BQ654" s="13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</row>
    <row r="655" spans="1:71">
      <c r="A655" s="166" t="str">
        <f>D655&amp;B655</f>
        <v/>
      </c>
      <c r="B655" s="167"/>
      <c r="C655" s="239"/>
      <c r="D655" s="240"/>
      <c r="E655" s="273">
        <v>594</v>
      </c>
      <c r="F655" s="161"/>
      <c r="G655" s="159" t="str">
        <f>IF(D655="","*",VLOOKUP(F655,BS_ATIVIDADE[#All],3,FALSE))</f>
        <v>*</v>
      </c>
      <c r="H655" s="163"/>
      <c r="I655" s="163"/>
      <c r="J655" s="222"/>
      <c r="K655" s="222"/>
      <c r="L655" s="177"/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63"/>
      <c r="P655" s="163"/>
      <c r="Q655" s="177"/>
      <c r="R655" s="178"/>
      <c r="S655" s="409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409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60"/>
      <c r="V655" s="261"/>
      <c r="W655" s="263"/>
      <c r="X655" s="240"/>
      <c r="Y655" s="179"/>
      <c r="Z655" s="179"/>
      <c r="AA655" s="177"/>
      <c r="AB655" s="161"/>
      <c r="AC655" s="161"/>
      <c r="AD655" s="163"/>
      <c r="AE655" s="177"/>
      <c r="AF655" s="177"/>
      <c r="AG655" s="177"/>
      <c r="AH655" s="180"/>
      <c r="AI655" s="171" t="str">
        <f>IF(BS_CONTROLE[[#This Row],[Atividade]]=0, "-", BS_CONTROLE[[#This Row],[Atividade]])</f>
        <v>-</v>
      </c>
      <c r="AJ655" s="9" t="str">
        <f>IF(D655="","*",VLOOKUP(AI655,BS_ATIVIDADE[#Data],3,FALSE))</f>
        <v>*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-</v>
      </c>
      <c r="AN655" s="264" t="str">
        <f>IF(BS_CONTROLE[[#This Row],[SB]]=0, "-", BS_CONTROLE[[#This Row],[SB]])</f>
        <v>-</v>
      </c>
      <c r="AO655" s="246" t="str">
        <f>IF(BS_CONTROLE[[#This Row],[SUB]]=0, "-", BS_CONTROLE[[#This Row],[SUB]])</f>
        <v>-</v>
      </c>
      <c r="AP655" s="247" t="str">
        <f>IF(BS_CONTROLE[[#This Row],[KM - Inicio]]=0, "-", BS_CONTROLE[[#This Row],[KM - Inicio]])</f>
        <v>-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 t="str">
        <f>IF(D655="","*",IFERROR(IF(ISODD(COUNT(AS655:AX655)),"ERRO",SUM((AT655-AS655),(AV655-AU655),(AX655-AW655))),"ERRO"))</f>
        <v>*</v>
      </c>
      <c r="AZ655" s="161"/>
      <c r="BA655" s="242"/>
      <c r="BB655" s="178" t="str">
        <f>IFERROR(_xlfn.XLOOKUP(AI655, BS_ATIVIDADE[ATIVIDADE],BS_ATIVIDADE[UNIDADE] ), "*")</f>
        <v>*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62"/>
      <c r="BF655" s="248" t="str">
        <f>IF(BS_CONTROLE[[#This Row],[Responsavel pelo boletim]]=0, "-", BS_CONTROLE[[#This Row],[Responsavel pelo boletim]])</f>
        <v>-</v>
      </c>
      <c r="BG655" s="184"/>
      <c r="BH655" s="243"/>
      <c r="BI655" s="243"/>
      <c r="BJ655" s="270"/>
      <c r="BK655" s="244"/>
      <c r="BL655" s="184"/>
      <c r="BM655" s="179"/>
      <c r="BN655" s="179"/>
      <c r="BO655" s="210"/>
      <c r="BP655" s="244"/>
      <c r="BQ655" s="13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</row>
    <row r="656" spans="1:71">
      <c r="A656" s="166" t="str">
        <f>D656&amp;B656</f>
        <v/>
      </c>
      <c r="B656" s="167"/>
      <c r="C656" s="239"/>
      <c r="D656" s="240"/>
      <c r="E656" s="273">
        <v>594</v>
      </c>
      <c r="F656" s="161"/>
      <c r="G656" s="159" t="str">
        <f>IF(D656="","*",VLOOKUP(F656,BS_ATIVIDADE[#All],3,FALSE))</f>
        <v>*</v>
      </c>
      <c r="H656" s="163"/>
      <c r="I656" s="163"/>
      <c r="J656" s="222"/>
      <c r="K656" s="222"/>
      <c r="L656" s="177"/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335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63"/>
      <c r="P656" s="163"/>
      <c r="Q656" s="177"/>
      <c r="R656" s="178"/>
      <c r="S656" s="409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409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60"/>
      <c r="V656" s="261"/>
      <c r="W656" s="263"/>
      <c r="X656" s="240"/>
      <c r="Y656" s="179"/>
      <c r="Z656" s="179"/>
      <c r="AA656" s="177"/>
      <c r="AB656" s="161"/>
      <c r="AC656" s="161"/>
      <c r="AD656" s="163"/>
      <c r="AE656" s="177"/>
      <c r="AF656" s="177"/>
      <c r="AG656" s="177"/>
      <c r="AH656" s="180"/>
      <c r="AI656" s="171" t="str">
        <f>IF(BS_CONTROLE[[#This Row],[Atividade]]=0, "-", BS_CONTROLE[[#This Row],[Atividade]])</f>
        <v>-</v>
      </c>
      <c r="AJ656" s="9" t="str">
        <f>IF(D656="","*",VLOOKUP(AI656,BS_ATIVIDADE[#Data],3,FALSE))</f>
        <v>*</v>
      </c>
      <c r="AK656" s="264" t="str">
        <f>IF(BS_CONTROLE[[#This Row],[Local - Partida]]=0, "-", BS_CONTROLE[[#This Row],[Local - Partida]])</f>
        <v>-</v>
      </c>
      <c r="AL656" s="264" t="str">
        <f>IF(BS_CONTROLE[[#This Row],[Local - Encerramento]]=0, "-", BS_CONTROLE[[#This Row],[Local - Encerramento]])</f>
        <v>-</v>
      </c>
      <c r="AM656" s="264" t="str">
        <f>IF(BS_CONTROLE[[#This Row],[Entre - Estações]]=0, "-", BS_CONTROLE[[#This Row],[Entre - Estações]])</f>
        <v>-</v>
      </c>
      <c r="AN656" s="264" t="str">
        <f>IF(BS_CONTROLE[[#This Row],[SB]]=0, "-", BS_CONTROLE[[#This Row],[SB]])</f>
        <v>-</v>
      </c>
      <c r="AO656" s="246" t="str">
        <f>IF(BS_CONTROLE[[#This Row],[SUB]]=0, "-", BS_CONTROLE[[#This Row],[SUB]])</f>
        <v>-</v>
      </c>
      <c r="AP656" s="247" t="str">
        <f>IF(BS_CONTROLE[[#This Row],[KM - Inicio]]=0, "-", BS_CONTROLE[[#This Row],[KM - Inicio]])</f>
        <v>-</v>
      </c>
      <c r="AQ656" s="247" t="str">
        <f>IF(BS_CONTROLE[[#This Row],[KM - Fim]]=0, "-", BS_CONTROLE[[#This Row],[KM - Fim]])</f>
        <v>-</v>
      </c>
      <c r="AR656" s="265"/>
      <c r="AS656" s="265"/>
      <c r="AT656" s="265"/>
      <c r="AU656" s="267"/>
      <c r="AV656" s="267"/>
      <c r="AW656" s="267"/>
      <c r="AX656" s="241"/>
      <c r="AY656" s="182" t="str">
        <f>IF(D656="","*",IFERROR(IF(ISODD(COUNT(AS656:AX656)),"ERRO",SUM((AT656-AS656),(AV656-AU656),(AX656-AW656))),"ERRO"))</f>
        <v>*</v>
      </c>
      <c r="AZ656" s="161"/>
      <c r="BA656" s="242"/>
      <c r="BB656" s="178" t="str">
        <f>IFERROR(_xlfn.XLOOKUP(AI656, BS_ATIVIDADE[ATIVIDADE],BS_ATIVIDADE[UNIDADE] ), "*")</f>
        <v>*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62"/>
      <c r="BF656" s="248" t="str">
        <f>IF(BS_CONTROLE[[#This Row],[Responsavel pelo boletim]]=0, "-", BS_CONTROLE[[#This Row],[Responsavel pelo boletim]])</f>
        <v>-</v>
      </c>
      <c r="BG656" s="184"/>
      <c r="BH656" s="243"/>
      <c r="BI656" s="243"/>
      <c r="BJ656" s="270"/>
      <c r="BK656" s="244"/>
      <c r="BL656" s="184"/>
      <c r="BM656" s="179"/>
      <c r="BN656" s="179"/>
      <c r="BO656" s="210"/>
      <c r="BP656" s="244"/>
      <c r="BQ656" s="13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</row>
    <row r="657" spans="1:71">
      <c r="A657" s="166" t="str">
        <f>D657&amp;B657</f>
        <v/>
      </c>
      <c r="B657" s="167"/>
      <c r="C657" s="239"/>
      <c r="D657" s="240"/>
      <c r="E657" s="273">
        <v>594</v>
      </c>
      <c r="F657" s="161"/>
      <c r="G657" s="159" t="str">
        <f>IF(D657="","*",VLOOKUP(F657,BS_ATIVIDADE[#All],3,FALSE))</f>
        <v>*</v>
      </c>
      <c r="H657" s="163"/>
      <c r="I657" s="163"/>
      <c r="J657" s="222"/>
      <c r="K657" s="222"/>
      <c r="L657" s="177"/>
      <c r="M657" s="20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335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63"/>
      <c r="P657" s="163"/>
      <c r="Q657" s="177"/>
      <c r="R657" s="178"/>
      <c r="S657" s="409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409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60"/>
      <c r="V657" s="261"/>
      <c r="W657" s="263"/>
      <c r="X657" s="240"/>
      <c r="Y657" s="179"/>
      <c r="Z657" s="179"/>
      <c r="AA657" s="177"/>
      <c r="AB657" s="161"/>
      <c r="AC657" s="161"/>
      <c r="AD657" s="163"/>
      <c r="AE657" s="177"/>
      <c r="AF657" s="177"/>
      <c r="AG657" s="177"/>
      <c r="AH657" s="180"/>
      <c r="AI657" s="171" t="str">
        <f>IF(BS_CONTROLE[[#This Row],[Atividade]]=0, "-", BS_CONTROLE[[#This Row],[Atividade]])</f>
        <v>-</v>
      </c>
      <c r="AJ657" s="9" t="str">
        <f>IF(D657="","*",VLOOKUP(AI657,BS_ATIVIDADE[#Data],3,FALSE))</f>
        <v>*</v>
      </c>
      <c r="AK657" s="264" t="str">
        <f>IF(BS_CONTROLE[[#This Row],[Local - Partida]]=0, "-", BS_CONTROLE[[#This Row],[Local - Partida]])</f>
        <v>-</v>
      </c>
      <c r="AL657" s="264" t="str">
        <f>IF(BS_CONTROLE[[#This Row],[Local - Encerramento]]=0, "-", BS_CONTROLE[[#This Row],[Local - Encerramento]])</f>
        <v>-</v>
      </c>
      <c r="AM657" s="264" t="str">
        <f>IF(BS_CONTROLE[[#This Row],[Entre - Estações]]=0, "-", BS_CONTROLE[[#This Row],[Entre - Estações]])</f>
        <v>-</v>
      </c>
      <c r="AN657" s="264" t="str">
        <f>IF(BS_CONTROLE[[#This Row],[SB]]=0, "-", BS_CONTROLE[[#This Row],[SB]])</f>
        <v>-</v>
      </c>
      <c r="AO657" s="246" t="str">
        <f>IF(BS_CONTROLE[[#This Row],[SUB]]=0, "-", BS_CONTROLE[[#This Row],[SUB]])</f>
        <v>-</v>
      </c>
      <c r="AP657" s="247" t="str">
        <f>IF(BS_CONTROLE[[#This Row],[KM - Inicio]]=0, "-", BS_CONTROLE[[#This Row],[KM - Inicio]])</f>
        <v>-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 t="str">
        <f>IF(D657="","*",IFERROR(IF(ISODD(COUNT(AS657:AX657)),"ERRO",SUM((AT657-AS657),(AV657-AU657),(AX657-AW657))),"ERRO"))</f>
        <v>*</v>
      </c>
      <c r="AZ657" s="161"/>
      <c r="BA657" s="242"/>
      <c r="BB657" s="178" t="str">
        <f>IFERROR(_xlfn.XLOOKUP(AI657, BS_ATIVIDADE[ATIVIDADE],BS_ATIVIDADE[UNIDADE] ), "*")</f>
        <v>*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62"/>
      <c r="BF657" s="248" t="str">
        <f>IF(BS_CONTROLE[[#This Row],[Responsavel pelo boletim]]=0, "-", BS_CONTROLE[[#This Row],[Responsavel pelo boletim]])</f>
        <v>-</v>
      </c>
      <c r="BG657" s="184"/>
      <c r="BH657" s="243"/>
      <c r="BI657" s="243"/>
      <c r="BJ657" s="270"/>
      <c r="BK657" s="244"/>
      <c r="BL657" s="184"/>
      <c r="BM657" s="179"/>
      <c r="BN657" s="179"/>
      <c r="BO657" s="210"/>
      <c r="BP657" s="244"/>
      <c r="BQ657" s="13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</row>
    <row r="658" spans="1:71">
      <c r="A658" s="166" t="str">
        <f>D658&amp;B658</f>
        <v/>
      </c>
      <c r="B658" s="167"/>
      <c r="C658" s="239"/>
      <c r="D658" s="240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78"/>
      <c r="S658" s="409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409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/>
      <c r="V658" s="261"/>
      <c r="W658" s="263"/>
      <c r="X658" s="240"/>
      <c r="Y658" s="179"/>
      <c r="Z658" s="179"/>
      <c r="AA658" s="177"/>
      <c r="AB658" s="161"/>
      <c r="AC658" s="161"/>
      <c r="AD658" s="163"/>
      <c r="AE658" s="177"/>
      <c r="AF658" s="177"/>
      <c r="AG658" s="177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243"/>
      <c r="BI658" s="243"/>
      <c r="BJ658" s="270"/>
      <c r="BK658" s="244"/>
      <c r="BL658" s="184"/>
      <c r="BM658" s="179"/>
      <c r="BN658" s="179"/>
      <c r="BO658" s="210"/>
      <c r="BP658" s="244"/>
      <c r="BQ658" s="13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</row>
    <row r="659" spans="1:71">
      <c r="A659" s="166" t="str">
        <f>D659&amp;B659</f>
        <v/>
      </c>
      <c r="B659" s="167"/>
      <c r="C659" s="239"/>
      <c r="D659" s="240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78"/>
      <c r="S659" s="409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409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/>
      <c r="V659" s="261"/>
      <c r="W659" s="263"/>
      <c r="X659" s="240"/>
      <c r="Y659" s="179"/>
      <c r="Z659" s="179"/>
      <c r="AA659" s="177"/>
      <c r="AB659" s="161"/>
      <c r="AC659" s="161"/>
      <c r="AD659" s="163"/>
      <c r="AE659" s="177"/>
      <c r="AF659" s="177"/>
      <c r="AG659" s="177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243"/>
      <c r="BI659" s="243"/>
      <c r="BJ659" s="270"/>
      <c r="BK659" s="244"/>
      <c r="BL659" s="184"/>
      <c r="BM659" s="179"/>
      <c r="BN659" s="179"/>
      <c r="BO659" s="210"/>
      <c r="BP659" s="244"/>
      <c r="BQ659" s="13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</row>
    <row r="660" spans="1:71">
      <c r="A660" s="166" t="str">
        <f>D660&amp;B660</f>
        <v/>
      </c>
      <c r="B660" s="167"/>
      <c r="C660" s="239"/>
      <c r="D660" s="240"/>
      <c r="E660" s="273">
        <v>594</v>
      </c>
      <c r="F660" s="161"/>
      <c r="G660" s="159" t="str">
        <f>IF(D660="","*",VLOOKUP(F660,BS_ATIVIDADE[#All],3,FALSE))</f>
        <v>*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78"/>
      <c r="S660" s="409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409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/>
      <c r="V660" s="261"/>
      <c r="W660" s="263"/>
      <c r="X660" s="240"/>
      <c r="Y660" s="179"/>
      <c r="Z660" s="179"/>
      <c r="AA660" s="177"/>
      <c r="AB660" s="161"/>
      <c r="AC660" s="161"/>
      <c r="AD660" s="163"/>
      <c r="AE660" s="177"/>
      <c r="AF660" s="177"/>
      <c r="AG660" s="177"/>
      <c r="AH660" s="180"/>
      <c r="AI660" s="171" t="str">
        <f>IF(BS_CONTROLE[[#This Row],[Atividade]]=0, "-", BS_CONTROLE[[#This Row],[Atividade]])</f>
        <v>-</v>
      </c>
      <c r="AJ660" s="9" t="str">
        <f>IF(D660="","*",VLOOKUP(AI660,BS_ATIVIDADE[#Data],3,FALSE))</f>
        <v>*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 t="str">
        <f>IF(D660="","*",IFERROR(IF(ISODD(COUNT(AS660:AX660)),"ERRO",SUM((AT660-AS660),(AV660-AU660),(AX660-AW660))),"ERRO"))</f>
        <v>*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243"/>
      <c r="BI660" s="243"/>
      <c r="BJ660" s="270"/>
      <c r="BK660" s="244"/>
      <c r="BL660" s="184"/>
      <c r="BM660" s="179"/>
      <c r="BN660" s="179"/>
      <c r="BO660" s="210"/>
      <c r="BP660" s="244"/>
      <c r="BQ660" s="13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</row>
    <row r="661" spans="1:71">
      <c r="A661" s="166" t="str">
        <f>D661&amp;B661</f>
        <v/>
      </c>
      <c r="B661" s="167"/>
      <c r="C661" s="239"/>
      <c r="D661" s="240"/>
      <c r="E661" s="273">
        <v>594</v>
      </c>
      <c r="F661" s="161"/>
      <c r="G661" s="159" t="str">
        <f>IF(D661="","*",VLOOKUP(F661,BS_ATIVIDADE[#All],3,FALSE))</f>
        <v>*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78"/>
      <c r="S661" s="409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409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/>
      <c r="V661" s="261"/>
      <c r="W661" s="263"/>
      <c r="X661" s="240"/>
      <c r="Y661" s="179"/>
      <c r="Z661" s="179"/>
      <c r="AA661" s="177"/>
      <c r="AB661" s="161"/>
      <c r="AC661" s="161"/>
      <c r="AD661" s="163"/>
      <c r="AE661" s="177"/>
      <c r="AF661" s="177"/>
      <c r="AG661" s="177"/>
      <c r="AH661" s="180"/>
      <c r="AI661" s="171" t="str">
        <f>IF(BS_CONTROLE[[#This Row],[Atividade]]=0, "-", BS_CONTROLE[[#This Row],[Atividade]])</f>
        <v>-</v>
      </c>
      <c r="AJ661" s="9" t="str">
        <f>IF(D661="","*",VLOOKUP(AI661,BS_ATIVIDADE[#Data],3,FALSE))</f>
        <v>*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 t="str">
        <f>IF(D661="","*",IFERROR(IF(ISODD(COUNT(AS661:AX661)),"ERRO",SUM((AT661-AS661),(AV661-AU661),(AX661-AW661))),"ERRO"))</f>
        <v>*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243"/>
      <c r="BI661" s="243"/>
      <c r="BJ661" s="270"/>
      <c r="BK661" s="244"/>
      <c r="BL661" s="184"/>
      <c r="BM661" s="179"/>
      <c r="BN661" s="179"/>
      <c r="BO661" s="210"/>
      <c r="BP661" s="244"/>
      <c r="BQ661" s="13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</row>
    <row r="662" spans="1:71">
      <c r="A662" s="166" t="str">
        <f>D662&amp;B662</f>
        <v/>
      </c>
      <c r="B662" s="167"/>
      <c r="C662" s="239"/>
      <c r="D662" s="240"/>
      <c r="E662" s="273">
        <v>594</v>
      </c>
      <c r="F662" s="161"/>
      <c r="G662" s="159" t="str">
        <f>IF(D662="","*",VLOOKUP(F662,BS_ATIVIDADE[#All],3,FALSE))</f>
        <v>*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78"/>
      <c r="S662" s="409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409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/>
      <c r="V662" s="261"/>
      <c r="W662" s="263"/>
      <c r="X662" s="240"/>
      <c r="Y662" s="179"/>
      <c r="Z662" s="179"/>
      <c r="AA662" s="177"/>
      <c r="AB662" s="161"/>
      <c r="AC662" s="161"/>
      <c r="AD662" s="163"/>
      <c r="AE662" s="177"/>
      <c r="AF662" s="177"/>
      <c r="AG662" s="177"/>
      <c r="AH662" s="180"/>
      <c r="AI662" s="171" t="str">
        <f>IF(BS_CONTROLE[[#This Row],[Atividade]]=0, "-", BS_CONTROLE[[#This Row],[Atividade]])</f>
        <v>-</v>
      </c>
      <c r="AJ662" s="9" t="str">
        <f>IF(D662="","*",VLOOKUP(AI662,BS_ATIVIDADE[#Data],3,FALSE))</f>
        <v>*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 t="str">
        <f>IF(D662="","*",IFERROR(IF(ISODD(COUNT(AS662:AX662)),"ERRO",SUM((AT662-AS662),(AV662-AU662),(AX662-AW662))),"ERRO"))</f>
        <v>*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243"/>
      <c r="BI662" s="243"/>
      <c r="BJ662" s="270"/>
      <c r="BK662" s="244"/>
      <c r="BL662" s="184"/>
      <c r="BM662" s="179"/>
      <c r="BN662" s="179"/>
      <c r="BO662" s="210"/>
      <c r="BP662" s="244"/>
      <c r="BQ662" s="13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</row>
    <row r="663" spans="1:71">
      <c r="A663" s="166" t="str">
        <f>D663&amp;B663</f>
        <v/>
      </c>
      <c r="B663" s="167"/>
      <c r="C663" s="239"/>
      <c r="D663" s="240"/>
      <c r="E663" s="273">
        <v>594</v>
      </c>
      <c r="F663" s="161"/>
      <c r="G663" s="159" t="str">
        <f>IF(D663="","*",VLOOKUP(F663,BS_ATIVIDADE[#All],3,FALSE))</f>
        <v>*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78"/>
      <c r="S663" s="409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409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/>
      <c r="V663" s="261"/>
      <c r="W663" s="263"/>
      <c r="X663" s="240"/>
      <c r="Y663" s="179"/>
      <c r="Z663" s="179"/>
      <c r="AA663" s="177"/>
      <c r="AB663" s="161"/>
      <c r="AC663" s="161"/>
      <c r="AD663" s="163"/>
      <c r="AE663" s="177"/>
      <c r="AF663" s="177"/>
      <c r="AG663" s="177"/>
      <c r="AH663" s="180"/>
      <c r="AI663" s="171" t="str">
        <f>IF(BS_CONTROLE[[#This Row],[Atividade]]=0, "-", BS_CONTROLE[[#This Row],[Atividade]])</f>
        <v>-</v>
      </c>
      <c r="AJ663" s="9" t="str">
        <f>IF(D663="","*",VLOOKUP(AI663,BS_ATIVIDADE[#Data],3,FALSE))</f>
        <v>*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 t="str">
        <f>IF(D663="","*",IFERROR(IF(ISODD(COUNT(AS663:AX663)),"ERRO",SUM((AT663-AS663),(AV663-AU663),(AX663-AW663))),"ERRO"))</f>
        <v>*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243"/>
      <c r="BI663" s="243"/>
      <c r="BJ663" s="270"/>
      <c r="BK663" s="244"/>
      <c r="BL663" s="184"/>
      <c r="BM663" s="179"/>
      <c r="BN663" s="179"/>
      <c r="BO663" s="210"/>
      <c r="BP663" s="244"/>
      <c r="BQ663" s="13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</row>
    <row r="664" spans="1:71">
      <c r="A664" s="166" t="str">
        <f>D664&amp;B664</f>
        <v/>
      </c>
      <c r="B664" s="167"/>
      <c r="C664" s="239"/>
      <c r="D664" s="240"/>
      <c r="E664" s="273">
        <v>594</v>
      </c>
      <c r="F664" s="161"/>
      <c r="G664" s="159" t="str">
        <f>IF(D664="","*",VLOOKUP(F664,BS_ATIVIDADE[#All],3,FALSE))</f>
        <v>*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78"/>
      <c r="S664" s="409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409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/>
      <c r="V664" s="261"/>
      <c r="W664" s="263"/>
      <c r="X664" s="240"/>
      <c r="Y664" s="179"/>
      <c r="Z664" s="179"/>
      <c r="AA664" s="177"/>
      <c r="AB664" s="161"/>
      <c r="AC664" s="161"/>
      <c r="AD664" s="163"/>
      <c r="AE664" s="177"/>
      <c r="AF664" s="177"/>
      <c r="AG664" s="177"/>
      <c r="AH664" s="180"/>
      <c r="AI664" s="171" t="str">
        <f>IF(BS_CONTROLE[[#This Row],[Atividade]]=0, "-", BS_CONTROLE[[#This Row],[Atividade]])</f>
        <v>-</v>
      </c>
      <c r="AJ664" s="9" t="str">
        <f>IF(D664="","*",VLOOKUP(AI664,BS_ATIVIDADE[#Data],3,FALSE))</f>
        <v>*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 t="str">
        <f>IF(D664="","*",IFERROR(IF(ISODD(COUNT(AS664:AX664)),"ERRO",SUM((AT664-AS664),(AV664-AU664),(AX664-AW664))),"ERRO"))</f>
        <v>*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243"/>
      <c r="BI664" s="243"/>
      <c r="BJ664" s="270"/>
      <c r="BK664" s="244"/>
      <c r="BL664" s="184"/>
      <c r="BM664" s="179"/>
      <c r="BN664" s="179"/>
      <c r="BO664" s="210"/>
      <c r="BP664" s="244"/>
      <c r="BQ664" s="13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</row>
    <row r="665" spans="1:71">
      <c r="A665" s="166" t="str">
        <f>D665&amp;B665</f>
        <v/>
      </c>
      <c r="B665" s="167"/>
      <c r="C665" s="239"/>
      <c r="D665" s="240"/>
      <c r="E665" s="273">
        <v>594</v>
      </c>
      <c r="F665" s="161"/>
      <c r="G665" s="159" t="str">
        <f>IF(D665="","*",VLOOKUP(F665,BS_ATIVIDADE[#All],3,FALSE))</f>
        <v>*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78"/>
      <c r="S665" s="409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409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/>
      <c r="V665" s="261"/>
      <c r="W665" s="263"/>
      <c r="X665" s="240"/>
      <c r="Y665" s="179"/>
      <c r="Z665" s="179"/>
      <c r="AA665" s="177"/>
      <c r="AB665" s="161"/>
      <c r="AC665" s="161"/>
      <c r="AD665" s="163"/>
      <c r="AE665" s="177"/>
      <c r="AF665" s="177"/>
      <c r="AG665" s="177"/>
      <c r="AH665" s="180"/>
      <c r="AI665" s="171" t="str">
        <f>IF(BS_CONTROLE[[#This Row],[Atividade]]=0, "-", BS_CONTROLE[[#This Row],[Atividade]])</f>
        <v>-</v>
      </c>
      <c r="AJ665" s="9" t="str">
        <f>IF(D665="","*",VLOOKUP(AI665,BS_ATIVIDADE[#Data],3,FALSE))</f>
        <v>*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 t="str">
        <f>IF(D665="","*",IFERROR(IF(ISODD(COUNT(AS665:AX665)),"ERRO",SUM((AT665-AS665),(AV665-AU665),(AX665-AW665))),"ERRO"))</f>
        <v>*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243"/>
      <c r="BI665" s="243"/>
      <c r="BJ665" s="270"/>
      <c r="BK665" s="244"/>
      <c r="BL665" s="184"/>
      <c r="BM665" s="179"/>
      <c r="BN665" s="179"/>
      <c r="BO665" s="210"/>
      <c r="BP665" s="244"/>
      <c r="BQ665" s="13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</row>
    <row r="666" spans="1:71">
      <c r="A666" s="166" t="str">
        <f>D666&amp;B666</f>
        <v/>
      </c>
      <c r="B666" s="167"/>
      <c r="C666" s="239"/>
      <c r="D666" s="240"/>
      <c r="E666" s="273">
        <v>594</v>
      </c>
      <c r="F666" s="161"/>
      <c r="G666" s="159" t="str">
        <f>IF(D666="","*",VLOOKUP(F666,BS_ATIVIDADE[#All],3,FALSE))</f>
        <v>*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78"/>
      <c r="S666" s="409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409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/>
      <c r="V666" s="261"/>
      <c r="W666" s="263"/>
      <c r="X666" s="240"/>
      <c r="Y666" s="179"/>
      <c r="Z666" s="179"/>
      <c r="AA666" s="177"/>
      <c r="AB666" s="161"/>
      <c r="AC666" s="161"/>
      <c r="AD666" s="163"/>
      <c r="AE666" s="177"/>
      <c r="AF666" s="177"/>
      <c r="AG666" s="177"/>
      <c r="AH666" s="180"/>
      <c r="AI666" s="171" t="str">
        <f>IF(BS_CONTROLE[[#This Row],[Atividade]]=0, "-", BS_CONTROLE[[#This Row],[Atividade]])</f>
        <v>-</v>
      </c>
      <c r="AJ666" s="9" t="str">
        <f>IF(D666="","*",VLOOKUP(AI666,BS_ATIVIDADE[#Data],3,FALSE))</f>
        <v>*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 t="str">
        <f>IF(D666="","*",IFERROR(IF(ISODD(COUNT(AS666:AX666)),"ERRO",SUM((AT666-AS666),(AV666-AU666),(AX666-AW666))),"ERRO"))</f>
        <v>*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243"/>
      <c r="BI666" s="243"/>
      <c r="BJ666" s="270"/>
      <c r="BK666" s="244"/>
      <c r="BL666" s="184"/>
      <c r="BM666" s="179"/>
      <c r="BN666" s="179"/>
      <c r="BO666" s="210"/>
      <c r="BP666" s="244"/>
      <c r="BQ666" s="13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</row>
    <row r="667" spans="1:71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78"/>
      <c r="S667" s="409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409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/>
      <c r="V667" s="261"/>
      <c r="W667" s="263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243"/>
      <c r="BI667" s="243"/>
      <c r="BJ667" s="270"/>
      <c r="BK667" s="244"/>
      <c r="BL667" s="184"/>
      <c r="BM667" s="179"/>
      <c r="BN667" s="179"/>
      <c r="BO667" s="210"/>
      <c r="BP667" s="244"/>
      <c r="BQ667" s="13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</row>
    <row r="668" spans="1:71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78"/>
      <c r="S668" s="409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409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/>
      <c r="V668" s="261"/>
      <c r="W668" s="263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243"/>
      <c r="BI668" s="243"/>
      <c r="BJ668" s="270"/>
      <c r="BK668" s="244"/>
      <c r="BL668" s="184"/>
      <c r="BM668" s="179"/>
      <c r="BN668" s="179"/>
      <c r="BO668" s="210"/>
      <c r="BP668" s="244"/>
      <c r="BQ668" s="13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</row>
    <row r="669" spans="1:71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78"/>
      <c r="S669" s="409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409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/>
      <c r="V669" s="261"/>
      <c r="W669" s="263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243"/>
      <c r="BI669" s="243"/>
      <c r="BJ669" s="270"/>
      <c r="BK669" s="244"/>
      <c r="BL669" s="184"/>
      <c r="BM669" s="179"/>
      <c r="BN669" s="179"/>
      <c r="BO669" s="210"/>
      <c r="BP669" s="244"/>
      <c r="BQ669" s="13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</row>
    <row r="670" spans="1:71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78"/>
      <c r="S670" s="409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409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/>
      <c r="V670" s="261"/>
      <c r="W670" s="263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243"/>
      <c r="BI670" s="243"/>
      <c r="BJ670" s="270"/>
      <c r="BK670" s="244"/>
      <c r="BL670" s="184"/>
      <c r="BM670" s="179"/>
      <c r="BN670" s="179"/>
      <c r="BO670" s="210"/>
      <c r="BP670" s="244"/>
      <c r="BQ670" s="13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</row>
    <row r="671" spans="1:71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78"/>
      <c r="S671" s="409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409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/>
      <c r="V671" s="261"/>
      <c r="W671" s="263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243"/>
      <c r="BI671" s="243"/>
      <c r="BJ671" s="270"/>
      <c r="BK671" s="244"/>
      <c r="BL671" s="184"/>
      <c r="BM671" s="179"/>
      <c r="BN671" s="179"/>
      <c r="BO671" s="210"/>
      <c r="BP671" s="244"/>
      <c r="BQ671" s="13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</row>
    <row r="672" spans="1:71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78"/>
      <c r="S672" s="409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409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/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243"/>
      <c r="BI672" s="243"/>
      <c r="BJ672" s="270"/>
      <c r="BK672" s="244"/>
      <c r="BL672" s="184"/>
      <c r="BM672" s="179"/>
      <c r="BN672" s="179"/>
      <c r="BO672" s="210"/>
      <c r="BP672" s="244"/>
      <c r="BQ672" s="13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</row>
    <row r="673" spans="1:71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78"/>
      <c r="S673" s="409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409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/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243"/>
      <c r="BI673" s="243"/>
      <c r="BJ673" s="270"/>
      <c r="BK673" s="244"/>
      <c r="BL673" s="184"/>
      <c r="BM673" s="179"/>
      <c r="BN673" s="179"/>
      <c r="BO673" s="210"/>
      <c r="BP673" s="244"/>
      <c r="BQ673" s="13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</row>
    <row r="674" spans="1:71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78"/>
      <c r="S674" s="409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409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/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243"/>
      <c r="BI674" s="243"/>
      <c r="BJ674" s="270"/>
      <c r="BK674" s="244"/>
      <c r="BL674" s="184"/>
      <c r="BM674" s="179"/>
      <c r="BN674" s="179"/>
      <c r="BO674" s="210"/>
      <c r="BP674" s="244"/>
      <c r="BQ674" s="13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</row>
    <row r="675" spans="1:71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78"/>
      <c r="S675" s="409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409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/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243"/>
      <c r="BI675" s="243"/>
      <c r="BJ675" s="270"/>
      <c r="BK675" s="244"/>
      <c r="BL675" s="184"/>
      <c r="BM675" s="179"/>
      <c r="BN675" s="179"/>
      <c r="BO675" s="210"/>
      <c r="BP675" s="244"/>
      <c r="BQ675" s="13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</row>
    <row r="676" spans="1:71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78"/>
      <c r="S676" s="409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409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/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243"/>
      <c r="BI676" s="243"/>
      <c r="BJ676" s="270"/>
      <c r="BK676" s="244"/>
      <c r="BL676" s="184"/>
      <c r="BM676" s="179"/>
      <c r="BN676" s="179"/>
      <c r="BO676" s="210"/>
      <c r="BP676" s="244"/>
      <c r="BQ676" s="13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</row>
    <row r="677" spans="1:71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78"/>
      <c r="S677" s="409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409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/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243"/>
      <c r="BI677" s="243"/>
      <c r="BJ677" s="270"/>
      <c r="BK677" s="244"/>
      <c r="BL677" s="184"/>
      <c r="BM677" s="179"/>
      <c r="BN677" s="179"/>
      <c r="BO677" s="210"/>
      <c r="BP677" s="244"/>
      <c r="BQ677" s="13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</row>
    <row r="678" spans="1:71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78"/>
      <c r="S678" s="409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409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/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243"/>
      <c r="BI678" s="243"/>
      <c r="BJ678" s="270"/>
      <c r="BK678" s="244"/>
      <c r="BL678" s="184"/>
      <c r="BM678" s="179"/>
      <c r="BN678" s="179"/>
      <c r="BO678" s="210"/>
      <c r="BP678" s="244"/>
      <c r="BQ678" s="13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</row>
    <row r="679" spans="1:71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78"/>
      <c r="S679" s="409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409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/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243"/>
      <c r="BI679" s="243"/>
      <c r="BJ679" s="270"/>
      <c r="BK679" s="244"/>
      <c r="BL679" s="184"/>
      <c r="BM679" s="179"/>
      <c r="BN679" s="179"/>
      <c r="BO679" s="210"/>
      <c r="BP679" s="244"/>
      <c r="BQ679" s="13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</row>
    <row r="680" spans="1:71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78"/>
      <c r="S680" s="409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409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/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243"/>
      <c r="BI680" s="243"/>
      <c r="BJ680" s="270"/>
      <c r="BK680" s="244"/>
      <c r="BL680" s="184"/>
      <c r="BM680" s="179"/>
      <c r="BN680" s="179"/>
      <c r="BO680" s="210"/>
      <c r="BP680" s="244"/>
      <c r="BQ680" s="13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</row>
    <row r="681" spans="1:71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78"/>
      <c r="S681" s="409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409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/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243"/>
      <c r="BI681" s="243"/>
      <c r="BJ681" s="270"/>
      <c r="BK681" s="244"/>
      <c r="BL681" s="184"/>
      <c r="BM681" s="179"/>
      <c r="BN681" s="179"/>
      <c r="BO681" s="210"/>
      <c r="BP681" s="244"/>
      <c r="BQ681" s="13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</row>
    <row r="682" spans="1:71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78"/>
      <c r="S682" s="409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409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/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/>
      <c r="BN682" s="179"/>
      <c r="BO682" s="210"/>
      <c r="BP682" s="244"/>
      <c r="BQ682" s="13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</row>
    <row r="683" spans="1:71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78"/>
      <c r="S683" s="409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409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/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/>
      <c r="BN683" s="179"/>
      <c r="BO683" s="210"/>
      <c r="BP683" s="244"/>
      <c r="BQ683" s="13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</row>
    <row r="684" spans="1:71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409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409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/>
      <c r="BN684" s="179"/>
      <c r="BO684" s="210"/>
      <c r="BP684" s="244"/>
      <c r="BQ684" s="13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</row>
    <row r="685" spans="1:71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409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409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/>
      <c r="BN685" s="179"/>
      <c r="BO685" s="210"/>
      <c r="BP685" s="244"/>
      <c r="BQ685" s="13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</row>
    <row r="686" spans="1:71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409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409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/>
      <c r="BN686" s="179"/>
      <c r="BO686" s="210"/>
      <c r="BP686" s="244"/>
      <c r="BQ686" s="13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</row>
    <row r="687" spans="1:71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409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409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/>
      <c r="BN687" s="179"/>
      <c r="BO687" s="210"/>
      <c r="BP687" s="244"/>
      <c r="BQ687" s="13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</row>
    <row r="688" spans="1:71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409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409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/>
      <c r="BN688" s="179"/>
      <c r="BO688" s="210"/>
      <c r="BP688" s="244"/>
      <c r="BQ688" s="13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</row>
    <row r="689" spans="1:71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409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409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/>
      <c r="BN689" s="179"/>
      <c r="BO689" s="210"/>
      <c r="BP689" s="244"/>
      <c r="BQ689" s="13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</row>
    <row r="690" spans="1:71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409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409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/>
      <c r="BN690" s="179"/>
      <c r="BO690" s="210"/>
      <c r="BP690" s="244"/>
      <c r="BQ690" s="13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</row>
    <row r="691" spans="1:71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409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409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/>
      <c r="BN691" s="179"/>
      <c r="BO691" s="210"/>
      <c r="BP691" s="244"/>
      <c r="BQ691" s="13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</row>
    <row r="692" spans="1:71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409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409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/>
      <c r="BN692" s="179"/>
      <c r="BO692" s="210"/>
      <c r="BP692" s="244"/>
      <c r="BQ692" s="13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</row>
    <row r="693" spans="1:71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409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409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/>
      <c r="BN693" s="179"/>
      <c r="BO693" s="210"/>
      <c r="BP693" s="244"/>
      <c r="BQ693" s="13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</row>
    <row r="694" spans="1:71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409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409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/>
      <c r="BN694" s="179"/>
      <c r="BO694" s="210"/>
      <c r="BP694" s="244"/>
      <c r="BQ694" s="13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</row>
    <row r="695" spans="1:71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409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409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/>
      <c r="BN695" s="179"/>
      <c r="BO695" s="210"/>
      <c r="BP695" s="244"/>
      <c r="BQ695" s="13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</row>
    <row r="696" spans="1:71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409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409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/>
      <c r="BN696" s="179"/>
      <c r="BO696" s="210"/>
      <c r="BP696" s="244"/>
      <c r="BQ696" s="13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</row>
    <row r="697" spans="1:71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409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409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/>
      <c r="BN697" s="179"/>
      <c r="BO697" s="210"/>
      <c r="BP697" s="244"/>
      <c r="BQ697" s="13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</row>
    <row r="698" spans="1:71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409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409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/>
      <c r="BN698" s="179"/>
      <c r="BO698" s="210"/>
      <c r="BP698" s="244"/>
      <c r="BQ698" s="13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</row>
    <row r="699" spans="1:71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409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409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/>
      <c r="BN699" s="179"/>
      <c r="BO699" s="210"/>
      <c r="BP699" s="244"/>
      <c r="BQ699" s="13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</row>
    <row r="700" spans="1:71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409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409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/>
      <c r="BN700" s="179"/>
      <c r="BO700" s="210"/>
      <c r="BP700" s="244"/>
      <c r="BQ700" s="13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</row>
    <row r="701" spans="1:71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409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409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/>
      <c r="BN701" s="179"/>
      <c r="BO701" s="210"/>
      <c r="BP701" s="244"/>
      <c r="BQ701" s="13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</row>
    <row r="702" spans="1:71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409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409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/>
      <c r="BN702" s="179"/>
      <c r="BO702" s="210"/>
      <c r="BP702" s="244"/>
      <c r="BQ702" s="13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</row>
    <row r="703" spans="1:71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409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409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/>
      <c r="BN703" s="179"/>
      <c r="BO703" s="210"/>
      <c r="BP703" s="244"/>
      <c r="BQ703" s="13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</row>
    <row r="704" spans="1:71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409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409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/>
      <c r="BN704" s="179"/>
      <c r="BO704" s="210"/>
      <c r="BP704" s="244"/>
      <c r="BQ704" s="13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</row>
    <row r="705" spans="1:71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409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409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/>
      <c r="BN705" s="179"/>
      <c r="BO705" s="210"/>
      <c r="BP705" s="244"/>
      <c r="BQ705" s="13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</row>
    <row r="706" spans="1:71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409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409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/>
      <c r="BN706" s="179"/>
      <c r="BO706" s="210"/>
      <c r="BP706" s="244"/>
      <c r="BQ706" s="13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</row>
    <row r="707" spans="1:71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409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409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/>
      <c r="BN707" s="179"/>
      <c r="BO707" s="210"/>
      <c r="BP707" s="244"/>
      <c r="BQ707" s="13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</row>
    <row r="708" spans="1:71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409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409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/>
      <c r="BN708" s="179"/>
      <c r="BO708" s="210"/>
      <c r="BP708" s="244"/>
      <c r="BQ708" s="13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</row>
    <row r="709" spans="1:71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409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409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/>
      <c r="BN709" s="179"/>
      <c r="BO709" s="210"/>
      <c r="BP709" s="244"/>
      <c r="BQ709" s="13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</row>
    <row r="710" spans="1:71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409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409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/>
      <c r="BN710" s="179"/>
      <c r="BO710" s="210"/>
      <c r="BP710" s="244"/>
      <c r="BQ710" s="13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</row>
    <row r="711" spans="1:71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409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409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/>
      <c r="BN711" s="179"/>
      <c r="BO711" s="210"/>
      <c r="BP711" s="244"/>
      <c r="BQ711" s="13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</row>
    <row r="712" spans="1:71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409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409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/>
      <c r="BN712" s="179"/>
      <c r="BO712" s="210"/>
      <c r="BP712" s="244"/>
      <c r="BQ712" s="13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</row>
    <row r="713" spans="1:71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409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409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/>
      <c r="BN713" s="179"/>
      <c r="BO713" s="210"/>
      <c r="BP713" s="244"/>
      <c r="BQ713" s="13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</row>
    <row r="714" spans="1:71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409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409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/>
      <c r="BN714" s="179"/>
      <c r="BO714" s="210"/>
      <c r="BP714" s="244"/>
      <c r="BQ714" s="13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</row>
    <row r="715" spans="1:71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409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409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/>
      <c r="BN715" s="179"/>
      <c r="BO715" s="210"/>
      <c r="BP715" s="244"/>
      <c r="BQ715" s="13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</row>
    <row r="716" spans="1:71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409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409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/>
      <c r="BN716" s="179"/>
      <c r="BO716" s="210"/>
      <c r="BP716" s="244"/>
      <c r="BQ716" s="13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</row>
    <row r="717" spans="1:71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409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409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/>
      <c r="BN717" s="179"/>
      <c r="BO717" s="210"/>
      <c r="BP717" s="244"/>
      <c r="BQ717" s="13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</row>
    <row r="718" spans="1:71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409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409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/>
      <c r="BN718" s="179"/>
      <c r="BO718" s="210"/>
      <c r="BP718" s="244"/>
      <c r="BQ718" s="13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</row>
    <row r="719" spans="1:71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409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409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/>
      <c r="BN719" s="179"/>
      <c r="BO719" s="210"/>
      <c r="BP719" s="244"/>
      <c r="BQ719" s="13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</row>
    <row r="720" spans="1:71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409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409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409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409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409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409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409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409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409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409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409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409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409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409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409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409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409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409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409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409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409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409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409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409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409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409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409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409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409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409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409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409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409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409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409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409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409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409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409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409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409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409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409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409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409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409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409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409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409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409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409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409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409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409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409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409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409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409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409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409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409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409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409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409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409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409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409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409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409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409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409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409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409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409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409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409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409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409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409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409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409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409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409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409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409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409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409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409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409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409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409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409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409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409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409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409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409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409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409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409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409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409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409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409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409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409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409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409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409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409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409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409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409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409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409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409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409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409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40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40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409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409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409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409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409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409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409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409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409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409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409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409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409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409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409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409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409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409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409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409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409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409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409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409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409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409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409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409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409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409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409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409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409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409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409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409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409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409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409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409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>
      <c r="A800" s="174" t="str">
        <f>D800&amp;B800</f>
        <v/>
      </c>
      <c r="B800" s="400"/>
      <c r="C800" s="401"/>
      <c r="D800" s="393"/>
      <c r="E800" s="402"/>
      <c r="F800" s="394"/>
      <c r="G800" s="395"/>
      <c r="H800" s="396"/>
      <c r="I800" s="396"/>
      <c r="J800" s="397"/>
      <c r="K800" s="397"/>
      <c r="L800" s="399"/>
      <c r="M800" s="222"/>
      <c r="N800" s="403"/>
      <c r="O800" s="396"/>
      <c r="P800" s="396"/>
      <c r="Q800" s="399"/>
      <c r="R800" s="401"/>
      <c r="S800" s="401"/>
      <c r="T800" s="401"/>
      <c r="U800" s="404"/>
      <c r="V800" s="405"/>
      <c r="W800" s="406"/>
      <c r="X800" s="401"/>
      <c r="Y800" s="401"/>
      <c r="Z800" s="401"/>
      <c r="AA800" s="407"/>
      <c r="AB800" s="401"/>
      <c r="AC800" s="401"/>
      <c r="AD800" s="401"/>
      <c r="AE800" s="407"/>
      <c r="AF800" s="407"/>
      <c r="AG800" s="407"/>
      <c r="AH800" s="401"/>
      <c r="AI800" s="401"/>
      <c r="AJ800" s="401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AR800" s="408"/>
      <c r="AS800" s="408"/>
      <c r="AT800" s="408"/>
      <c r="AU800" s="408"/>
      <c r="AV800" s="408"/>
      <c r="AW800" s="408"/>
      <c r="AX800" s="401"/>
      <c r="AY800" s="401"/>
      <c r="AZ800" s="401"/>
      <c r="BA800" s="401"/>
      <c r="BB800" s="401"/>
      <c r="BC800" s="401"/>
      <c r="BD800" s="401"/>
      <c r="BE800" s="401"/>
      <c r="BF800" s="401"/>
      <c r="BG800" s="401"/>
      <c r="BH800" s="401"/>
      <c r="BI800" s="401"/>
      <c r="BJ800" s="406"/>
      <c r="BK800" s="401"/>
      <c r="BL800" s="401"/>
      <c r="BM800" s="401"/>
      <c r="BN800" s="401"/>
      <c r="BO800" s="401"/>
      <c r="BP800" s="401"/>
      <c r="BQ800" s="401" t="str">
        <f>IF(AND(BR800&lt;1,BS800&lt;1),"Produção e Intervalo",IF(BR800&lt;1,"Intervalo",IF(BS800&lt;1,"Produção","Aderente")))</f>
        <v>Aderente</v>
      </c>
      <c r="BR800" s="401" t="str">
        <f>IF(OR(B800="",F800=""),"*",AY800/P800)</f>
        <v>*</v>
      </c>
      <c r="BS800" s="401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U6:U799 AY6:AY799">
    <cfRule type="cellIs" dxfId="254" priority="18669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53" priority="18658" operator="equal">
      <formula>"OPORTUNIDADE"</formula>
    </cfRule>
  </conditionalFormatting>
  <conditionalFormatting sqref="AZ6:AZ523">
    <cfRule type="expression" dxfId="252" priority="18653">
      <formula>$BU6=1</formula>
    </cfRule>
  </conditionalFormatting>
  <conditionalFormatting sqref="BQ6:BQ799">
    <cfRule type="cellIs" dxfId="251" priority="18664" operator="equal">
      <formula>"Produção e Intervalo"</formula>
    </cfRule>
    <cfRule type="cellIs" dxfId="250" priority="18665" operator="equal">
      <formula>"Aderente"</formula>
    </cfRule>
    <cfRule type="cellIs" dxfId="249" priority="18666" operator="equal">
      <formula>"Intervalo"</formula>
    </cfRule>
    <cfRule type="cellIs" dxfId="248" priority="18667" operator="equal">
      <formula>"Produção"</formula>
    </cfRule>
    <cfRule type="cellIs" dxfId="247" priority="18668" operator="equal">
      <formula>"ERRO"</formula>
    </cfRule>
  </conditionalFormatting>
  <conditionalFormatting sqref="BR6:BS800">
    <cfRule type="cellIs" dxfId="246" priority="18646" operator="equal">
      <formula>"*"</formula>
    </cfRule>
    <cfRule type="cellIs" dxfId="245" priority="18647" operator="greaterThanOrEqual">
      <formula>1</formula>
    </cfRule>
    <cfRule type="cellIs" dxfId="244" priority="18648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43" priority="18594" operator="equal">
      <formula>"NÃO"</formula>
    </cfRule>
    <cfRule type="cellIs" dxfId="242" priority="18595" operator="equal">
      <formula>"SIM"</formula>
    </cfRule>
  </conditionalFormatting>
  <conditionalFormatting sqref="X478 X480 X483 X488:X489 X499 X506 X511:X512 X517 X520:X521">
    <cfRule type="cellIs" dxfId="241" priority="18593" operator="equal">
      <formula>"OPORTUNIDADE"</formula>
    </cfRule>
  </conditionalFormatting>
  <conditionalFormatting sqref="Z476:Z480 Z487:Z489 Z483:Z484 Z492 Z496:Z499 Z517 Z519:Z523 Z501:Z515">
    <cfRule type="cellIs" dxfId="240" priority="18591" operator="equal">
      <formula>"NÃO"</formula>
    </cfRule>
    <cfRule type="cellIs" dxfId="239" priority="18592" operator="equal">
      <formula>"SIM"</formula>
    </cfRule>
  </conditionalFormatting>
  <conditionalFormatting sqref="Z476:Z480 Z487:Z489 Z483:Z484 Z492 Z496:Z499 Z517 Z519:Z523 Z501:Z515">
    <cfRule type="cellIs" dxfId="238" priority="18590" operator="equal">
      <formula>"OPORTUNIDADE"</formula>
    </cfRule>
  </conditionalFormatting>
  <conditionalFormatting sqref="Y1048575:Y1048576">
    <cfRule type="cellIs" dxfId="237" priority="18475" operator="equal">
      <formula>"OPORTUNIDADE"</formula>
    </cfRule>
  </conditionalFormatting>
  <conditionalFormatting sqref="Y1048575:Y1048576">
    <cfRule type="cellIs" dxfId="236" priority="18473" operator="equal">
      <formula>"NÃO"</formula>
    </cfRule>
    <cfRule type="cellIs" dxfId="235" priority="18474" operator="equal">
      <formula>"SIM"</formula>
    </cfRule>
  </conditionalFormatting>
  <conditionalFormatting sqref="Z524:Z549">
    <cfRule type="cellIs" dxfId="234" priority="18210" operator="equal">
      <formula>"OPORTUNIDADE"</formula>
    </cfRule>
  </conditionalFormatting>
  <conditionalFormatting sqref="Z524:Z549">
    <cfRule type="cellIs" dxfId="233" priority="18208" operator="equal">
      <formula>"NÃO"</formula>
    </cfRule>
    <cfRule type="cellIs" dxfId="232" priority="18209" operator="equal">
      <formula>"SIM"</formula>
    </cfRule>
  </conditionalFormatting>
  <conditionalFormatting sqref="Z550">
    <cfRule type="cellIs" dxfId="231" priority="18193" operator="equal">
      <formula>"NÃO"</formula>
    </cfRule>
    <cfRule type="cellIs" dxfId="230" priority="18194" operator="equal">
      <formula>"SIM"</formula>
    </cfRule>
  </conditionalFormatting>
  <conditionalFormatting sqref="Z550">
    <cfRule type="cellIs" dxfId="229" priority="18192" operator="equal">
      <formula>"OPORTUNIDADE"</formula>
    </cfRule>
  </conditionalFormatting>
  <conditionalFormatting sqref="BI550">
    <cfRule type="iconSet" priority="1820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0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28" priority="18812">
      <formula>$BU493=1</formula>
    </cfRule>
  </conditionalFormatting>
  <conditionalFormatting sqref="AZ526:AZ550">
    <cfRule type="expression" dxfId="227" priority="18972">
      <formula>$BU498=1</formula>
    </cfRule>
  </conditionalFormatting>
  <conditionalFormatting sqref="BI524:BI549">
    <cfRule type="iconSet" priority="18973">
      <iconSet showValue="0">
        <cfvo type="percent" val="0"/>
        <cfvo type="num" val="1"/>
        <cfvo type="num" val="1" gte="0"/>
      </iconSet>
    </cfRule>
  </conditionalFormatting>
  <conditionalFormatting sqref="BH524:BH589">
    <cfRule type="iconSet" priority="18975">
      <iconSet showValue="0">
        <cfvo type="percent" val="0"/>
        <cfvo type="num" val="1"/>
        <cfvo type="num" val="1" gte="0"/>
      </iconSet>
    </cfRule>
    <cfRule type="iconSet" priority="1897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97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982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26" priority="245" operator="equal">
      <formula>"OPORTUNIDADE"</formula>
    </cfRule>
  </conditionalFormatting>
  <conditionalFormatting sqref="Y158">
    <cfRule type="cellIs" dxfId="225" priority="243" operator="equal">
      <formula>"NÃO"</formula>
    </cfRule>
    <cfRule type="cellIs" dxfId="224" priority="244" operator="equal">
      <formula>"SIM"</formula>
    </cfRule>
  </conditionalFormatting>
  <conditionalFormatting sqref="BI6:BI523">
    <cfRule type="iconSet" priority="1904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45">
      <iconSet showValue="0">
        <cfvo type="percent" val="0"/>
        <cfvo type="num" val="1"/>
        <cfvo type="num" val="1" gte="0"/>
      </iconSet>
    </cfRule>
    <cfRule type="iconSet" priority="1904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23" priority="119" operator="equal">
      <formula>"OPORTUNIDADE"</formula>
    </cfRule>
  </conditionalFormatting>
  <conditionalFormatting sqref="Y560">
    <cfRule type="cellIs" dxfId="222" priority="117" operator="equal">
      <formula>"NÃO"</formula>
    </cfRule>
    <cfRule type="cellIs" dxfId="221" priority="118" operator="equal">
      <formula>"SIM"</formula>
    </cfRule>
  </conditionalFormatting>
  <conditionalFormatting sqref="Y561:Y564">
    <cfRule type="cellIs" dxfId="220" priority="113" operator="equal">
      <formula>"OPORTUNIDADE"</formula>
    </cfRule>
  </conditionalFormatting>
  <conditionalFormatting sqref="Y561:Y564">
    <cfRule type="cellIs" dxfId="219" priority="111" operator="equal">
      <formula>"NÃO"</formula>
    </cfRule>
    <cfRule type="cellIs" dxfId="218" priority="112" operator="equal">
      <formula>"SIM"</formula>
    </cfRule>
  </conditionalFormatting>
  <conditionalFormatting sqref="Y567:Y569">
    <cfRule type="cellIs" dxfId="217" priority="110" operator="equal">
      <formula>"OPORTUNIDADE"</formula>
    </cfRule>
  </conditionalFormatting>
  <conditionalFormatting sqref="Y567:Y569">
    <cfRule type="cellIs" dxfId="216" priority="108" operator="equal">
      <formula>"NÃO"</formula>
    </cfRule>
    <cfRule type="cellIs" dxfId="215" priority="109" operator="equal">
      <formula>"SIM"</formula>
    </cfRule>
  </conditionalFormatting>
  <conditionalFormatting sqref="Y567:Y569">
    <cfRule type="cellIs" dxfId="214" priority="107" operator="equal">
      <formula>"OPORTUNIDADE"</formula>
    </cfRule>
  </conditionalFormatting>
  <conditionalFormatting sqref="Y567:Y569">
    <cfRule type="cellIs" dxfId="213" priority="105" operator="equal">
      <formula>"NÃO"</formula>
    </cfRule>
    <cfRule type="cellIs" dxfId="212" priority="106" operator="equal">
      <formula>"SIM"</formula>
    </cfRule>
  </conditionalFormatting>
  <conditionalFormatting sqref="BK56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11" priority="99" operator="equal">
      <formula>"OPORTUNIDADE"</formula>
    </cfRule>
  </conditionalFormatting>
  <conditionalFormatting sqref="Y572">
    <cfRule type="cellIs" dxfId="210" priority="97" operator="equal">
      <formula>"NÃO"</formula>
    </cfRule>
    <cfRule type="cellIs" dxfId="209" priority="98" operator="equal">
      <formula>"SIM"</formula>
    </cfRule>
  </conditionalFormatting>
  <conditionalFormatting sqref="Y572">
    <cfRule type="cellIs" dxfId="208" priority="96" operator="equal">
      <formula>"OPORTUNIDADE"</formula>
    </cfRule>
  </conditionalFormatting>
  <conditionalFormatting sqref="Y572">
    <cfRule type="cellIs" dxfId="207" priority="94" operator="equal">
      <formula>"NÃO"</formula>
    </cfRule>
    <cfRule type="cellIs" dxfId="206" priority="95" operator="equal">
      <formula>"SIM"</formula>
    </cfRule>
  </conditionalFormatting>
  <conditionalFormatting sqref="Y573">
    <cfRule type="cellIs" dxfId="205" priority="93" operator="equal">
      <formula>"OPORTUNIDADE"</formula>
    </cfRule>
  </conditionalFormatting>
  <conditionalFormatting sqref="Y573">
    <cfRule type="cellIs" dxfId="204" priority="91" operator="equal">
      <formula>"NÃO"</formula>
    </cfRule>
    <cfRule type="cellIs" dxfId="203" priority="92" operator="equal">
      <formula>"SIM"</formula>
    </cfRule>
  </conditionalFormatting>
  <conditionalFormatting sqref="Y573">
    <cfRule type="cellIs" dxfId="202" priority="90" operator="equal">
      <formula>"OPORTUNIDADE"</formula>
    </cfRule>
  </conditionalFormatting>
  <conditionalFormatting sqref="Y573">
    <cfRule type="cellIs" dxfId="201" priority="88" operator="equal">
      <formula>"NÃO"</formula>
    </cfRule>
    <cfRule type="cellIs" dxfId="200" priority="89" operator="equal">
      <formula>"SIM"</formula>
    </cfRule>
  </conditionalFormatting>
  <conditionalFormatting sqref="Y574">
    <cfRule type="cellIs" dxfId="199" priority="87" operator="equal">
      <formula>"OPORTUNIDADE"</formula>
    </cfRule>
  </conditionalFormatting>
  <conditionalFormatting sqref="Y574">
    <cfRule type="cellIs" dxfId="198" priority="85" operator="equal">
      <formula>"NÃO"</formula>
    </cfRule>
    <cfRule type="cellIs" dxfId="197" priority="86" operator="equal">
      <formula>"SIM"</formula>
    </cfRule>
  </conditionalFormatting>
  <conditionalFormatting sqref="Y574">
    <cfRule type="cellIs" dxfId="196" priority="84" operator="equal">
      <formula>"OPORTUNIDADE"</formula>
    </cfRule>
  </conditionalFormatting>
  <conditionalFormatting sqref="Y574">
    <cfRule type="cellIs" dxfId="195" priority="82" operator="equal">
      <formula>"NÃO"</formula>
    </cfRule>
    <cfRule type="cellIs" dxfId="194" priority="83" operator="equal">
      <formula>"SIM"</formula>
    </cfRule>
  </conditionalFormatting>
  <conditionalFormatting sqref="Y575">
    <cfRule type="cellIs" dxfId="193" priority="81" operator="equal">
      <formula>"OPORTUNIDADE"</formula>
    </cfRule>
  </conditionalFormatting>
  <conditionalFormatting sqref="Y575">
    <cfRule type="cellIs" dxfId="192" priority="79" operator="equal">
      <formula>"NÃO"</formula>
    </cfRule>
    <cfRule type="cellIs" dxfId="191" priority="80" operator="equal">
      <formula>"SIM"</formula>
    </cfRule>
  </conditionalFormatting>
  <conditionalFormatting sqref="Y575">
    <cfRule type="cellIs" dxfId="190" priority="78" operator="equal">
      <formula>"OPORTUNIDADE"</formula>
    </cfRule>
  </conditionalFormatting>
  <conditionalFormatting sqref="Y575">
    <cfRule type="cellIs" dxfId="189" priority="76" operator="equal">
      <formula>"NÃO"</formula>
    </cfRule>
    <cfRule type="cellIs" dxfId="188" priority="77" operator="equal">
      <formula>"SIM"</formula>
    </cfRule>
  </conditionalFormatting>
  <conditionalFormatting sqref="Y577">
    <cfRule type="cellIs" dxfId="187" priority="75" operator="equal">
      <formula>"OPORTUNIDADE"</formula>
    </cfRule>
  </conditionalFormatting>
  <conditionalFormatting sqref="Y577">
    <cfRule type="cellIs" dxfId="186" priority="73" operator="equal">
      <formula>"NÃO"</formula>
    </cfRule>
    <cfRule type="cellIs" dxfId="185" priority="74" operator="equal">
      <formula>"SIM"</formula>
    </cfRule>
  </conditionalFormatting>
  <conditionalFormatting sqref="Y577">
    <cfRule type="cellIs" dxfId="184" priority="72" operator="equal">
      <formula>"OPORTUNIDADE"</formula>
    </cfRule>
  </conditionalFormatting>
  <conditionalFormatting sqref="Y577">
    <cfRule type="cellIs" dxfId="183" priority="70" operator="equal">
      <formula>"NÃO"</formula>
    </cfRule>
    <cfRule type="cellIs" dxfId="182" priority="71" operator="equal">
      <formula>"SIM"</formula>
    </cfRule>
  </conditionalFormatting>
  <conditionalFormatting sqref="Y579">
    <cfRule type="cellIs" dxfId="181" priority="69" operator="equal">
      <formula>"OPORTUNIDADE"</formula>
    </cfRule>
  </conditionalFormatting>
  <conditionalFormatting sqref="Y579">
    <cfRule type="cellIs" dxfId="180" priority="67" operator="equal">
      <formula>"NÃO"</formula>
    </cfRule>
    <cfRule type="cellIs" dxfId="179" priority="68" operator="equal">
      <formula>"SIM"</formula>
    </cfRule>
  </conditionalFormatting>
  <conditionalFormatting sqref="Y579">
    <cfRule type="cellIs" dxfId="178" priority="66" operator="equal">
      <formula>"OPORTUNIDADE"</formula>
    </cfRule>
  </conditionalFormatting>
  <conditionalFormatting sqref="Y579">
    <cfRule type="cellIs" dxfId="177" priority="64" operator="equal">
      <formula>"NÃO"</formula>
    </cfRule>
    <cfRule type="cellIs" dxfId="176" priority="65" operator="equal">
      <formula>"SIM"</formula>
    </cfRule>
  </conditionalFormatting>
  <conditionalFormatting sqref="Y580">
    <cfRule type="cellIs" dxfId="175" priority="63" operator="equal">
      <formula>"OPORTUNIDADE"</formula>
    </cfRule>
  </conditionalFormatting>
  <conditionalFormatting sqref="Y580">
    <cfRule type="cellIs" dxfId="174" priority="61" operator="equal">
      <formula>"NÃO"</formula>
    </cfRule>
    <cfRule type="cellIs" dxfId="173" priority="62" operator="equal">
      <formula>"SIM"</formula>
    </cfRule>
  </conditionalFormatting>
  <conditionalFormatting sqref="Y580">
    <cfRule type="cellIs" dxfId="172" priority="60" operator="equal">
      <formula>"OPORTUNIDADE"</formula>
    </cfRule>
  </conditionalFormatting>
  <conditionalFormatting sqref="Y580">
    <cfRule type="cellIs" dxfId="171" priority="58" operator="equal">
      <formula>"NÃO"</formula>
    </cfRule>
    <cfRule type="cellIs" dxfId="170" priority="59" operator="equal">
      <formula>"SIM"</formula>
    </cfRule>
  </conditionalFormatting>
  <conditionalFormatting sqref="Y581">
    <cfRule type="cellIs" dxfId="169" priority="57" operator="equal">
      <formula>"OPORTUNIDADE"</formula>
    </cfRule>
  </conditionalFormatting>
  <conditionalFormatting sqref="Y581">
    <cfRule type="cellIs" dxfId="168" priority="55" operator="equal">
      <formula>"NÃO"</formula>
    </cfRule>
    <cfRule type="cellIs" dxfId="167" priority="56" operator="equal">
      <formula>"SIM"</formula>
    </cfRule>
  </conditionalFormatting>
  <conditionalFormatting sqref="Y581">
    <cfRule type="cellIs" dxfId="166" priority="54" operator="equal">
      <formula>"OPORTUNIDADE"</formula>
    </cfRule>
  </conditionalFormatting>
  <conditionalFormatting sqref="Y581">
    <cfRule type="cellIs" dxfId="165" priority="52" operator="equal">
      <formula>"NÃO"</formula>
    </cfRule>
    <cfRule type="cellIs" dxfId="164" priority="53" operator="equal">
      <formula>"SIM"</formula>
    </cfRule>
  </conditionalFormatting>
  <conditionalFormatting sqref="Y582">
    <cfRule type="cellIs" dxfId="163" priority="51" operator="equal">
      <formula>"OPORTUNIDADE"</formula>
    </cfRule>
  </conditionalFormatting>
  <conditionalFormatting sqref="Y582">
    <cfRule type="cellIs" dxfId="162" priority="49" operator="equal">
      <formula>"NÃO"</formula>
    </cfRule>
    <cfRule type="cellIs" dxfId="161" priority="50" operator="equal">
      <formula>"SIM"</formula>
    </cfRule>
  </conditionalFormatting>
  <conditionalFormatting sqref="Y582">
    <cfRule type="cellIs" dxfId="160" priority="48" operator="equal">
      <formula>"OPORTUNIDADE"</formula>
    </cfRule>
  </conditionalFormatting>
  <conditionalFormatting sqref="Y582">
    <cfRule type="cellIs" dxfId="159" priority="46" operator="equal">
      <formula>"NÃO"</formula>
    </cfRule>
    <cfRule type="cellIs" dxfId="158" priority="47" operator="equal">
      <formula>"SIM"</formula>
    </cfRule>
  </conditionalFormatting>
  <conditionalFormatting sqref="Y584">
    <cfRule type="cellIs" dxfId="157" priority="45" operator="equal">
      <formula>"OPORTUNIDADE"</formula>
    </cfRule>
  </conditionalFormatting>
  <conditionalFormatting sqref="Y584">
    <cfRule type="cellIs" dxfId="156" priority="43" operator="equal">
      <formula>"NÃO"</formula>
    </cfRule>
    <cfRule type="cellIs" dxfId="155" priority="44" operator="equal">
      <formula>"SIM"</formula>
    </cfRule>
  </conditionalFormatting>
  <conditionalFormatting sqref="Y584">
    <cfRule type="cellIs" dxfId="154" priority="42" operator="equal">
      <formula>"OPORTUNIDADE"</formula>
    </cfRule>
  </conditionalFormatting>
  <conditionalFormatting sqref="Y584">
    <cfRule type="cellIs" dxfId="153" priority="40" operator="equal">
      <formula>"NÃO"</formula>
    </cfRule>
    <cfRule type="cellIs" dxfId="152" priority="41" operator="equal">
      <formula>"SIM"</formula>
    </cfRule>
  </conditionalFormatting>
  <conditionalFormatting sqref="Y585">
    <cfRule type="cellIs" dxfId="151" priority="39" operator="equal">
      <formula>"OPORTUNIDADE"</formula>
    </cfRule>
  </conditionalFormatting>
  <conditionalFormatting sqref="Y585">
    <cfRule type="cellIs" dxfId="150" priority="37" operator="equal">
      <formula>"NÃO"</formula>
    </cfRule>
    <cfRule type="cellIs" dxfId="149" priority="38" operator="equal">
      <formula>"SIM"</formula>
    </cfRule>
  </conditionalFormatting>
  <conditionalFormatting sqref="Y585">
    <cfRule type="cellIs" dxfId="148" priority="36" operator="equal">
      <formula>"OPORTUNIDADE"</formula>
    </cfRule>
  </conditionalFormatting>
  <conditionalFormatting sqref="Y585">
    <cfRule type="cellIs" dxfId="147" priority="34" operator="equal">
      <formula>"NÃO"</formula>
    </cfRule>
    <cfRule type="cellIs" dxfId="146" priority="35" operator="equal">
      <formula>"SIM"</formula>
    </cfRule>
  </conditionalFormatting>
  <conditionalFormatting sqref="Y586">
    <cfRule type="cellIs" dxfId="145" priority="33" operator="equal">
      <formula>"OPORTUNIDADE"</formula>
    </cfRule>
  </conditionalFormatting>
  <conditionalFormatting sqref="Y586">
    <cfRule type="cellIs" dxfId="144" priority="31" operator="equal">
      <formula>"NÃO"</formula>
    </cfRule>
    <cfRule type="cellIs" dxfId="143" priority="32" operator="equal">
      <formula>"SIM"</formula>
    </cfRule>
  </conditionalFormatting>
  <conditionalFormatting sqref="Y586">
    <cfRule type="cellIs" dxfId="142" priority="30" operator="equal">
      <formula>"OPORTUNIDADE"</formula>
    </cfRule>
  </conditionalFormatting>
  <conditionalFormatting sqref="Y586">
    <cfRule type="cellIs" dxfId="141" priority="28" operator="equal">
      <formula>"NÃO"</formula>
    </cfRule>
    <cfRule type="cellIs" dxfId="140" priority="29" operator="equal">
      <formula>"SIM"</formula>
    </cfRule>
  </conditionalFormatting>
  <conditionalFormatting sqref="Y587">
    <cfRule type="cellIs" dxfId="139" priority="27" operator="equal">
      <formula>"OPORTUNIDADE"</formula>
    </cfRule>
  </conditionalFormatting>
  <conditionalFormatting sqref="Y587">
    <cfRule type="cellIs" dxfId="138" priority="25" operator="equal">
      <formula>"NÃO"</formula>
    </cfRule>
    <cfRule type="cellIs" dxfId="137" priority="26" operator="equal">
      <formula>"SIM"</formula>
    </cfRule>
  </conditionalFormatting>
  <conditionalFormatting sqref="Y587">
    <cfRule type="cellIs" dxfId="136" priority="24" operator="equal">
      <formula>"OPORTUNIDADE"</formula>
    </cfRule>
  </conditionalFormatting>
  <conditionalFormatting sqref="Y587">
    <cfRule type="cellIs" dxfId="135" priority="22" operator="equal">
      <formula>"NÃO"</formula>
    </cfRule>
    <cfRule type="cellIs" dxfId="134" priority="23" operator="equal">
      <formula>"SIM"</formula>
    </cfRule>
  </conditionalFormatting>
  <conditionalFormatting sqref="Y588">
    <cfRule type="cellIs" dxfId="133" priority="21" operator="equal">
      <formula>"OPORTUNIDADE"</formula>
    </cfRule>
  </conditionalFormatting>
  <conditionalFormatting sqref="Y588">
    <cfRule type="cellIs" dxfId="132" priority="19" operator="equal">
      <formula>"NÃO"</formula>
    </cfRule>
    <cfRule type="cellIs" dxfId="131" priority="20" operator="equal">
      <formula>"SIM"</formula>
    </cfRule>
  </conditionalFormatting>
  <conditionalFormatting sqref="Y588">
    <cfRule type="cellIs" dxfId="130" priority="18" operator="equal">
      <formula>"OPORTUNIDADE"</formula>
    </cfRule>
  </conditionalFormatting>
  <conditionalFormatting sqref="Y588">
    <cfRule type="cellIs" dxfId="129" priority="16" operator="equal">
      <formula>"NÃO"</formula>
    </cfRule>
    <cfRule type="cellIs" dxfId="128" priority="17" operator="equal">
      <formula>"SIM"</formula>
    </cfRule>
  </conditionalFormatting>
  <conditionalFormatting sqref="Y589">
    <cfRule type="cellIs" dxfId="127" priority="15" operator="equal">
      <formula>"OPORTUNIDADE"</formula>
    </cfRule>
  </conditionalFormatting>
  <conditionalFormatting sqref="Y589">
    <cfRule type="cellIs" dxfId="126" priority="13" operator="equal">
      <formula>"NÃO"</formula>
    </cfRule>
    <cfRule type="cellIs" dxfId="125" priority="14" operator="equal">
      <formula>"SIM"</formula>
    </cfRule>
  </conditionalFormatting>
  <conditionalFormatting sqref="Y589">
    <cfRule type="cellIs" dxfId="124" priority="12" operator="equal">
      <formula>"OPORTUNIDADE"</formula>
    </cfRule>
  </conditionalFormatting>
  <conditionalFormatting sqref="Y589">
    <cfRule type="cellIs" dxfId="123" priority="10" operator="equal">
      <formula>"NÃO"</formula>
    </cfRule>
    <cfRule type="cellIs" dxfId="122" priority="11" operator="equal">
      <formula>"SIM"</formula>
    </cfRule>
  </conditionalFormatting>
  <conditionalFormatting sqref="BR602:BS799">
    <cfRule type="cellIs" dxfId="121" priority="4" operator="equal">
      <formula>"*"</formula>
    </cfRule>
    <cfRule type="cellIs" dxfId="120" priority="5" operator="greaterThanOrEqual">
      <formula>1</formula>
    </cfRule>
    <cfRule type="cellIs" dxfId="119" priority="6" operator="lessThan">
      <formula>1</formula>
    </cfRule>
  </conditionalFormatting>
  <conditionalFormatting sqref="BO6:BO208 BO528:BO537 BO210:BO526 BO539:BO587 BO589:BO799">
    <cfRule type="iconSet" priority="19087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093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799">
    <cfRule type="iconSet" priority="19096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799">
    <cfRule type="iconSet" priority="19135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18" priority="1" operator="equal">
      <formula>"*"</formula>
    </cfRule>
    <cfRule type="cellIs" dxfId="117" priority="2" operator="greaterThanOrEqual">
      <formula>1</formula>
    </cfRule>
    <cfRule type="cellIs" dxfId="116" priority="3" operator="lessThan">
      <formula>1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AB609 AB611 AB613:AB614 AB618:AB619 AB623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9" sqref="G9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75" t="s">
        <v>1791</v>
      </c>
      <c r="D1" s="375"/>
      <c r="E1" s="375"/>
      <c r="F1" s="375"/>
      <c r="G1" s="375"/>
      <c r="H1" s="375"/>
    </row>
    <row r="2" spans="3:8">
      <c r="C2" s="375"/>
      <c r="D2" s="375"/>
      <c r="E2" s="375"/>
      <c r="F2" s="375"/>
      <c r="G2" s="375"/>
      <c r="H2" s="375"/>
    </row>
    <row r="3" spans="3:8" ht="34.5" customHeight="1">
      <c r="C3" s="305" t="s">
        <v>409</v>
      </c>
      <c r="D3" s="305" t="s">
        <v>1792</v>
      </c>
      <c r="E3" s="305" t="s">
        <v>1793</v>
      </c>
      <c r="F3" s="305" t="s">
        <v>1794</v>
      </c>
      <c r="G3" s="310" t="s">
        <v>1795</v>
      </c>
      <c r="H3" s="305" t="s">
        <v>1796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541</v>
      </c>
      <c r="D5" s="306" t="s">
        <v>1797</v>
      </c>
      <c r="E5" s="307">
        <v>46013</v>
      </c>
      <c r="F5" s="306">
        <v>7000</v>
      </c>
      <c r="G5" s="311" t="s">
        <v>1798</v>
      </c>
      <c r="H5" s="306"/>
    </row>
    <row r="6" spans="3:8">
      <c r="C6" s="306" t="s">
        <v>542</v>
      </c>
      <c r="D6" s="306">
        <v>7694</v>
      </c>
      <c r="E6" s="307">
        <v>46013</v>
      </c>
      <c r="F6" s="306" t="s">
        <v>1799</v>
      </c>
      <c r="G6" s="311" t="s">
        <v>1798</v>
      </c>
      <c r="H6" s="306"/>
    </row>
    <row r="7" spans="3:8">
      <c r="C7" s="308" t="s">
        <v>543</v>
      </c>
      <c r="D7" s="308">
        <v>9403</v>
      </c>
      <c r="E7" s="309">
        <v>45972</v>
      </c>
      <c r="F7" s="308" t="s">
        <v>1800</v>
      </c>
      <c r="G7" s="312" t="s">
        <v>1801</v>
      </c>
      <c r="H7" s="308" t="s">
        <v>1802</v>
      </c>
    </row>
    <row r="8" spans="3:8">
      <c r="C8" s="306" t="s">
        <v>543</v>
      </c>
      <c r="D8" s="306">
        <v>7663</v>
      </c>
      <c r="E8" s="307">
        <v>46015</v>
      </c>
      <c r="F8" s="306">
        <v>7000</v>
      </c>
      <c r="G8" s="311" t="s">
        <v>1803</v>
      </c>
      <c r="H8" s="306" t="s">
        <v>1804</v>
      </c>
    </row>
    <row r="9" spans="3:8">
      <c r="C9" s="306" t="s">
        <v>463</v>
      </c>
      <c r="D9" s="306" t="s">
        <v>1805</v>
      </c>
      <c r="E9" s="307">
        <v>45993</v>
      </c>
      <c r="F9" s="306">
        <v>12000</v>
      </c>
      <c r="G9" s="311" t="s">
        <v>1806</v>
      </c>
      <c r="H9" s="306"/>
    </row>
    <row r="10" spans="3:8" ht="29.25">
      <c r="C10" s="306" t="s">
        <v>463</v>
      </c>
      <c r="D10" s="306" t="s">
        <v>1807</v>
      </c>
      <c r="E10" s="307">
        <v>45993</v>
      </c>
      <c r="F10" s="306">
        <v>9000</v>
      </c>
      <c r="G10" s="311" t="s">
        <v>1808</v>
      </c>
      <c r="H10" s="306"/>
    </row>
    <row r="11" spans="3:8" ht="29.25">
      <c r="C11" s="306" t="s">
        <v>463</v>
      </c>
      <c r="D11" s="306" t="s">
        <v>1809</v>
      </c>
      <c r="E11" s="307">
        <v>45993</v>
      </c>
      <c r="F11" s="306">
        <v>10000</v>
      </c>
      <c r="G11" s="311" t="s">
        <v>1808</v>
      </c>
      <c r="H11" s="306"/>
    </row>
    <row r="12" spans="3:8">
      <c r="C12" s="306" t="s">
        <v>544</v>
      </c>
      <c r="D12" s="306">
        <v>9038</v>
      </c>
      <c r="E12" s="307">
        <v>46013</v>
      </c>
      <c r="F12" s="306" t="s">
        <v>1810</v>
      </c>
      <c r="G12" s="311" t="s">
        <v>1811</v>
      </c>
      <c r="H12" s="306"/>
    </row>
    <row r="13" spans="3:8">
      <c r="C13" s="306" t="s">
        <v>539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76" t="s">
        <v>1812</v>
      </c>
      <c r="C2" s="376"/>
      <c r="D2" s="376"/>
      <c r="E2" s="376"/>
      <c r="F2" s="376"/>
      <c r="G2" s="376"/>
    </row>
    <row r="3" spans="2:8" ht="20.25" customHeight="1">
      <c r="B3" s="377"/>
      <c r="C3" s="377"/>
      <c r="D3" s="377"/>
      <c r="E3" s="377"/>
      <c r="F3" s="377"/>
      <c r="G3" s="377"/>
    </row>
    <row r="4" spans="2:8">
      <c r="B4" s="310" t="s">
        <v>1813</v>
      </c>
      <c r="C4" s="310" t="s">
        <v>1814</v>
      </c>
      <c r="D4" s="310" t="s">
        <v>1815</v>
      </c>
      <c r="E4" s="310" t="s">
        <v>1816</v>
      </c>
      <c r="F4" s="310" t="s">
        <v>8</v>
      </c>
      <c r="G4" s="310" t="s">
        <v>1817</v>
      </c>
    </row>
    <row r="5" spans="2:8">
      <c r="B5" s="313" t="s">
        <v>1153</v>
      </c>
      <c r="C5" s="313">
        <v>314978</v>
      </c>
      <c r="D5" s="313" t="s">
        <v>1818</v>
      </c>
      <c r="E5" s="313" t="s">
        <v>541</v>
      </c>
      <c r="F5" s="313" t="s">
        <v>101</v>
      </c>
      <c r="G5" s="314">
        <v>46143</v>
      </c>
    </row>
    <row r="6" spans="2:8">
      <c r="B6" s="313" t="s">
        <v>1819</v>
      </c>
      <c r="C6" s="313">
        <v>256790</v>
      </c>
      <c r="D6" s="313" t="s">
        <v>1820</v>
      </c>
      <c r="E6" s="313" t="s">
        <v>541</v>
      </c>
      <c r="F6" s="313" t="s">
        <v>1821</v>
      </c>
      <c r="G6" s="314">
        <v>45992</v>
      </c>
    </row>
    <row r="7" spans="2:8">
      <c r="B7" s="313" t="s">
        <v>1822</v>
      </c>
      <c r="C7" s="313">
        <v>265193</v>
      </c>
      <c r="D7" s="313" t="s">
        <v>1823</v>
      </c>
      <c r="E7" s="313" t="s">
        <v>542</v>
      </c>
      <c r="F7" s="313" t="s">
        <v>1500</v>
      </c>
      <c r="G7" s="313" t="s">
        <v>1824</v>
      </c>
    </row>
    <row r="8" spans="2:8">
      <c r="B8" s="313" t="s">
        <v>1825</v>
      </c>
      <c r="C8" s="313">
        <v>293716</v>
      </c>
      <c r="D8" s="313" t="s">
        <v>1826</v>
      </c>
      <c r="E8" s="313" t="s">
        <v>542</v>
      </c>
      <c r="F8" s="313" t="s">
        <v>1500</v>
      </c>
      <c r="G8" s="314">
        <v>46204</v>
      </c>
    </row>
    <row r="9" spans="2:8">
      <c r="B9" s="313" t="s">
        <v>1827</v>
      </c>
      <c r="C9" s="313">
        <v>257258</v>
      </c>
      <c r="D9" s="313" t="s">
        <v>1828</v>
      </c>
      <c r="E9" s="313" t="s">
        <v>543</v>
      </c>
      <c r="F9" s="313" t="s">
        <v>144</v>
      </c>
      <c r="G9" s="314">
        <v>46327</v>
      </c>
    </row>
    <row r="10" spans="2:8">
      <c r="B10" s="313" t="s">
        <v>1829</v>
      </c>
      <c r="C10" s="313">
        <v>371147</v>
      </c>
      <c r="D10" s="313" t="s">
        <v>1830</v>
      </c>
      <c r="E10" s="313" t="s">
        <v>543</v>
      </c>
      <c r="F10" s="313" t="s">
        <v>144</v>
      </c>
      <c r="G10" s="313" t="s">
        <v>1824</v>
      </c>
    </row>
    <row r="11" spans="2:8">
      <c r="B11" s="313" t="s">
        <v>1831</v>
      </c>
      <c r="C11" s="313">
        <v>259230</v>
      </c>
      <c r="D11" s="313" t="s">
        <v>1832</v>
      </c>
      <c r="E11" s="313" t="s">
        <v>543</v>
      </c>
      <c r="F11" s="313" t="s">
        <v>144</v>
      </c>
      <c r="G11" s="314">
        <v>45992</v>
      </c>
      <c r="H11" s="321">
        <v>46357</v>
      </c>
    </row>
    <row r="12" spans="2:8">
      <c r="B12" s="313" t="s">
        <v>1833</v>
      </c>
      <c r="C12" s="313">
        <v>370705</v>
      </c>
      <c r="D12" s="313"/>
      <c r="E12" s="313" t="s">
        <v>543</v>
      </c>
      <c r="F12" s="313" t="s">
        <v>144</v>
      </c>
      <c r="G12" s="313" t="s">
        <v>1824</v>
      </c>
    </row>
    <row r="13" spans="2:8">
      <c r="B13" s="313" t="s">
        <v>1834</v>
      </c>
      <c r="C13" s="313">
        <v>258542</v>
      </c>
      <c r="D13" s="313" t="s">
        <v>1835</v>
      </c>
      <c r="E13" s="313" t="s">
        <v>544</v>
      </c>
      <c r="F13" s="313" t="s">
        <v>180</v>
      </c>
      <c r="G13" s="314">
        <v>45962</v>
      </c>
    </row>
    <row r="14" spans="2:8">
      <c r="B14" s="313" t="s">
        <v>1836</v>
      </c>
      <c r="C14" s="313">
        <v>257050</v>
      </c>
      <c r="D14" s="313" t="s">
        <v>1837</v>
      </c>
      <c r="E14" s="313" t="s">
        <v>544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49" sqref="A549:Q55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655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78" t="s">
        <v>1838</v>
      </c>
      <c r="D5" s="379"/>
      <c r="E5" s="379"/>
      <c r="F5" s="379"/>
      <c r="G5" s="379"/>
      <c r="H5" s="379"/>
      <c r="I5" s="379"/>
      <c r="J5" s="380"/>
      <c r="K5" s="381" t="s">
        <v>1839</v>
      </c>
      <c r="L5" s="382"/>
      <c r="M5" s="382"/>
      <c r="N5" s="382"/>
      <c r="O5" s="383" t="s">
        <v>1840</v>
      </c>
      <c r="P5" s="384"/>
      <c r="Q5" s="385"/>
    </row>
    <row r="6" spans="1:17" s="94" customFormat="1" ht="15.75" customHeight="1">
      <c r="A6" s="88" t="s">
        <v>1841</v>
      </c>
      <c r="B6" s="95" t="s">
        <v>1842</v>
      </c>
      <c r="C6" s="96" t="s">
        <v>874</v>
      </c>
      <c r="D6" s="97" t="s">
        <v>875</v>
      </c>
      <c r="E6" s="96" t="s">
        <v>1843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1844</v>
      </c>
      <c r="M6" s="139" t="s">
        <v>335</v>
      </c>
      <c r="N6" s="140" t="s">
        <v>869</v>
      </c>
      <c r="O6" s="233" t="s">
        <v>912</v>
      </c>
      <c r="P6" s="157"/>
      <c r="Q6" s="189" t="s">
        <v>1845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-</v>
      </c>
      <c r="D591" s="100" t="str">
        <f>IF(SP_SUL!T608="","*",SP_SUL!T608)</f>
        <v>-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-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-</v>
      </c>
      <c r="L591" s="141" t="str">
        <f>IF(SP_SUL!AM608="","*",SP_SUL!AM608)</f>
        <v>-</v>
      </c>
      <c r="M591" s="141" t="str">
        <f>IF(SP_SUL!AP608="","*",SP_SUL!AP608)</f>
        <v>-</v>
      </c>
      <c r="N591" s="141" t="str">
        <f>IF(SP_SUL!AM608="","*",SP_SUL!AM608)</f>
        <v>-</v>
      </c>
      <c r="O591" s="173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>
        <f>IF(SP_SUL!B609="","*",SP_SUL!B609)</f>
        <v>46019</v>
      </c>
      <c r="B592" s="99" t="str">
        <f>IF(SP_SUL!X609="","*",SP_SUL!X609)</f>
        <v>Oportunidade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8.3333333333333329E-2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-</v>
      </c>
      <c r="D595" s="100" t="str">
        <f>IF(SP_SUL!T612="","*",SP_SUL!T612)</f>
        <v>-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-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-</v>
      </c>
      <c r="L595" s="141" t="str">
        <f>IF(SP_SUL!AM612="","*",SP_SUL!AM612)</f>
        <v>-</v>
      </c>
      <c r="M595" s="141" t="str">
        <f>IF(SP_SUL!AP612="","*",SP_SUL!AP612)</f>
        <v>-</v>
      </c>
      <c r="N595" s="141" t="str">
        <f>IF(SP_SUL!AM612="","*",SP_SUL!AM612)</f>
        <v>-</v>
      </c>
      <c r="O595" s="173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-</v>
      </c>
      <c r="D599" s="100" t="str">
        <f>IF(SP_SUL!T616="","*",SP_SUL!T616)</f>
        <v>-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-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-</v>
      </c>
      <c r="L599" s="141" t="str">
        <f>IF(SP_SUL!AM616="","*",SP_SUL!AM616)</f>
        <v>-</v>
      </c>
      <c r="M599" s="141" t="str">
        <f>IF(SP_SUL!AP616="","*",SP_SUL!AP616)</f>
        <v>-</v>
      </c>
      <c r="N599" s="141" t="str">
        <f>IF(SP_SUL!AM616="","*",SP_SUL!AM616)</f>
        <v>-</v>
      </c>
      <c r="O599" s="173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-</v>
      </c>
      <c r="D605" s="100" t="str">
        <f>IF(SP_SUL!T622="","*",SP_SUL!T622)</f>
        <v>-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-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-</v>
      </c>
      <c r="L605" s="141" t="str">
        <f>IF(SP_SUL!AM622="","*",SP_SUL!AM622)</f>
        <v>-</v>
      </c>
      <c r="M605" s="141" t="str">
        <f>IF(SP_SUL!AP622="","*",SP_SUL!AP622)</f>
        <v>-</v>
      </c>
      <c r="N605" s="141" t="str">
        <f>IF(SP_SUL!AM622="","*",SP_SUL!AM622)</f>
        <v>-</v>
      </c>
      <c r="O605" s="173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-</v>
      </c>
      <c r="D607" s="100" t="str">
        <f>IF(SP_SUL!T624="","*",SP_SUL!T624)</f>
        <v>-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-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-</v>
      </c>
      <c r="L607" s="141" t="str">
        <f>IF(SP_SUL!AM624="","*",SP_SUL!AM624)</f>
        <v>-</v>
      </c>
      <c r="M607" s="141" t="str">
        <f>IF(SP_SUL!AP624="","*",SP_SUL!AP624)</f>
        <v>-</v>
      </c>
      <c r="N607" s="141" t="str">
        <f>IF(SP_SUL!AM624="","*",SP_SUL!AM624)</f>
        <v>-</v>
      </c>
      <c r="O607" s="173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-</v>
      </c>
      <c r="D608" s="100" t="str">
        <f>IF(SP_SUL!T625="","*",SP_SUL!T625)</f>
        <v>-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-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-</v>
      </c>
      <c r="L608" s="141" t="str">
        <f>IF(SP_SUL!AM625="","*",SP_SUL!AM625)</f>
        <v>-</v>
      </c>
      <c r="M608" s="141" t="str">
        <f>IF(SP_SUL!AP625="","*",SP_SUL!AP625)</f>
        <v>-</v>
      </c>
      <c r="N608" s="141" t="str">
        <f>IF(SP_SUL!AM625="","*",SP_SUL!AM625)</f>
        <v>-</v>
      </c>
      <c r="O608" s="173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-</v>
      </c>
      <c r="D609" s="100" t="str">
        <f>IF(SP_SUL!T626="","*",SP_SUL!T626)</f>
        <v>-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-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-</v>
      </c>
      <c r="L609" s="141" t="str">
        <f>IF(SP_SUL!AM626="","*",SP_SUL!AM626)</f>
        <v>-</v>
      </c>
      <c r="M609" s="141" t="str">
        <f>IF(SP_SUL!AP626="","*",SP_SUL!AP626)</f>
        <v>-</v>
      </c>
      <c r="N609" s="141" t="str">
        <f>IF(SP_SUL!AM626="","*",SP_SUL!AM626)</f>
        <v>-</v>
      </c>
      <c r="O609" s="173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-</v>
      </c>
      <c r="D611" s="100" t="str">
        <f>IF(SP_SUL!T628="","*",SP_SUL!T628)</f>
        <v>-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-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-</v>
      </c>
      <c r="L611" s="141" t="str">
        <f>IF(SP_SUL!AM628="","*",SP_SUL!AM628)</f>
        <v>-</v>
      </c>
      <c r="M611" s="141" t="str">
        <f>IF(SP_SUL!AP628="","*",SP_SUL!AP628)</f>
        <v>-</v>
      </c>
      <c r="N611" s="141" t="str">
        <f>IF(SP_SUL!AM628="","*",SP_SUL!AM628)</f>
        <v>-</v>
      </c>
      <c r="O611" s="173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-</v>
      </c>
      <c r="D612" s="100" t="str">
        <f>IF(SP_SUL!T629="","*",SP_SUL!T629)</f>
        <v>-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-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-</v>
      </c>
      <c r="L612" s="141" t="str">
        <f>IF(SP_SUL!AM629="","*",SP_SUL!AM629)</f>
        <v>-</v>
      </c>
      <c r="M612" s="141" t="str">
        <f>IF(SP_SUL!AP629="","*",SP_SUL!AP629)</f>
        <v>-</v>
      </c>
      <c r="N612" s="141" t="str">
        <f>IF(SP_SUL!AM629="","*",SP_SUL!AM629)</f>
        <v>-</v>
      </c>
      <c r="O612" s="173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-</v>
      </c>
      <c r="D613" s="100" t="str">
        <f>IF(SP_SUL!T630="","*",SP_SUL!T630)</f>
        <v>-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-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-</v>
      </c>
      <c r="L613" s="141" t="str">
        <f>IF(SP_SUL!AM630="","*",SP_SUL!AM630)</f>
        <v>-</v>
      </c>
      <c r="M613" s="141" t="str">
        <f>IF(SP_SUL!AP630="","*",SP_SUL!AP630)</f>
        <v>-</v>
      </c>
      <c r="N613" s="141" t="str">
        <f>IF(SP_SUL!AM630="","*",SP_SUL!AM630)</f>
        <v>-</v>
      </c>
      <c r="O613" s="173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-</v>
      </c>
      <c r="D614" s="100" t="str">
        <f>IF(SP_SUL!T631="","*",SP_SUL!T631)</f>
        <v>-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-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-</v>
      </c>
      <c r="L614" s="141" t="str">
        <f>IF(SP_SUL!AM631="","*",SP_SUL!AM631)</f>
        <v>-</v>
      </c>
      <c r="M614" s="141" t="str">
        <f>IF(SP_SUL!AP631="","*",SP_SUL!AP631)</f>
        <v>-</v>
      </c>
      <c r="N614" s="141" t="str">
        <f>IF(SP_SUL!AM631="","*",SP_SUL!AM631)</f>
        <v>-</v>
      </c>
      <c r="O614" s="173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-</v>
      </c>
      <c r="D615" s="100" t="str">
        <f>IF(SP_SUL!T632="","*",SP_SUL!T632)</f>
        <v>-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-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-</v>
      </c>
      <c r="L615" s="141" t="str">
        <f>IF(SP_SUL!AM632="","*",SP_SUL!AM632)</f>
        <v>-</v>
      </c>
      <c r="M615" s="141" t="str">
        <f>IF(SP_SUL!AP632="","*",SP_SUL!AP632)</f>
        <v>-</v>
      </c>
      <c r="N615" s="141" t="str">
        <f>IF(SP_SUL!AM632="","*",SP_SUL!AM632)</f>
        <v>-</v>
      </c>
      <c r="O615" s="173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-</v>
      </c>
      <c r="D616" s="100" t="str">
        <f>IF(SP_SUL!T633="","*",SP_SUL!T633)</f>
        <v>-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-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-</v>
      </c>
      <c r="L616" s="141" t="str">
        <f>IF(SP_SUL!AM633="","*",SP_SUL!AM633)</f>
        <v>-</v>
      </c>
      <c r="M616" s="141" t="str">
        <f>IF(SP_SUL!AP633="","*",SP_SUL!AP633)</f>
        <v>-</v>
      </c>
      <c r="N616" s="141" t="str">
        <f>IF(SP_SUL!AM633="","*",SP_SUL!AM633)</f>
        <v>-</v>
      </c>
      <c r="O616" s="173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-</v>
      </c>
      <c r="D617" s="100" t="str">
        <f>IF(SP_SUL!T634="","*",SP_SUL!T634)</f>
        <v>-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-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-</v>
      </c>
      <c r="L617" s="141" t="str">
        <f>IF(SP_SUL!AM634="","*",SP_SUL!AM634)</f>
        <v>-</v>
      </c>
      <c r="M617" s="141" t="str">
        <f>IF(SP_SUL!AP634="","*",SP_SUL!AP634)</f>
        <v>-</v>
      </c>
      <c r="N617" s="141" t="str">
        <f>IF(SP_SUL!AM634="","*",SP_SUL!AM634)</f>
        <v>-</v>
      </c>
      <c r="O617" s="173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-</v>
      </c>
      <c r="D618" s="100" t="str">
        <f>IF(SP_SUL!T635="","*",SP_SUL!T635)</f>
        <v>-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-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-</v>
      </c>
      <c r="L618" s="141" t="str">
        <f>IF(SP_SUL!AM635="","*",SP_SUL!AM635)</f>
        <v>-</v>
      </c>
      <c r="M618" s="141" t="str">
        <f>IF(SP_SUL!AP635="","*",SP_SUL!AP635)</f>
        <v>-</v>
      </c>
      <c r="N618" s="141" t="str">
        <f>IF(SP_SUL!AM635="","*",SP_SUL!AM635)</f>
        <v>-</v>
      </c>
      <c r="O618" s="173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-</v>
      </c>
      <c r="D620" s="100" t="str">
        <f>IF(SP_SUL!T637="","*",SP_SUL!T637)</f>
        <v>-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-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-</v>
      </c>
      <c r="L620" s="141" t="str">
        <f>IF(SP_SUL!AM637="","*",SP_SUL!AM637)</f>
        <v>-</v>
      </c>
      <c r="M620" s="141" t="str">
        <f>IF(SP_SUL!AP637="","*",SP_SUL!AP637)</f>
        <v>-</v>
      </c>
      <c r="N620" s="141" t="str">
        <f>IF(SP_SUL!AM637="","*",SP_SUL!AM637)</f>
        <v>-</v>
      </c>
      <c r="O620" s="173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-</v>
      </c>
      <c r="D621" s="100" t="str">
        <f>IF(SP_SUL!T638="","*",SP_SUL!T638)</f>
        <v>-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-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-</v>
      </c>
      <c r="L621" s="141" t="str">
        <f>IF(SP_SUL!AM638="","*",SP_SUL!AM638)</f>
        <v>-</v>
      </c>
      <c r="M621" s="141" t="str">
        <f>IF(SP_SUL!AP638="","*",SP_SUL!AP638)</f>
        <v>-</v>
      </c>
      <c r="N621" s="141" t="str">
        <f>IF(SP_SUL!AM638="","*",SP_SUL!AM638)</f>
        <v>-</v>
      </c>
      <c r="O621" s="173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-</v>
      </c>
      <c r="D622" s="100" t="str">
        <f>IF(SP_SUL!T639="","*",SP_SUL!T639)</f>
        <v>-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-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-</v>
      </c>
      <c r="L622" s="141" t="str">
        <f>IF(SP_SUL!AM639="","*",SP_SUL!AM639)</f>
        <v>-</v>
      </c>
      <c r="M622" s="141" t="str">
        <f>IF(SP_SUL!AP639="","*",SP_SUL!AP639)</f>
        <v>-</v>
      </c>
      <c r="N622" s="141" t="str">
        <f>IF(SP_SUL!AM639="","*",SP_SUL!AM639)</f>
        <v>-</v>
      </c>
      <c r="O622" s="173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-</v>
      </c>
      <c r="D624" s="100" t="str">
        <f>IF(SP_SUL!T641="","*",SP_SUL!T641)</f>
        <v>-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-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-</v>
      </c>
      <c r="L624" s="141" t="str">
        <f>IF(SP_SUL!AM641="","*",SP_SUL!AM641)</f>
        <v>-</v>
      </c>
      <c r="M624" s="141" t="str">
        <f>IF(SP_SUL!AP641="","*",SP_SUL!AP641)</f>
        <v>-</v>
      </c>
      <c r="N624" s="141" t="str">
        <f>IF(SP_SUL!AM641="","*",SP_SUL!AM641)</f>
        <v>-</v>
      </c>
      <c r="O624" s="173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-</v>
      </c>
      <c r="D625" s="100" t="str">
        <f>IF(SP_SUL!T642="","*",SP_SUL!T642)</f>
        <v>-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-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-</v>
      </c>
      <c r="L625" s="141" t="str">
        <f>IF(SP_SUL!AM642="","*",SP_SUL!AM642)</f>
        <v>-</v>
      </c>
      <c r="M625" s="141" t="str">
        <f>IF(SP_SUL!AP642="","*",SP_SUL!AP642)</f>
        <v>-</v>
      </c>
      <c r="N625" s="141" t="str">
        <f>IF(SP_SUL!AM642="","*",SP_SUL!AM642)</f>
        <v>-</v>
      </c>
      <c r="O625" s="173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-</v>
      </c>
      <c r="D626" s="100" t="str">
        <f>IF(SP_SUL!T643="","*",SP_SUL!T643)</f>
        <v>-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-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-</v>
      </c>
      <c r="L626" s="141" t="str">
        <f>IF(SP_SUL!AM643="","*",SP_SUL!AM643)</f>
        <v>-</v>
      </c>
      <c r="M626" s="141" t="str">
        <f>IF(SP_SUL!AP643="","*",SP_SUL!AP643)</f>
        <v>-</v>
      </c>
      <c r="N626" s="141" t="str">
        <f>IF(SP_SUL!AM643="","*",SP_SUL!AM643)</f>
        <v>-</v>
      </c>
      <c r="O626" s="173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-</v>
      </c>
      <c r="D627" s="100" t="str">
        <f>IF(SP_SUL!T644="","*",SP_SUL!T644)</f>
        <v>-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-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-</v>
      </c>
      <c r="L627" s="141" t="str">
        <f>IF(SP_SUL!AM644="","*",SP_SUL!AM644)</f>
        <v>-</v>
      </c>
      <c r="M627" s="141" t="str">
        <f>IF(SP_SUL!AP644="","*",SP_SUL!AP644)</f>
        <v>-</v>
      </c>
      <c r="N627" s="141" t="str">
        <f>IF(SP_SUL!AM644="","*",SP_SUL!AM644)</f>
        <v>-</v>
      </c>
      <c r="O627" s="173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-</v>
      </c>
      <c r="D628" s="100" t="str">
        <f>IF(SP_SUL!T645="","*",SP_SUL!T645)</f>
        <v>-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-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-</v>
      </c>
      <c r="L628" s="141" t="str">
        <f>IF(SP_SUL!AM645="","*",SP_SUL!AM645)</f>
        <v>-</v>
      </c>
      <c r="M628" s="141" t="str">
        <f>IF(SP_SUL!AP645="","*",SP_SUL!AP645)</f>
        <v>-</v>
      </c>
      <c r="N628" s="141" t="str">
        <f>IF(SP_SUL!AM645="","*",SP_SUL!AM645)</f>
        <v>-</v>
      </c>
      <c r="O628" s="173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-</v>
      </c>
      <c r="D629" s="100" t="str">
        <f>IF(SP_SUL!T646="","*",SP_SUL!T646)</f>
        <v>-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-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-</v>
      </c>
      <c r="L629" s="141" t="str">
        <f>IF(SP_SUL!AM646="","*",SP_SUL!AM646)</f>
        <v>-</v>
      </c>
      <c r="M629" s="141" t="str">
        <f>IF(SP_SUL!AP646="","*",SP_SUL!AP646)</f>
        <v>-</v>
      </c>
      <c r="N629" s="141" t="str">
        <f>IF(SP_SUL!AM646="","*",SP_SUL!AM646)</f>
        <v>-</v>
      </c>
      <c r="O629" s="173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-</v>
      </c>
      <c r="D630" s="100" t="str">
        <f>IF(SP_SUL!T647="","*",SP_SUL!T647)</f>
        <v>-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-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-</v>
      </c>
      <c r="L630" s="141" t="str">
        <f>IF(SP_SUL!AM647="","*",SP_SUL!AM647)</f>
        <v>-</v>
      </c>
      <c r="M630" s="141" t="str">
        <f>IF(SP_SUL!AP647="","*",SP_SUL!AP647)</f>
        <v>-</v>
      </c>
      <c r="N630" s="141" t="str">
        <f>IF(SP_SUL!AM647="","*",SP_SUL!AM647)</f>
        <v>-</v>
      </c>
      <c r="O630" s="173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-</v>
      </c>
      <c r="D631" s="100" t="str">
        <f>IF(SP_SUL!T648="","*",SP_SUL!T648)</f>
        <v>-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-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-</v>
      </c>
      <c r="L631" s="141" t="str">
        <f>IF(SP_SUL!AM648="","*",SP_SUL!AM648)</f>
        <v>-</v>
      </c>
      <c r="M631" s="141" t="str">
        <f>IF(SP_SUL!AP648="","*",SP_SUL!AP648)</f>
        <v>-</v>
      </c>
      <c r="N631" s="141" t="str">
        <f>IF(SP_SUL!AM648="","*",SP_SUL!AM648)</f>
        <v>-</v>
      </c>
      <c r="O631" s="173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-</v>
      </c>
      <c r="D632" s="100" t="str">
        <f>IF(SP_SUL!T649="","*",SP_SUL!T649)</f>
        <v>-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-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-</v>
      </c>
      <c r="L632" s="141" t="str">
        <f>IF(SP_SUL!AM649="","*",SP_SUL!AM649)</f>
        <v>-</v>
      </c>
      <c r="M632" s="141" t="str">
        <f>IF(SP_SUL!AP649="","*",SP_SUL!AP649)</f>
        <v>-</v>
      </c>
      <c r="N632" s="141" t="str">
        <f>IF(SP_SUL!AM649="","*",SP_SUL!AM649)</f>
        <v>-</v>
      </c>
      <c r="O632" s="173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-</v>
      </c>
      <c r="D633" s="100" t="str">
        <f>IF(SP_SUL!T650="","*",SP_SUL!T650)</f>
        <v>-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-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-</v>
      </c>
      <c r="L633" s="141" t="str">
        <f>IF(SP_SUL!AM650="","*",SP_SUL!AM650)</f>
        <v>-</v>
      </c>
      <c r="M633" s="141" t="str">
        <f>IF(SP_SUL!AP650="","*",SP_SUL!AP650)</f>
        <v>-</v>
      </c>
      <c r="N633" s="141" t="str">
        <f>IF(SP_SUL!AM650="","*",SP_SUL!AM650)</f>
        <v>-</v>
      </c>
      <c r="O633" s="173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-</v>
      </c>
      <c r="D635" s="100" t="str">
        <f>IF(SP_SUL!T652="","*",SP_SUL!T652)</f>
        <v>-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-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-</v>
      </c>
      <c r="L635" s="141" t="str">
        <f>IF(SP_SUL!AM652="","*",SP_SUL!AM652)</f>
        <v>-</v>
      </c>
      <c r="M635" s="141" t="str">
        <f>IF(SP_SUL!AP652="","*",SP_SUL!AP652)</f>
        <v>-</v>
      </c>
      <c r="N635" s="141" t="str">
        <f>IF(SP_SUL!AM652="","*",SP_SUL!AM652)</f>
        <v>-</v>
      </c>
      <c r="O635" s="173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-</v>
      </c>
      <c r="D636" s="100" t="str">
        <f>IF(SP_SUL!T653="","*",SP_SUL!T653)</f>
        <v>-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-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-</v>
      </c>
      <c r="L636" s="141" t="str">
        <f>IF(SP_SUL!AM653="","*",SP_SUL!AM653)</f>
        <v>-</v>
      </c>
      <c r="M636" s="141" t="str">
        <f>IF(SP_SUL!AP653="","*",SP_SUL!AP653)</f>
        <v>-</v>
      </c>
      <c r="N636" s="141" t="str">
        <f>IF(SP_SUL!AM653="","*",SP_SUL!AM653)</f>
        <v>-</v>
      </c>
      <c r="O636" s="173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-</v>
      </c>
      <c r="D637" s="100" t="str">
        <f>IF(SP_SUL!T654="","*",SP_SUL!T654)</f>
        <v>-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-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-</v>
      </c>
      <c r="L637" s="141" t="str">
        <f>IF(SP_SUL!AM654="","*",SP_SUL!AM654)</f>
        <v>-</v>
      </c>
      <c r="M637" s="141" t="str">
        <f>IF(SP_SUL!AP654="","*",SP_SUL!AP654)</f>
        <v>-</v>
      </c>
      <c r="N637" s="141" t="str">
        <f>IF(SP_SUL!AM654="","*",SP_SUL!AM654)</f>
        <v>-</v>
      </c>
      <c r="O637" s="173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-</v>
      </c>
      <c r="D638" s="100" t="str">
        <f>IF(SP_SUL!T655="","*",SP_SUL!T655)</f>
        <v>-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-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-</v>
      </c>
      <c r="L638" s="141" t="str">
        <f>IF(SP_SUL!AM655="","*",SP_SUL!AM655)</f>
        <v>-</v>
      </c>
      <c r="M638" s="141" t="str">
        <f>IF(SP_SUL!AP655="","*",SP_SUL!AP655)</f>
        <v>-</v>
      </c>
      <c r="N638" s="141" t="str">
        <f>IF(SP_SUL!AM655="","*",SP_SUL!AM655)</f>
        <v>-</v>
      </c>
      <c r="O638" s="173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-</v>
      </c>
      <c r="D639" s="100" t="str">
        <f>IF(SP_SUL!T656="","*",SP_SUL!T656)</f>
        <v>-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-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-</v>
      </c>
      <c r="L639" s="141" t="str">
        <f>IF(SP_SUL!AM656="","*",SP_SUL!AM656)</f>
        <v>-</v>
      </c>
      <c r="M639" s="141" t="str">
        <f>IF(SP_SUL!AP656="","*",SP_SUL!AP656)</f>
        <v>-</v>
      </c>
      <c r="N639" s="141" t="str">
        <f>IF(SP_SUL!AM656="","*",SP_SUL!AM656)</f>
        <v>-</v>
      </c>
      <c r="O639" s="173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-</v>
      </c>
      <c r="D640" s="100" t="str">
        <f>IF(SP_SUL!T657="","*",SP_SUL!T657)</f>
        <v>-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-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-</v>
      </c>
      <c r="L640" s="141" t="str">
        <f>IF(SP_SUL!AM657="","*",SP_SUL!AM657)</f>
        <v>-</v>
      </c>
      <c r="M640" s="141" t="str">
        <f>IF(SP_SUL!AP657="","*",SP_SUL!AP657)</f>
        <v>-</v>
      </c>
      <c r="N640" s="141" t="str">
        <f>IF(SP_SUL!AM657="","*",SP_SUL!AM657)</f>
        <v>-</v>
      </c>
      <c r="O640" s="173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1845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608" sqref="B608:U61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6"/>
      <c r="B1" s="387"/>
      <c r="C1" s="388"/>
      <c r="L1" s="316"/>
      <c r="M1" s="124"/>
      <c r="N1" s="255"/>
      <c r="O1" s="255"/>
      <c r="P1" s="169"/>
      <c r="Q1" s="389" t="s">
        <v>922</v>
      </c>
      <c r="R1" s="390"/>
      <c r="U1" s="102"/>
      <c r="V1" s="391" t="s">
        <v>1846</v>
      </c>
      <c r="W1" s="391"/>
      <c r="X1" s="391"/>
      <c r="Y1" s="104"/>
    </row>
    <row r="2" spans="1:25" s="101" customFormat="1" ht="11.25" customHeight="1">
      <c r="A2" s="105" t="s">
        <v>1847</v>
      </c>
      <c r="B2" s="105" t="s">
        <v>1842</v>
      </c>
      <c r="C2" s="105" t="s">
        <v>313</v>
      </c>
      <c r="D2" s="106" t="s">
        <v>874</v>
      </c>
      <c r="E2" s="106" t="s">
        <v>875</v>
      </c>
      <c r="F2" s="106" t="s">
        <v>1841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17" t="s">
        <v>7</v>
      </c>
      <c r="M2" s="126" t="s">
        <v>3</v>
      </c>
      <c r="N2" s="256" t="s">
        <v>867</v>
      </c>
      <c r="O2" s="256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1848</v>
      </c>
      <c r="U2" s="108" t="s">
        <v>877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60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650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60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650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109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60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1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650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60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650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60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1</v>
      </c>
      <c r="X119" s="112">
        <f ca="1">_xlfn.XLOOKUP(G119&amp;$X$2,BS_CONTROLE[CHAVE],BS_CONTROLE[Quantidade_11],"-")</f>
        <v>1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0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650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650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650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60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650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60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1248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650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60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1248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650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</v>
      </c>
      <c r="X242" s="112">
        <f ca="1">_xlfn.XLOOKUP(G242&amp;$X$2,BS_CONTROLE[CHAVE],BS_CONTROLE[Quantidade_11],"-")</f>
        <v>1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0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650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1248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650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5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1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60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>
        <f ca="1">_xlfn.XLOOKUP(G303&amp;$X$2,BS_CONTROLE[CHAVE],BS_CONTROLE[Quantidade_11],"-")</f>
        <v>5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650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0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650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650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60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0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650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109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60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1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1248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650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60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1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1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1</v>
      </c>
      <c r="X401" s="112">
        <f ca="1">_xlfn.XLOOKUP(G401&amp;$X$2,BS_CONTROLE[CHAVE],BS_CONTROLE[Quantidade_11],"-")</f>
        <v>1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0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650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0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>
        <f ca="1">_xlfn.XLOOKUP(G408&amp;$X$2,BS_CONTROLE[CHAVE],BS_CONTROLE[Quantidade_11],"-")</f>
        <v>5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0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60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1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109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1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1248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650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1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60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1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1</v>
      </c>
      <c r="X458" s="112">
        <f ca="1">_xlfn.XLOOKUP(G458&amp;$X$2,BS_CONTROLE[CHAVE],BS_CONTROLE[Quantidade_11],"-")</f>
        <v>1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0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0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650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0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0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0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>
        <f ca="1">_xlfn.XLOOKUP(G483&amp;$X$2,BS_CONTROLE[CHAVE],BS_CONTROLE[Quantidade_11],"-")</f>
        <v>5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650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>
        <f ca="1">_xlfn.XLOOKUP(G487&amp;$X$2,BS_CONTROLE[CHAVE],BS_CONTROLE[Quantidade_11],"-")</f>
        <v>5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650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1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60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1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>
        <f ca="1">_xlfn.XLOOKUP(G510&amp;$X$2,BS_CONTROLE[CHAVE],BS_CONTROLE[Quantidade_11],"-")</f>
        <v>5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>
        <f ca="1">_xlfn.XLOOKUP(G511&amp;$W$2,BS_CONTROLE[CHAVE],BS_CONTROLE[Quantidade_11],"-")</f>
        <v>1248</v>
      </c>
      <c r="X511" s="112">
        <f ca="1">_xlfn.XLOOKUP(G511&amp;$X$2,BS_CONTROLE[CHAVE],BS_CONTROLE[Quantidade_11],"-")</f>
        <v>0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0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0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650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>
        <f ca="1">_xlfn.XLOOKUP(G520&amp;$X$2,BS_CONTROLE[CHAVE],BS_CONTROLE[Quantidade_11],"-")</f>
        <v>109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60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0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>
        <f ca="1">_xlfn.XLOOKUP(G525&amp;$W$2,BS_CONTROLE[CHAVE],BS_CONTROLE[Quantidade_11],"-")</f>
        <v>1248</v>
      </c>
      <c r="X525" s="112">
        <f ca="1">_xlfn.XLOOKUP(G525&amp;$X$2,BS_CONTROLE[CHAVE],BS_CONTROLE[Quantidade_11],"-")</f>
        <v>0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0</v>
      </c>
      <c r="W526" s="112">
        <f ca="1">_xlfn.XLOOKUP(G526&amp;$W$2,BS_CONTROLE[CHAVE],BS_CONTROLE[Quantidade_11],"-")</f>
        <v>0</v>
      </c>
      <c r="X526" s="112">
        <f ca="1">_xlfn.XLOOKUP(G526&amp;$X$2,BS_CONTROLE[CHAVE],BS_CONTROLE[Quantidade_11],"-")</f>
        <v>1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0</v>
      </c>
      <c r="X527" s="112">
        <f ca="1">_xlfn.XLOOKUP(G527&amp;$X$2,BS_CONTROLE[CHAVE],BS_CONTROLE[Quantidade_11],"-")</f>
        <v>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1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>
        <f ca="1">_xlfn.XLOOKUP(G530&amp;$W$2,BS_CONTROLE[CHAVE],BS_CONTROLE[Quantidade_11],"-")</f>
        <v>1</v>
      </c>
      <c r="X530" s="112">
        <f ca="1">_xlfn.XLOOKUP(G530&amp;$X$2,BS_CONTROLE[CHAVE],BS_CONTROLE[Quantidade_11],"-")</f>
        <v>1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>
        <f ca="1">_xlfn.XLOOKUP(G535&amp;$X$2,BS_CONTROLE[CHAVE],BS_CONTROLE[Quantidade_11],"-")</f>
        <v>5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0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>
        <f ca="1">_xlfn.XLOOKUP(G538&amp;$W$2,BS_CONTROLE[CHAVE],BS_CONTROLE[Quantidade_11],"-")</f>
        <v>1</v>
      </c>
      <c r="X538" s="112">
        <f ca="1">_xlfn.XLOOKUP(G538&amp;$X$2,BS_CONTROLE[CHAVE],BS_CONTROLE[Quantidade_11],"-")</f>
        <v>0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650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 t="str">
        <f ca="1">_xlfn.XLOOKUP(G543&amp;$V$2,BS_CONTROLE[CHAVE],BS_CONTROLE[Quantidade_11],"-")</f>
        <v>-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60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>
        <f ca="1">_xlfn.XLOOKUP(G545&amp;$X$2,BS_CONTROLE[CHAVE],BS_CONTROLE[Quantidade_11],"-")</f>
        <v>0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 t="str">
        <f ca="1">_xlfn.XLOOKUP(G546&amp;$V$2,BS_CONTROLE[CHAVE],BS_CONTROLE[Quantidade_11],"-")</f>
        <v>-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>
        <f ca="1">_xlfn.XLOOKUP(G548&amp;$W$2,BS_CONTROLE[CHAVE],BS_CONTROLE[Quantidade_11],"-")</f>
        <v>1248</v>
      </c>
      <c r="X548" s="112">
        <f ca="1">_xlfn.XLOOKUP(G548&amp;$X$2,BS_CONTROLE[CHAVE],BS_CONTROLE[Quantidade_11],"-")</f>
        <v>0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0</v>
      </c>
      <c r="W549" s="112">
        <f ca="1">_xlfn.XLOOKUP(G549&amp;$W$2,BS_CONTROLE[CHAVE],BS_CONTROLE[Quantidade_11],"-")</f>
        <v>0</v>
      </c>
      <c r="X549" s="112">
        <f ca="1">_xlfn.XLOOKUP(G549&amp;$X$2,BS_CONTROLE[CHAVE],BS_CONTROLE[Quantidade_11],"-")</f>
        <v>1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0</v>
      </c>
      <c r="X550" s="112">
        <f ca="1">_xlfn.XLOOKUP(G550&amp;$X$2,BS_CONTROLE[CHAVE],BS_CONTROLE[Quantidade_11],"-")</f>
        <v>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1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>
        <f ca="1">_xlfn.XLOOKUP(G552&amp;$W$2,BS_CONTROLE[CHAVE],BS_CONTROLE[Quantidade_11],"-")</f>
        <v>1</v>
      </c>
      <c r="X552" s="112">
        <f ca="1">_xlfn.XLOOKUP(G552&amp;$X$2,BS_CONTROLE[CHAVE],BS_CONTROLE[Quantidade_11],"-")</f>
        <v>1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 t="str">
        <f ca="1">_xlfn.XLOOKUP(G555&amp;$V$2,BS_CONTROLE[CHAVE],BS_CONTROLE[Quantidade_11],"-")</f>
        <v>-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>
        <f ca="1">_xlfn.XLOOKUP(G558&amp;$W$2,BS_CONTROLE[CHAVE],BS_CONTROLE[Quantidade_11],"-")</f>
        <v>0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>
        <f ca="1">_xlfn.XLOOKUP(G559&amp;$W$2,BS_CONTROLE[CHAVE],BS_CONTROLE[Quantidade_11],"-")</f>
        <v>1</v>
      </c>
      <c r="X559" s="112">
        <f ca="1">_xlfn.XLOOKUP(G559&amp;$X$2,BS_CONTROLE[CHAVE],BS_CONTROLE[Quantidade_11],"-")</f>
        <v>0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650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0</v>
      </c>
      <c r="W565" s="112">
        <f ca="1">_xlfn.XLOOKUP(G565&amp;$W$2,BS_CONTROLE[CHAVE],BS_CONTROLE[Quantidade_11],"-")</f>
        <v>0</v>
      </c>
      <c r="X565" s="112">
        <f ca="1">_xlfn.XLOOKUP(G565&amp;$X$2,BS_CONTROLE[CHAVE],BS_CONTROLE[Quantidade_11],"-")</f>
        <v>1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650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 xml:space="preserve">300 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 xml:space="preserve">1 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 t="str">
        <f ca="1">_xlfn.XLOOKUP(G570&amp;$V$2,BS_CONTROLE[CHAVE],BS_CONTROLE[Quantidade_11],"-")</f>
        <v>-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60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>
        <f ca="1">_xlfn.XLOOKUP(G572&amp;$X$2,BS_CONTROLE[CHAVE],BS_CONTROLE[Quantidade_11],"-")</f>
        <v>0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 t="str">
        <f ca="1">_xlfn.XLOOKUP(G573&amp;$V$2,BS_CONTROLE[CHAVE],BS_CONTROLE[Quantidade_11],"-")</f>
        <v>-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1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0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0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 t="str">
        <f ca="1">_xlfn.XLOOKUP(G579&amp;$V$2,BS_CONTROLE[CHAVE],BS_CONTROLE[Quantidade_11],"-")</f>
        <v>-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0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0</v>
      </c>
      <c r="W580" s="112">
        <f ca="1">_xlfn.XLOOKUP(G580&amp;$W$2,BS_CONTROLE[CHAVE],BS_CONTROLE[Quantidade_11],"-")</f>
        <v>0</v>
      </c>
      <c r="X580" s="112">
        <f ca="1">_xlfn.XLOOKUP(G580&amp;$X$2,BS_CONTROLE[CHAVE],BS_CONTROLE[Quantidade_11],"-")</f>
        <v>1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 xml:space="preserve">30 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>
        <f ca="1">_xlfn.XLOOKUP(G581&amp;$W$2,BS_CONTROLE[CHAVE],BS_CONTROLE[Quantidade_11],"-")</f>
        <v>0</v>
      </c>
      <c r="X581" s="112">
        <f ca="1">_xlfn.XLOOKUP(G581&amp;$X$2,BS_CONTROLE[CHAVE],BS_CONTROLE[Quantidade_11],"-")</f>
        <v>0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>
        <f ca="1">_xlfn.XLOOKUP(G583&amp;$X$2,BS_CONTROLE[CHAVE],BS_CONTROLE[Quantidade_11],"-")</f>
        <v>0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>
        <f ca="1">_xlfn.XLOOKUP(G584&amp;$X$2,BS_CONTROLE[CHAVE],BS_CONTROLE[Quantidade_11],"-")</f>
        <v>0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20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 t="str">
        <f ca="1">_xlfn.XLOOKUP(G586&amp;$V$2,BS_CONTROLE[CHAVE],BS_CONTROLE[Quantidade_11],"-")</f>
        <v>-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650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 xml:space="preserve">150 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>
        <f ca="1">_xlfn.XLOOKUP(G590&amp;$W$2,BS_CONTROLE[CHAVE],BS_CONTROLE[Quantidade_11],"-")</f>
        <v>0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 xml:space="preserve">300 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 xml:space="preserve">400 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 t="str">
        <f ca="1">_xlfn.XLOOKUP(G592&amp;$V$2,BS_CONTROLE[CHAVE],BS_CONTROLE[Quantidade_11],"-")</f>
        <v>-</v>
      </c>
      <c r="W592" s="112">
        <f ca="1">_xlfn.XLOOKUP(G592&amp;$W$2,BS_CONTROLE[CHAVE],BS_CONTROLE[Quantidade_11],"-")</f>
        <v>0</v>
      </c>
      <c r="X592" s="112">
        <f ca="1">_xlfn.XLOOKUP(G592&amp;$X$2,BS_CONTROLE[CHAVE],BS_CONTROLE[Quantidade_11],"-")</f>
        <v>60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 xml:space="preserve">15 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 t="str">
        <f ca="1">_xlfn.XLOOKUP(G593&amp;$V$2,BS_CONTROLE[CHAVE],BS_CONTROLE[Quantidade_11],"-")</f>
        <v>-</v>
      </c>
      <c r="W593" s="112">
        <f ca="1">_xlfn.XLOOKUP(G593&amp;$W$2,BS_CONTROLE[CHAVE],BS_CONTROLE[Quantidade_11],"-")</f>
        <v>0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 xml:space="preserve">1 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>
        <f ca="1">_xlfn.XLOOKUP(G595&amp;$W$2,BS_CONTROLE[CHAVE],BS_CONTROLE[Quantidade_11],"-")</f>
        <v>1248</v>
      </c>
      <c r="X595" s="112">
        <f ca="1">_xlfn.XLOOKUP(G595&amp;$X$2,BS_CONTROLE[CHAVE],BS_CONTROLE[Quantidade_11],"-")</f>
        <v>0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 xml:space="preserve">2 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 t="str">
        <f ca="1">_xlfn.XLOOKUP(G597&amp;$V$2,BS_CONTROLE[CHAVE],BS_CONTROLE[Quantidade_11],"-")</f>
        <v>-</v>
      </c>
      <c r="W597" s="112">
        <f ca="1">_xlfn.XLOOKUP(G597&amp;$W$2,BS_CONTROLE[CHAVE],BS_CONTROLE[Quantidade_11],"-")</f>
        <v>0</v>
      </c>
      <c r="X597" s="112">
        <f ca="1">_xlfn.XLOOKUP(G597&amp;$X$2,BS_CONTROLE[CHAVE],BS_CONTROLE[Quantidade_11],"-")</f>
        <v>0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 xml:space="preserve">2 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 t="str">
        <f ca="1">_xlfn.XLOOKUP(G598&amp;$V$2,BS_CONTROLE[CHAVE],BS_CONTROLE[Quantidade_11],"-")</f>
        <v>-</v>
      </c>
      <c r="W598" s="112">
        <f ca="1">_xlfn.XLOOKUP(G598&amp;$W$2,BS_CONTROLE[CHAVE],BS_CONTROLE[Quantidade_11],"-")</f>
        <v>0</v>
      </c>
      <c r="X598" s="112">
        <f ca="1">_xlfn.XLOOKUP(G598&amp;$X$2,BS_CONTROLE[CHAVE],BS_CONTROLE[Quantidade_11],"-")</f>
        <v>0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*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 xml:space="preserve">2 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 t="str">
        <f ca="1">_xlfn.XLOOKUP(G600&amp;$V$2,BS_CONTROLE[CHAVE],BS_CONTROLE[Quantidade_11],"-")</f>
        <v>-</v>
      </c>
      <c r="W600" s="112">
        <f ca="1">_xlfn.XLOOKUP(G600&amp;$W$2,BS_CONTROLE[CHAVE],BS_CONTROLE[Quantidade_11],"-")</f>
        <v>0</v>
      </c>
      <c r="X600" s="112">
        <f ca="1">_xlfn.XLOOKUP(G600&amp;$X$2,BS_CONTROLE[CHAVE],BS_CONTROLE[Quantidade_11],"-")</f>
        <v>0</v>
      </c>
    </row>
    <row r="601" spans="1:24" s="113" customFormat="1" hidden="1">
      <c r="A601" s="109" t="str">
        <f>IF(SP_SUL!Y602="","*",SP_SUL!Y602)</f>
        <v>*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*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 xml:space="preserve">1 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>
        <f ca="1">_xlfn.XLOOKUP(G602&amp;$X$2,BS_CONTROLE[CHAVE],BS_CONTROLE[Quantidade_11],"-")</f>
        <v>0</v>
      </c>
    </row>
    <row r="603" spans="1:24" s="113" customFormat="1" hidden="1">
      <c r="A603" s="109" t="str">
        <f>IF(SP_SUL!Y604="","*",SP_SUL!Y604)</f>
        <v>*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 xml:space="preserve">480 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650</v>
      </c>
      <c r="W603" s="112">
        <f ca="1">_xlfn.XLOOKUP(G603&amp;$W$2,BS_CONTROLE[CHAVE],BS_CONTROLE[Quantidade_11],"-")</f>
        <v>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*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 xml:space="preserve">600 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 t="str">
        <f ca="1">_xlfn.XLOOKUP(G604&amp;$V$2,BS_CONTROLE[CHAVE],BS_CONTROLE[Quantidade_11],"-")</f>
        <v>-</v>
      </c>
      <c r="W604" s="112">
        <f ca="1">_xlfn.XLOOKUP(G604&amp;$W$2,BS_CONTROLE[CHAVE],BS_CONTROLE[Quantidade_11],"-")</f>
        <v>0</v>
      </c>
      <c r="X604" s="112">
        <f ca="1">_xlfn.XLOOKUP(G604&amp;$X$2,BS_CONTROLE[CHAVE],BS_CONTROLE[Quantidade_11],"-")</f>
        <v>0</v>
      </c>
    </row>
    <row r="605" spans="1:24" s="113" customFormat="1" hidden="1">
      <c r="A605" s="109" t="str">
        <f>IF(SP_SUL!Y606="","*",SP_SUL!Y606)</f>
        <v>*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 xml:space="preserve">20 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 t="str">
        <f ca="1">_xlfn.XLOOKUP(G605&amp;$V$2,BS_CONTROLE[CHAVE],BS_CONTROLE[Quantidade_11],"-")</f>
        <v>-</v>
      </c>
      <c r="W605" s="112">
        <f ca="1">_xlfn.XLOOKUP(G605&amp;$W$2,BS_CONTROLE[CHAVE],BS_CONTROLE[Quantidade_11],"-")</f>
        <v>0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*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*</v>
      </c>
      <c r="B607" s="109" t="str">
        <f>IF(SP_SUL!X608="","*",SP_SUL!X608)</f>
        <v>*</v>
      </c>
      <c r="C607" s="109" t="str">
        <f>IF(SP_SUL!Z608="","*",SP_SUL!Z608)</f>
        <v>*</v>
      </c>
      <c r="D607" s="110" t="str">
        <f>IF(SP_SUL!S608="","*",SP_SUL!S608)</f>
        <v>-</v>
      </c>
      <c r="E607" s="110" t="str">
        <f>IF(SP_SUL!T608="","*",SP_SUL!T608)</f>
        <v>-</v>
      </c>
      <c r="F607" s="110" t="str">
        <f>IF(SP_SUL!B608="","*",SP_SUL!B608)</f>
        <v>*</v>
      </c>
      <c r="G607" s="110" t="str">
        <f>IF(SP_SUL!D608="","*",SP_SUL!D608)</f>
        <v>*</v>
      </c>
      <c r="H607" s="110" t="str">
        <f>IF(SP_SUL!F608="","*",SP_SUL!F608)</f>
        <v>*</v>
      </c>
      <c r="I607" s="110" t="str">
        <f>IF(SP_SUL!H608="","*",SP_SUL!H608)</f>
        <v>*</v>
      </c>
      <c r="J607" s="110" t="str">
        <f>IF(SP_SUL!I608="","*",SP_SUL!I608)</f>
        <v>*</v>
      </c>
      <c r="K607" s="110" t="str">
        <f>IF(SP_SUL!M608="","*",SP_SUL!M608)</f>
        <v>-</v>
      </c>
      <c r="L607" s="318" t="str">
        <f>IF(SP_SUL!N608="","*",SP_SUL!N608)</f>
        <v>-</v>
      </c>
      <c r="M607" s="111" t="str">
        <f>IF(SP_SUL!J608="","*",SP_SUL!J608)</f>
        <v>*</v>
      </c>
      <c r="N607" s="257" t="str">
        <f>IF(SP_SUL!K608="","*",SP_SUL!K608)</f>
        <v>*</v>
      </c>
      <c r="O607" s="257" t="str">
        <f>IF(SP_SUL!L608="","*",SP_SUL!L608)</f>
        <v>*</v>
      </c>
      <c r="P607" s="111"/>
      <c r="Q607" s="128" t="str">
        <f>IF(SP_SUL!O608="","*",SP_SUL!O608)</f>
        <v>*</v>
      </c>
      <c r="R607" s="128" t="str">
        <f>IF(SP_SUL!P608="","*",SP_SUL!P608)</f>
        <v>*</v>
      </c>
      <c r="S607" s="110" t="str">
        <f>IF(SP_SUL!Q608="","*",CONCATENATE(SP_SUL!Q608," ",SP_SUL!R608))</f>
        <v>*</v>
      </c>
      <c r="T607" s="110" t="str">
        <f>IF(SP_SUL!V608="","*",SP_SUL!V608)</f>
        <v>*</v>
      </c>
      <c r="U607" s="110" t="str">
        <f>IF(SP_SUL!W608="","*",SP_SUL!W608)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>
      <c r="A608" s="109" t="str">
        <f>IF(SP_SUL!Y609="","*",SP_SUL!Y609)</f>
        <v>*</v>
      </c>
      <c r="B608" s="109" t="str">
        <f>IF(SP_SUL!X609="","*",SP_SUL!X609)</f>
        <v>Oportunidade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8.3333333333333329E-2</v>
      </c>
      <c r="S608" s="110" t="str">
        <f>IF(SP_SUL!Q609="","*",CONCATENATE(SP_SUL!Q609," ",SP_SUL!R609))</f>
        <v xml:space="preserve">300 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>
      <c r="A609" s="109" t="str">
        <f>IF(SP_SUL!Y610="","*",SP_SUL!Y610)</f>
        <v>*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 xml:space="preserve">1 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>
        <f ca="1">_xlfn.XLOOKUP(G609&amp;$X$2,BS_CONTROLE[CHAVE],BS_CONTROLE[Quantidade_11],"-")</f>
        <v>0</v>
      </c>
    </row>
    <row r="610" spans="1:24" s="113" customFormat="1">
      <c r="A610" s="109" t="str">
        <f>IF(SP_SUL!Y611="","*",SP_SUL!Y611)</f>
        <v>*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 xml:space="preserve">480 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650</v>
      </c>
      <c r="W610" s="112">
        <f ca="1">_xlfn.XLOOKUP(G610&amp;$W$2,BS_CONTROLE[CHAVE],BS_CONTROLE[Quantidade_11],"-")</f>
        <v>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*</v>
      </c>
      <c r="B611" s="109" t="str">
        <f>IF(SP_SUL!X612="","*",SP_SUL!X612)</f>
        <v>*</v>
      </c>
      <c r="C611" s="109" t="str">
        <f>IF(SP_SUL!Z612="","*",SP_SUL!Z612)</f>
        <v>*</v>
      </c>
      <c r="D611" s="110" t="str">
        <f>IF(SP_SUL!S612="","*",SP_SUL!S612)</f>
        <v>-</v>
      </c>
      <c r="E611" s="110" t="str">
        <f>IF(SP_SUL!T612="","*",SP_SUL!T612)</f>
        <v>-</v>
      </c>
      <c r="F611" s="110" t="str">
        <f>IF(SP_SUL!B612="","*",SP_SUL!B612)</f>
        <v>*</v>
      </c>
      <c r="G611" s="110" t="str">
        <f>IF(SP_SUL!D612="","*",SP_SUL!D612)</f>
        <v>*</v>
      </c>
      <c r="H611" s="110" t="str">
        <f>IF(SP_SUL!F612="","*",SP_SUL!F612)</f>
        <v>*</v>
      </c>
      <c r="I611" s="110" t="str">
        <f>IF(SP_SUL!H612="","*",SP_SUL!H612)</f>
        <v>*</v>
      </c>
      <c r="J611" s="110" t="str">
        <f>IF(SP_SUL!I612="","*",SP_SUL!I612)</f>
        <v>*</v>
      </c>
      <c r="K611" s="110" t="str">
        <f>IF(SP_SUL!M612="","*",SP_SUL!M612)</f>
        <v>-</v>
      </c>
      <c r="L611" s="318" t="str">
        <f>IF(SP_SUL!N612="","*",SP_SUL!N612)</f>
        <v>-</v>
      </c>
      <c r="M611" s="111" t="str">
        <f>IF(SP_SUL!J612="","*",SP_SUL!J612)</f>
        <v>*</v>
      </c>
      <c r="N611" s="257" t="str">
        <f>IF(SP_SUL!K612="","*",SP_SUL!K612)</f>
        <v>*</v>
      </c>
      <c r="O611" s="257" t="str">
        <f>IF(SP_SUL!L612="","*",SP_SUL!L612)</f>
        <v>*</v>
      </c>
      <c r="P611" s="111"/>
      <c r="Q611" s="128" t="str">
        <f>IF(SP_SUL!O612="","*",SP_SUL!O612)</f>
        <v>*</v>
      </c>
      <c r="R611" s="128" t="str">
        <f>IF(SP_SUL!P612="","*",SP_SUL!P612)</f>
        <v>*</v>
      </c>
      <c r="S611" s="110" t="str">
        <f>IF(SP_SUL!Q612="","*",CONCATENATE(SP_SUL!Q612," ",SP_SUL!R612))</f>
        <v>*</v>
      </c>
      <c r="T611" s="110" t="str">
        <f>IF(SP_SUL!V612="","*",SP_SUL!V612)</f>
        <v>*</v>
      </c>
      <c r="U611" s="110" t="str">
        <f>IF(SP_SUL!W612="","*",SP_SUL!W612)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 xml:space="preserve">600 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 xml:space="preserve">360 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 t="str">
        <f ca="1">_xlfn.XLOOKUP(G613&amp;$V$2,BS_CONTROLE[CHAVE],BS_CONTROLE[Quantidade_11],"-")</f>
        <v>-</v>
      </c>
      <c r="W613" s="112">
        <f ca="1">_xlfn.XLOOKUP(G613&amp;$W$2,BS_CONTROLE[CHAVE],BS_CONTROLE[Quantidade_11],"-")</f>
        <v>0</v>
      </c>
      <c r="X613" s="112">
        <f ca="1">_xlfn.XLOOKUP(G613&amp;$X$2,BS_CONTROLE[CHAVE],BS_CONTROLE[Quantidade_11],"-")</f>
        <v>60</v>
      </c>
    </row>
    <row r="614" spans="1:24" s="113" customFormat="1" hidden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 xml:space="preserve">15 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 t="str">
        <f ca="1">_xlfn.XLOOKUP(G614&amp;$V$2,BS_CONTROLE[CHAVE],BS_CONTROLE[Quantidade_11],"-")</f>
        <v>-</v>
      </c>
      <c r="W614" s="112">
        <f ca="1">_xlfn.XLOOKUP(G614&amp;$W$2,BS_CONTROLE[CHAVE],BS_CONTROLE[Quantidade_11],"-")</f>
        <v>0</v>
      </c>
      <c r="X614" s="112">
        <f ca="1">_xlfn.XLOOKUP(G614&amp;$X$2,BS_CONTROLE[CHAVE],BS_CONTROLE[Quantidade_11],"-")</f>
        <v>0</v>
      </c>
    </row>
    <row r="615" spans="1:24" s="113" customFormat="1" hidden="1">
      <c r="A615" s="109" t="str">
        <f>IF(SP_SUL!Y616="","*",SP_SUL!Y616)</f>
        <v>*</v>
      </c>
      <c r="B615" s="109" t="str">
        <f>IF(SP_SUL!X616="","*",SP_SUL!X616)</f>
        <v>*</v>
      </c>
      <c r="C615" s="109" t="str">
        <f>IF(SP_SUL!Z616="","*",SP_SUL!Z616)</f>
        <v>*</v>
      </c>
      <c r="D615" s="110" t="str">
        <f>IF(SP_SUL!S616="","*",SP_SUL!S616)</f>
        <v>-</v>
      </c>
      <c r="E615" s="110" t="str">
        <f>IF(SP_SUL!T616="","*",SP_SUL!T616)</f>
        <v>-</v>
      </c>
      <c r="F615" s="110" t="str">
        <f>IF(SP_SUL!B616="","*",SP_SUL!B616)</f>
        <v>*</v>
      </c>
      <c r="G615" s="110" t="str">
        <f>IF(SP_SUL!D616="","*",SP_SUL!D616)</f>
        <v>*</v>
      </c>
      <c r="H615" s="110" t="str">
        <f>IF(SP_SUL!F616="","*",SP_SUL!F616)</f>
        <v>*</v>
      </c>
      <c r="I615" s="110" t="str">
        <f>IF(SP_SUL!H616="","*",SP_SUL!H616)</f>
        <v>*</v>
      </c>
      <c r="J615" s="110" t="str">
        <f>IF(SP_SUL!I616="","*",SP_SUL!I616)</f>
        <v>*</v>
      </c>
      <c r="K615" s="110" t="str">
        <f>IF(SP_SUL!M616="","*",SP_SUL!M616)</f>
        <v>-</v>
      </c>
      <c r="L615" s="318" t="str">
        <f>IF(SP_SUL!N616="","*",SP_SUL!N616)</f>
        <v>-</v>
      </c>
      <c r="M615" s="111" t="str">
        <f>IF(SP_SUL!J616="","*",SP_SUL!J616)</f>
        <v>*</v>
      </c>
      <c r="N615" s="257" t="str">
        <f>IF(SP_SUL!K616="","*",SP_SUL!K616)</f>
        <v>*</v>
      </c>
      <c r="O615" s="257" t="str">
        <f>IF(SP_SUL!L616="","*",SP_SUL!L616)</f>
        <v>*</v>
      </c>
      <c r="P615" s="111"/>
      <c r="Q615" s="128" t="str">
        <f>IF(SP_SUL!O616="","*",SP_SUL!O616)</f>
        <v>*</v>
      </c>
      <c r="R615" s="128" t="str">
        <f>IF(SP_SUL!P616="","*",SP_SUL!P616)</f>
        <v>*</v>
      </c>
      <c r="S615" s="110" t="str">
        <f>IF(SP_SUL!Q616="","*",CONCATENATE(SP_SUL!Q616," ",SP_SUL!R616))</f>
        <v>*</v>
      </c>
      <c r="T615" s="110" t="str">
        <f>IF(SP_SUL!V616="","*",SP_SUL!V616)</f>
        <v>*</v>
      </c>
      <c r="U615" s="110" t="str">
        <f>IF(SP_SUL!W616="","*",SP_SUL!W616)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 xml:space="preserve">2 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-</v>
      </c>
      <c r="E617" s="149" t="str">
        <f>IF(SP_SUL!T638="","*",SP_SUL!T638)</f>
        <v>-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-</v>
      </c>
      <c r="L617" s="322" t="str">
        <f>IF(SP_SUL!N638="","*",SP_SUL!N638)</f>
        <v>-</v>
      </c>
      <c r="M617" s="150" t="str">
        <f>IF(SP_SUL!J638="","*",SP_SUL!J638)</f>
        <v>*</v>
      </c>
      <c r="N617" s="258" t="str">
        <f>IF(SP_SUL!K638="","*",SP_SUL!K638)</f>
        <v>*</v>
      </c>
      <c r="O617" s="258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-</v>
      </c>
      <c r="E618" s="110" t="str">
        <f>IF(SP_SUL!T639="","*",SP_SUL!T639)</f>
        <v>-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-</v>
      </c>
      <c r="L618" s="318" t="str">
        <f>IF(SP_SUL!N639="","*",SP_SUL!N639)</f>
        <v>-</v>
      </c>
      <c r="M618" s="111" t="str">
        <f>IF(SP_SUL!J639="","*",SP_SUL!J639)</f>
        <v>*</v>
      </c>
      <c r="N618" s="257" t="str">
        <f>IF(SP_SUL!K639="","*",SP_SUL!K639)</f>
        <v>*</v>
      </c>
      <c r="O618" s="257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-</v>
      </c>
      <c r="E619" s="149" t="str">
        <f>IF(SP_SUL!T640="","*",SP_SUL!T640)</f>
        <v>-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-</v>
      </c>
      <c r="L619" s="322" t="str">
        <f>IF(SP_SUL!N640="","*",SP_SUL!N640)</f>
        <v>-</v>
      </c>
      <c r="M619" s="150" t="str">
        <f>IF(SP_SUL!J640="","*",SP_SUL!J640)</f>
        <v>*</v>
      </c>
      <c r="N619" s="258" t="str">
        <f>IF(SP_SUL!K640="","*",SP_SUL!K640)</f>
        <v>*</v>
      </c>
      <c r="O619" s="258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-</v>
      </c>
      <c r="E620" s="149" t="str">
        <f>IF(SP_SUL!T641="","*",SP_SUL!T641)</f>
        <v>-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-</v>
      </c>
      <c r="L620" s="322" t="str">
        <f>IF(SP_SUL!N641="","*",SP_SUL!N641)</f>
        <v>-</v>
      </c>
      <c r="M620" s="150" t="str">
        <f>IF(SP_SUL!J641="","*",SP_SUL!J641)</f>
        <v>*</v>
      </c>
      <c r="N620" s="258" t="str">
        <f>IF(SP_SUL!K641="","*",SP_SUL!K641)</f>
        <v>*</v>
      </c>
      <c r="O620" s="258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-</v>
      </c>
      <c r="E621" s="110" t="str">
        <f>IF(SP_SUL!T642="","*",SP_SUL!T642)</f>
        <v>-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-</v>
      </c>
      <c r="L621" s="318" t="str">
        <f>IF(SP_SUL!N642="","*",SP_SUL!N642)</f>
        <v>-</v>
      </c>
      <c r="M621" s="111" t="str">
        <f>IF(SP_SUL!J642="","*",SP_SUL!J642)</f>
        <v>*</v>
      </c>
      <c r="N621" s="257" t="str">
        <f>IF(SP_SUL!K642="","*",SP_SUL!K642)</f>
        <v>*</v>
      </c>
      <c r="O621" s="257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-</v>
      </c>
      <c r="E622" s="149" t="str">
        <f>IF(SP_SUL!T643="","*",SP_SUL!T643)</f>
        <v>-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-</v>
      </c>
      <c r="L622" s="322" t="str">
        <f>IF(SP_SUL!N643="","*",SP_SUL!N643)</f>
        <v>-</v>
      </c>
      <c r="M622" s="150" t="str">
        <f>IF(SP_SUL!J643="","*",SP_SUL!J643)</f>
        <v>*</v>
      </c>
      <c r="N622" s="258" t="str">
        <f>IF(SP_SUL!K643="","*",SP_SUL!K643)</f>
        <v>*</v>
      </c>
      <c r="O622" s="258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-</v>
      </c>
      <c r="E623" s="149" t="str">
        <f>IF(SP_SUL!T644="","*",SP_SUL!T644)</f>
        <v>-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-</v>
      </c>
      <c r="L623" s="322" t="str">
        <f>IF(SP_SUL!N644="","*",SP_SUL!N644)</f>
        <v>-</v>
      </c>
      <c r="M623" s="150" t="str">
        <f>IF(SP_SUL!J644="","*",SP_SUL!J644)</f>
        <v>*</v>
      </c>
      <c r="N623" s="258" t="str">
        <f>IF(SP_SUL!K644="","*",SP_SUL!K644)</f>
        <v>*</v>
      </c>
      <c r="O623" s="258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-</v>
      </c>
      <c r="E624" s="110" t="str">
        <f>IF(SP_SUL!T645="","*",SP_SUL!T645)</f>
        <v>-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-</v>
      </c>
      <c r="L624" s="318" t="str">
        <f>IF(SP_SUL!N645="","*",SP_SUL!N645)</f>
        <v>-</v>
      </c>
      <c r="M624" s="111" t="str">
        <f>IF(SP_SUL!J645="","*",SP_SUL!J645)</f>
        <v>*</v>
      </c>
      <c r="N624" s="257" t="str">
        <f>IF(SP_SUL!K645="","*",SP_SUL!K645)</f>
        <v>*</v>
      </c>
      <c r="O624" s="257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-</v>
      </c>
      <c r="E625" s="149" t="str">
        <f>IF(SP_SUL!T646="","*",SP_SUL!T646)</f>
        <v>-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-</v>
      </c>
      <c r="L625" s="322" t="str">
        <f>IF(SP_SUL!N646="","*",SP_SUL!N646)</f>
        <v>-</v>
      </c>
      <c r="M625" s="150" t="str">
        <f>IF(SP_SUL!J646="","*",SP_SUL!J646)</f>
        <v>*</v>
      </c>
      <c r="N625" s="258" t="str">
        <f>IF(SP_SUL!K646="","*",SP_SUL!K646)</f>
        <v>*</v>
      </c>
      <c r="O625" s="258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-</v>
      </c>
      <c r="E626" s="149" t="str">
        <f>IF(SP_SUL!T647="","*",SP_SUL!T647)</f>
        <v>-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-</v>
      </c>
      <c r="L626" s="322" t="str">
        <f>IF(SP_SUL!N647="","*",SP_SUL!N647)</f>
        <v>-</v>
      </c>
      <c r="M626" s="150" t="str">
        <f>IF(SP_SUL!J647="","*",SP_SUL!J647)</f>
        <v>*</v>
      </c>
      <c r="N626" s="258" t="str">
        <f>IF(SP_SUL!K647="","*",SP_SUL!K647)</f>
        <v>*</v>
      </c>
      <c r="O626" s="258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-</v>
      </c>
      <c r="E627" s="110" t="str">
        <f>IF(SP_SUL!T648="","*",SP_SUL!T648)</f>
        <v>-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-</v>
      </c>
      <c r="L627" s="318" t="str">
        <f>IF(SP_SUL!N648="","*",SP_SUL!N648)</f>
        <v>-</v>
      </c>
      <c r="M627" s="111" t="str">
        <f>IF(SP_SUL!J648="","*",SP_SUL!J648)</f>
        <v>*</v>
      </c>
      <c r="N627" s="257" t="str">
        <f>IF(SP_SUL!K648="","*",SP_SUL!K648)</f>
        <v>*</v>
      </c>
      <c r="O627" s="257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-</v>
      </c>
      <c r="E628" s="149" t="str">
        <f>IF(SP_SUL!T649="","*",SP_SUL!T649)</f>
        <v>-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-</v>
      </c>
      <c r="L628" s="322" t="str">
        <f>IF(SP_SUL!N649="","*",SP_SUL!N649)</f>
        <v>-</v>
      </c>
      <c r="M628" s="150" t="str">
        <f>IF(SP_SUL!J649="","*",SP_SUL!J649)</f>
        <v>*</v>
      </c>
      <c r="N628" s="258" t="str">
        <f>IF(SP_SUL!K649="","*",SP_SUL!K649)</f>
        <v>*</v>
      </c>
      <c r="O628" s="258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-</v>
      </c>
      <c r="E629" s="149" t="str">
        <f>IF(SP_SUL!T650="","*",SP_SUL!T650)</f>
        <v>-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-</v>
      </c>
      <c r="L629" s="322" t="str">
        <f>IF(SP_SUL!N650="","*",SP_SUL!N650)</f>
        <v>-</v>
      </c>
      <c r="M629" s="150" t="str">
        <f>IF(SP_SUL!J650="","*",SP_SUL!J650)</f>
        <v>*</v>
      </c>
      <c r="N629" s="258" t="str">
        <f>IF(SP_SUL!K650="","*",SP_SUL!K650)</f>
        <v>*</v>
      </c>
      <c r="O629" s="258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-</v>
      </c>
      <c r="E630" s="110" t="str">
        <f>IF(SP_SUL!T651="","*",SP_SUL!T651)</f>
        <v>-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-</v>
      </c>
      <c r="L630" s="318" t="str">
        <f>IF(SP_SUL!N651="","*",SP_SUL!N651)</f>
        <v>-</v>
      </c>
      <c r="M630" s="111" t="str">
        <f>IF(SP_SUL!J651="","*",SP_SUL!J651)</f>
        <v>*</v>
      </c>
      <c r="N630" s="257" t="str">
        <f>IF(SP_SUL!K651="","*",SP_SUL!K651)</f>
        <v>*</v>
      </c>
      <c r="O630" s="257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-</v>
      </c>
      <c r="E631" s="149" t="str">
        <f>IF(SP_SUL!T652="","*",SP_SUL!T652)</f>
        <v>-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-</v>
      </c>
      <c r="L631" s="322" t="str">
        <f>IF(SP_SUL!N652="","*",SP_SUL!N652)</f>
        <v>-</v>
      </c>
      <c r="M631" s="150" t="str">
        <f>IF(SP_SUL!J652="","*",SP_SUL!J652)</f>
        <v>*</v>
      </c>
      <c r="N631" s="258" t="str">
        <f>IF(SP_SUL!K652="","*",SP_SUL!K652)</f>
        <v>*</v>
      </c>
      <c r="O631" s="258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-</v>
      </c>
      <c r="E632" s="149" t="str">
        <f>IF(SP_SUL!T653="","*",SP_SUL!T653)</f>
        <v>-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-</v>
      </c>
      <c r="L632" s="322" t="str">
        <f>IF(SP_SUL!N653="","*",SP_SUL!N653)</f>
        <v>-</v>
      </c>
      <c r="M632" s="150" t="str">
        <f>IF(SP_SUL!J653="","*",SP_SUL!J653)</f>
        <v>*</v>
      </c>
      <c r="N632" s="258" t="str">
        <f>IF(SP_SUL!K653="","*",SP_SUL!K653)</f>
        <v>*</v>
      </c>
      <c r="O632" s="258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-</v>
      </c>
      <c r="E633" s="110" t="str">
        <f>IF(SP_SUL!T654="","*",SP_SUL!T654)</f>
        <v>-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-</v>
      </c>
      <c r="L633" s="318" t="str">
        <f>IF(SP_SUL!N654="","*",SP_SUL!N654)</f>
        <v>-</v>
      </c>
      <c r="M633" s="111" t="str">
        <f>IF(SP_SUL!J654="","*",SP_SUL!J654)</f>
        <v>*</v>
      </c>
      <c r="N633" s="257" t="str">
        <f>IF(SP_SUL!K654="","*",SP_SUL!K654)</f>
        <v>*</v>
      </c>
      <c r="O633" s="257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-</v>
      </c>
      <c r="E634" s="149" t="str">
        <f>IF(SP_SUL!T655="","*",SP_SUL!T655)</f>
        <v>-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-</v>
      </c>
      <c r="L634" s="322" t="str">
        <f>IF(SP_SUL!N655="","*",SP_SUL!N655)</f>
        <v>-</v>
      </c>
      <c r="M634" s="150" t="str">
        <f>IF(SP_SUL!J655="","*",SP_SUL!J655)</f>
        <v>*</v>
      </c>
      <c r="N634" s="258" t="str">
        <f>IF(SP_SUL!K655="","*",SP_SUL!K655)</f>
        <v>*</v>
      </c>
      <c r="O634" s="258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-</v>
      </c>
      <c r="E635" s="149" t="str">
        <f>IF(SP_SUL!T656="","*",SP_SUL!T656)</f>
        <v>-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-</v>
      </c>
      <c r="L635" s="322" t="str">
        <f>IF(SP_SUL!N656="","*",SP_SUL!N656)</f>
        <v>-</v>
      </c>
      <c r="M635" s="150" t="str">
        <f>IF(SP_SUL!J656="","*",SP_SUL!J656)</f>
        <v>*</v>
      </c>
      <c r="N635" s="258" t="str">
        <f>IF(SP_SUL!K656="","*",SP_SUL!K656)</f>
        <v>*</v>
      </c>
      <c r="O635" s="258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-</v>
      </c>
      <c r="E636" s="110" t="str">
        <f>IF(SP_SUL!T657="","*",SP_SUL!T657)</f>
        <v>-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-</v>
      </c>
      <c r="L636" s="318" t="str">
        <f>IF(SP_SUL!N657="","*",SP_SUL!N657)</f>
        <v>-</v>
      </c>
      <c r="M636" s="111" t="str">
        <f>IF(SP_SUL!J657="","*",SP_SUL!J657)</f>
        <v>*</v>
      </c>
      <c r="N636" s="257" t="str">
        <f>IF(SP_SUL!K657="","*",SP_SUL!K657)</f>
        <v>*</v>
      </c>
      <c r="O636" s="257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-</v>
      </c>
      <c r="E637" s="149" t="str">
        <f>IF(SP_SUL!T658="","*",SP_SUL!T658)</f>
        <v>-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-</v>
      </c>
      <c r="L637" s="322" t="str">
        <f>IF(SP_SUL!N658="","*",SP_SUL!N658)</f>
        <v>-</v>
      </c>
      <c r="M637" s="150" t="str">
        <f>IF(SP_SUL!J658="","*",SP_SUL!J658)</f>
        <v>*</v>
      </c>
      <c r="N637" s="258" t="str">
        <f>IF(SP_SUL!K658="","*",SP_SUL!K658)</f>
        <v>*</v>
      </c>
      <c r="O637" s="258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-</v>
      </c>
      <c r="E638" s="149" t="str">
        <f>IF(SP_SUL!T659="","*",SP_SUL!T659)</f>
        <v>-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-</v>
      </c>
      <c r="L638" s="322" t="str">
        <f>IF(SP_SUL!N659="","*",SP_SUL!N659)</f>
        <v>-</v>
      </c>
      <c r="M638" s="150" t="str">
        <f>IF(SP_SUL!J659="","*",SP_SUL!J659)</f>
        <v>*</v>
      </c>
      <c r="N638" s="258" t="str">
        <f>IF(SP_SUL!K659="","*",SP_SUL!K659)</f>
        <v>*</v>
      </c>
      <c r="O638" s="258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-</v>
      </c>
      <c r="E639" s="110" t="str">
        <f>IF(SP_SUL!T660="","*",SP_SUL!T660)</f>
        <v>-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-</v>
      </c>
      <c r="L639" s="318" t="str">
        <f>IF(SP_SUL!N660="","*",SP_SUL!N660)</f>
        <v>-</v>
      </c>
      <c r="M639" s="111" t="str">
        <f>IF(SP_SUL!J660="","*",SP_SUL!J660)</f>
        <v>*</v>
      </c>
      <c r="N639" s="257" t="str">
        <f>IF(SP_SUL!K660="","*",SP_SUL!K660)</f>
        <v>*</v>
      </c>
      <c r="O639" s="257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-</v>
      </c>
      <c r="E640" s="149" t="str">
        <f>IF(SP_SUL!T661="","*",SP_SUL!T661)</f>
        <v>-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-</v>
      </c>
      <c r="L640" s="322" t="str">
        <f>IF(SP_SUL!N661="","*",SP_SUL!N661)</f>
        <v>-</v>
      </c>
      <c r="M640" s="150" t="str">
        <f>IF(SP_SUL!J661="","*",SP_SUL!J661)</f>
        <v>*</v>
      </c>
      <c r="N640" s="258" t="str">
        <f>IF(SP_SUL!K661="","*",SP_SUL!K661)</f>
        <v>*</v>
      </c>
      <c r="O640" s="258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-</v>
      </c>
      <c r="E641" s="149" t="str">
        <f>IF(SP_SUL!T662="","*",SP_SUL!T662)</f>
        <v>-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-</v>
      </c>
      <c r="L641" s="322" t="str">
        <f>IF(SP_SUL!N662="","*",SP_SUL!N662)</f>
        <v>-</v>
      </c>
      <c r="M641" s="150" t="str">
        <f>IF(SP_SUL!J662="","*",SP_SUL!J662)</f>
        <v>*</v>
      </c>
      <c r="N641" s="258" t="str">
        <f>IF(SP_SUL!K662="","*",SP_SUL!K662)</f>
        <v>*</v>
      </c>
      <c r="O641" s="258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-</v>
      </c>
      <c r="E642" s="110" t="str">
        <f>IF(SP_SUL!T663="","*",SP_SUL!T663)</f>
        <v>-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-</v>
      </c>
      <c r="L642" s="318" t="str">
        <f>IF(SP_SUL!N663="","*",SP_SUL!N663)</f>
        <v>-</v>
      </c>
      <c r="M642" s="111" t="str">
        <f>IF(SP_SUL!J663="","*",SP_SUL!J663)</f>
        <v>*</v>
      </c>
      <c r="N642" s="257" t="str">
        <f>IF(SP_SUL!K663="","*",SP_SUL!K663)</f>
        <v>*</v>
      </c>
      <c r="O642" s="257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-</v>
      </c>
      <c r="E643" s="149" t="str">
        <f>IF(SP_SUL!T664="","*",SP_SUL!T664)</f>
        <v>-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-</v>
      </c>
      <c r="L643" s="322" t="str">
        <f>IF(SP_SUL!N664="","*",SP_SUL!N664)</f>
        <v>-</v>
      </c>
      <c r="M643" s="150" t="str">
        <f>IF(SP_SUL!J664="","*",SP_SUL!J664)</f>
        <v>*</v>
      </c>
      <c r="N643" s="258" t="str">
        <f>IF(SP_SUL!K664="","*",SP_SUL!K664)</f>
        <v>*</v>
      </c>
      <c r="O643" s="258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-</v>
      </c>
      <c r="E644" s="149" t="str">
        <f>IF(SP_SUL!T665="","*",SP_SUL!T665)</f>
        <v>-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-</v>
      </c>
      <c r="L644" s="322" t="str">
        <f>IF(SP_SUL!N665="","*",SP_SUL!N665)</f>
        <v>-</v>
      </c>
      <c r="M644" s="150" t="str">
        <f>IF(SP_SUL!J665="","*",SP_SUL!J665)</f>
        <v>*</v>
      </c>
      <c r="N644" s="258" t="str">
        <f>IF(SP_SUL!K665="","*",SP_SUL!K665)</f>
        <v>*</v>
      </c>
      <c r="O644" s="258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-</v>
      </c>
      <c r="E645" s="110" t="str">
        <f>IF(SP_SUL!T666="","*",SP_SUL!T666)</f>
        <v>-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-</v>
      </c>
      <c r="L645" s="318" t="str">
        <f>IF(SP_SUL!N666="","*",SP_SUL!N666)</f>
        <v>-</v>
      </c>
      <c r="M645" s="111" t="str">
        <f>IF(SP_SUL!J666="","*",SP_SUL!J666)</f>
        <v>*</v>
      </c>
      <c r="N645" s="257" t="str">
        <f>IF(SP_SUL!K666="","*",SP_SUL!K666)</f>
        <v>*</v>
      </c>
      <c r="O645" s="257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-</v>
      </c>
      <c r="E646" s="149" t="str">
        <f>IF(SP_SUL!T667="","*",SP_SUL!T667)</f>
        <v>-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-</v>
      </c>
      <c r="L646" s="322" t="str">
        <f>IF(SP_SUL!N667="","*",SP_SUL!N667)</f>
        <v>-</v>
      </c>
      <c r="M646" s="150" t="str">
        <f>IF(SP_SUL!J667="","*",SP_SUL!J667)</f>
        <v>*</v>
      </c>
      <c r="N646" s="258" t="str">
        <f>IF(SP_SUL!K667="","*",SP_SUL!K667)</f>
        <v>*</v>
      </c>
      <c r="O646" s="258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-</v>
      </c>
      <c r="E647" s="149" t="str">
        <f>IF(SP_SUL!T668="","*",SP_SUL!T668)</f>
        <v>-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-</v>
      </c>
      <c r="L647" s="322" t="str">
        <f>IF(SP_SUL!N668="","*",SP_SUL!N668)</f>
        <v>-</v>
      </c>
      <c r="M647" s="150" t="str">
        <f>IF(SP_SUL!J668="","*",SP_SUL!J668)</f>
        <v>*</v>
      </c>
      <c r="N647" s="258" t="str">
        <f>IF(SP_SUL!K668="","*",SP_SUL!K668)</f>
        <v>*</v>
      </c>
      <c r="O647" s="258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-</v>
      </c>
      <c r="E648" s="110" t="str">
        <f>IF(SP_SUL!T669="","*",SP_SUL!T669)</f>
        <v>-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-</v>
      </c>
      <c r="L648" s="318" t="str">
        <f>IF(SP_SUL!N669="","*",SP_SUL!N669)</f>
        <v>-</v>
      </c>
      <c r="M648" s="111" t="str">
        <f>IF(SP_SUL!J669="","*",SP_SUL!J669)</f>
        <v>*</v>
      </c>
      <c r="N648" s="257" t="str">
        <f>IF(SP_SUL!K669="","*",SP_SUL!K669)</f>
        <v>*</v>
      </c>
      <c r="O648" s="257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-</v>
      </c>
      <c r="E649" s="149" t="str">
        <f>IF(SP_SUL!T670="","*",SP_SUL!T670)</f>
        <v>-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-</v>
      </c>
      <c r="L649" s="322" t="str">
        <f>IF(SP_SUL!N670="","*",SP_SUL!N670)</f>
        <v>-</v>
      </c>
      <c r="M649" s="150" t="str">
        <f>IF(SP_SUL!J670="","*",SP_SUL!J670)</f>
        <v>*</v>
      </c>
      <c r="N649" s="258" t="str">
        <f>IF(SP_SUL!K670="","*",SP_SUL!K670)</f>
        <v>*</v>
      </c>
      <c r="O649" s="258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-</v>
      </c>
      <c r="E650" s="149" t="str">
        <f>IF(SP_SUL!T671="","*",SP_SUL!T671)</f>
        <v>-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-</v>
      </c>
      <c r="L650" s="322" t="str">
        <f>IF(SP_SUL!N671="","*",SP_SUL!N671)</f>
        <v>-</v>
      </c>
      <c r="M650" s="150" t="str">
        <f>IF(SP_SUL!J671="","*",SP_SUL!J671)</f>
        <v>*</v>
      </c>
      <c r="N650" s="258" t="str">
        <f>IF(SP_SUL!K671="","*",SP_SUL!K671)</f>
        <v>*</v>
      </c>
      <c r="O650" s="258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-</v>
      </c>
      <c r="E651" s="110" t="str">
        <f>IF(SP_SUL!T672="","*",SP_SUL!T672)</f>
        <v>-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-</v>
      </c>
      <c r="L651" s="318" t="str">
        <f>IF(SP_SUL!N672="","*",SP_SUL!N672)</f>
        <v>-</v>
      </c>
      <c r="M651" s="111" t="str">
        <f>IF(SP_SUL!J672="","*",SP_SUL!J672)</f>
        <v>*</v>
      </c>
      <c r="N651" s="257" t="str">
        <f>IF(SP_SUL!K672="","*",SP_SUL!K672)</f>
        <v>*</v>
      </c>
      <c r="O651" s="257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-</v>
      </c>
      <c r="E652" s="149" t="str">
        <f>IF(SP_SUL!T673="","*",SP_SUL!T673)</f>
        <v>-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-</v>
      </c>
      <c r="L652" s="322" t="str">
        <f>IF(SP_SUL!N673="","*",SP_SUL!N673)</f>
        <v>-</v>
      </c>
      <c r="M652" s="150" t="str">
        <f>IF(SP_SUL!J673="","*",SP_SUL!J673)</f>
        <v>*</v>
      </c>
      <c r="N652" s="258" t="str">
        <f>IF(SP_SUL!K673="","*",SP_SUL!K673)</f>
        <v>*</v>
      </c>
      <c r="O652" s="258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-</v>
      </c>
      <c r="E653" s="149" t="str">
        <f>IF(SP_SUL!T674="","*",SP_SUL!T674)</f>
        <v>-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-</v>
      </c>
      <c r="L653" s="322" t="str">
        <f>IF(SP_SUL!N674="","*",SP_SUL!N674)</f>
        <v>-</v>
      </c>
      <c r="M653" s="150" t="str">
        <f>IF(SP_SUL!J674="","*",SP_SUL!J674)</f>
        <v>*</v>
      </c>
      <c r="N653" s="258" t="str">
        <f>IF(SP_SUL!K674="","*",SP_SUL!K674)</f>
        <v>*</v>
      </c>
      <c r="O653" s="258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-</v>
      </c>
      <c r="E654" s="110" t="str">
        <f>IF(SP_SUL!T675="","*",SP_SUL!T675)</f>
        <v>-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-</v>
      </c>
      <c r="L654" s="318" t="str">
        <f>IF(SP_SUL!N675="","*",SP_SUL!N675)</f>
        <v>-</v>
      </c>
      <c r="M654" s="111" t="str">
        <f>IF(SP_SUL!J675="","*",SP_SUL!J675)</f>
        <v>*</v>
      </c>
      <c r="N654" s="257" t="str">
        <f>IF(SP_SUL!K675="","*",SP_SUL!K675)</f>
        <v>*</v>
      </c>
      <c r="O654" s="257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-</v>
      </c>
      <c r="E655" s="149" t="str">
        <f>IF(SP_SUL!T676="","*",SP_SUL!T676)</f>
        <v>-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-</v>
      </c>
      <c r="L655" s="322" t="str">
        <f>IF(SP_SUL!N676="","*",SP_SUL!N676)</f>
        <v>-</v>
      </c>
      <c r="M655" s="150" t="str">
        <f>IF(SP_SUL!J676="","*",SP_SUL!J676)</f>
        <v>*</v>
      </c>
      <c r="N655" s="258" t="str">
        <f>IF(SP_SUL!K676="","*",SP_SUL!K676)</f>
        <v>*</v>
      </c>
      <c r="O655" s="258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-</v>
      </c>
      <c r="E656" s="149" t="str">
        <f>IF(SP_SUL!T677="","*",SP_SUL!T677)</f>
        <v>-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-</v>
      </c>
      <c r="L656" s="322" t="str">
        <f>IF(SP_SUL!N677="","*",SP_SUL!N677)</f>
        <v>-</v>
      </c>
      <c r="M656" s="150" t="str">
        <f>IF(SP_SUL!J677="","*",SP_SUL!J677)</f>
        <v>*</v>
      </c>
      <c r="N656" s="258" t="str">
        <f>IF(SP_SUL!K677="","*",SP_SUL!K677)</f>
        <v>*</v>
      </c>
      <c r="O656" s="258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-</v>
      </c>
      <c r="E657" s="110" t="str">
        <f>IF(SP_SUL!T678="","*",SP_SUL!T678)</f>
        <v>-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-</v>
      </c>
      <c r="L657" s="318" t="str">
        <f>IF(SP_SUL!N678="","*",SP_SUL!N678)</f>
        <v>-</v>
      </c>
      <c r="M657" s="111" t="str">
        <f>IF(SP_SUL!J678="","*",SP_SUL!J678)</f>
        <v>*</v>
      </c>
      <c r="N657" s="257" t="str">
        <f>IF(SP_SUL!K678="","*",SP_SUL!K678)</f>
        <v>*</v>
      </c>
      <c r="O657" s="257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-</v>
      </c>
      <c r="E658" s="149" t="str">
        <f>IF(SP_SUL!T679="","*",SP_SUL!T679)</f>
        <v>-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-</v>
      </c>
      <c r="L658" s="322" t="str">
        <f>IF(SP_SUL!N679="","*",SP_SUL!N679)</f>
        <v>-</v>
      </c>
      <c r="M658" s="150" t="str">
        <f>IF(SP_SUL!J679="","*",SP_SUL!J679)</f>
        <v>*</v>
      </c>
      <c r="N658" s="258" t="str">
        <f>IF(SP_SUL!K679="","*",SP_SUL!K679)</f>
        <v>*</v>
      </c>
      <c r="O658" s="258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-</v>
      </c>
      <c r="E659" s="149" t="str">
        <f>IF(SP_SUL!T680="","*",SP_SUL!T680)</f>
        <v>-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-</v>
      </c>
      <c r="L659" s="322" t="str">
        <f>IF(SP_SUL!N680="","*",SP_SUL!N680)</f>
        <v>-</v>
      </c>
      <c r="M659" s="150" t="str">
        <f>IF(SP_SUL!J680="","*",SP_SUL!J680)</f>
        <v>*</v>
      </c>
      <c r="N659" s="258" t="str">
        <f>IF(SP_SUL!K680="","*",SP_SUL!K680)</f>
        <v>*</v>
      </c>
      <c r="O659" s="258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-</v>
      </c>
      <c r="E660" s="110" t="str">
        <f>IF(SP_SUL!T681="","*",SP_SUL!T681)</f>
        <v>-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-</v>
      </c>
      <c r="L660" s="318" t="str">
        <f>IF(SP_SUL!N681="","*",SP_SUL!N681)</f>
        <v>-</v>
      </c>
      <c r="M660" s="111" t="str">
        <f>IF(SP_SUL!J681="","*",SP_SUL!J681)</f>
        <v>*</v>
      </c>
      <c r="N660" s="257" t="str">
        <f>IF(SP_SUL!K681="","*",SP_SUL!K681)</f>
        <v>*</v>
      </c>
      <c r="O660" s="257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-</v>
      </c>
      <c r="E661" s="149" t="str">
        <f>IF(SP_SUL!T682="","*",SP_SUL!T682)</f>
        <v>-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-</v>
      </c>
      <c r="L661" s="322" t="str">
        <f>IF(SP_SUL!N682="","*",SP_SUL!N682)</f>
        <v>-</v>
      </c>
      <c r="M661" s="150" t="str">
        <f>IF(SP_SUL!J682="","*",SP_SUL!J682)</f>
        <v>*</v>
      </c>
      <c r="N661" s="258" t="str">
        <f>IF(SP_SUL!K682="","*",SP_SUL!K682)</f>
        <v>*</v>
      </c>
      <c r="O661" s="258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-</v>
      </c>
      <c r="E662" s="149" t="str">
        <f>IF(SP_SUL!T683="","*",SP_SUL!T683)</f>
        <v>-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-</v>
      </c>
      <c r="L662" s="322" t="str">
        <f>IF(SP_SUL!N683="","*",SP_SUL!N683)</f>
        <v>-</v>
      </c>
      <c r="M662" s="150" t="str">
        <f>IF(SP_SUL!J683="","*",SP_SUL!J683)</f>
        <v>*</v>
      </c>
      <c r="N662" s="258" t="str">
        <f>IF(SP_SUL!K683="","*",SP_SUL!K683)</f>
        <v>*</v>
      </c>
      <c r="O662" s="258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-</v>
      </c>
      <c r="E663" s="110" t="str">
        <f>IF(SP_SUL!T684="","*",SP_SUL!T684)</f>
        <v>-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-</v>
      </c>
      <c r="L663" s="318" t="str">
        <f>IF(SP_SUL!N684="","*",SP_SUL!N684)</f>
        <v>-</v>
      </c>
      <c r="M663" s="111" t="str">
        <f>IF(SP_SUL!J684="","*",SP_SUL!J684)</f>
        <v>*</v>
      </c>
      <c r="N663" s="257" t="str">
        <f>IF(SP_SUL!K684="","*",SP_SUL!K684)</f>
        <v>*</v>
      </c>
      <c r="O663" s="257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-</v>
      </c>
      <c r="E664" s="149" t="str">
        <f>IF(SP_SUL!T685="","*",SP_SUL!T685)</f>
        <v>-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-</v>
      </c>
      <c r="L664" s="322" t="str">
        <f>IF(SP_SUL!N685="","*",SP_SUL!N685)</f>
        <v>-</v>
      </c>
      <c r="M664" s="150" t="str">
        <f>IF(SP_SUL!J685="","*",SP_SUL!J685)</f>
        <v>*</v>
      </c>
      <c r="N664" s="258" t="str">
        <f>IF(SP_SUL!K685="","*",SP_SUL!K685)</f>
        <v>*</v>
      </c>
      <c r="O664" s="258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-</v>
      </c>
      <c r="E665" s="149" t="str">
        <f>IF(SP_SUL!T686="","*",SP_SUL!T686)</f>
        <v>-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-</v>
      </c>
      <c r="L665" s="322" t="str">
        <f>IF(SP_SUL!N686="","*",SP_SUL!N686)</f>
        <v>-</v>
      </c>
      <c r="M665" s="150" t="str">
        <f>IF(SP_SUL!J686="","*",SP_SUL!J686)</f>
        <v>*</v>
      </c>
      <c r="N665" s="258" t="str">
        <f>IF(SP_SUL!K686="","*",SP_SUL!K686)</f>
        <v>*</v>
      </c>
      <c r="O665" s="258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-</v>
      </c>
      <c r="E666" s="110" t="str">
        <f>IF(SP_SUL!T687="","*",SP_SUL!T687)</f>
        <v>-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-</v>
      </c>
      <c r="L666" s="318" t="str">
        <f>IF(SP_SUL!N687="","*",SP_SUL!N687)</f>
        <v>-</v>
      </c>
      <c r="M666" s="111" t="str">
        <f>IF(SP_SUL!J687="","*",SP_SUL!J687)</f>
        <v>*</v>
      </c>
      <c r="N666" s="257" t="str">
        <f>IF(SP_SUL!K687="","*",SP_SUL!K687)</f>
        <v>*</v>
      </c>
      <c r="O666" s="257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-</v>
      </c>
      <c r="E667" s="149" t="str">
        <f>IF(SP_SUL!T688="","*",SP_SUL!T688)</f>
        <v>-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-</v>
      </c>
      <c r="L667" s="322" t="str">
        <f>IF(SP_SUL!N688="","*",SP_SUL!N688)</f>
        <v>-</v>
      </c>
      <c r="M667" s="150" t="str">
        <f>IF(SP_SUL!J688="","*",SP_SUL!J688)</f>
        <v>*</v>
      </c>
      <c r="N667" s="258" t="str">
        <f>IF(SP_SUL!K688="","*",SP_SUL!K688)</f>
        <v>*</v>
      </c>
      <c r="O667" s="258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-</v>
      </c>
      <c r="E668" s="149" t="str">
        <f>IF(SP_SUL!T689="","*",SP_SUL!T689)</f>
        <v>-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-</v>
      </c>
      <c r="L668" s="322" t="str">
        <f>IF(SP_SUL!N689="","*",SP_SUL!N689)</f>
        <v>-</v>
      </c>
      <c r="M668" s="150" t="str">
        <f>IF(SP_SUL!J689="","*",SP_SUL!J689)</f>
        <v>*</v>
      </c>
      <c r="N668" s="258" t="str">
        <f>IF(SP_SUL!K689="","*",SP_SUL!K689)</f>
        <v>*</v>
      </c>
      <c r="O668" s="258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-</v>
      </c>
      <c r="E669" s="110" t="str">
        <f>IF(SP_SUL!T690="","*",SP_SUL!T690)</f>
        <v>-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-</v>
      </c>
      <c r="L669" s="318" t="str">
        <f>IF(SP_SUL!N690="","*",SP_SUL!N690)</f>
        <v>-</v>
      </c>
      <c r="M669" s="111" t="str">
        <f>IF(SP_SUL!J690="","*",SP_SUL!J690)</f>
        <v>*</v>
      </c>
      <c r="N669" s="257" t="str">
        <f>IF(SP_SUL!K690="","*",SP_SUL!K690)</f>
        <v>*</v>
      </c>
      <c r="O669" s="257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-</v>
      </c>
      <c r="E670" s="149" t="str">
        <f>IF(SP_SUL!T691="","*",SP_SUL!T691)</f>
        <v>-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-</v>
      </c>
      <c r="L670" s="322" t="str">
        <f>IF(SP_SUL!N691="","*",SP_SUL!N691)</f>
        <v>-</v>
      </c>
      <c r="M670" s="150" t="str">
        <f>IF(SP_SUL!J691="","*",SP_SUL!J691)</f>
        <v>*</v>
      </c>
      <c r="N670" s="258" t="str">
        <f>IF(SP_SUL!K691="","*",SP_SUL!K691)</f>
        <v>*</v>
      </c>
      <c r="O670" s="258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-</v>
      </c>
      <c r="E671" s="149" t="str">
        <f>IF(SP_SUL!T692="","*",SP_SUL!T692)</f>
        <v>-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-</v>
      </c>
      <c r="L671" s="322" t="str">
        <f>IF(SP_SUL!N692="","*",SP_SUL!N692)</f>
        <v>-</v>
      </c>
      <c r="M671" s="150" t="str">
        <f>IF(SP_SUL!J692="","*",SP_SUL!J692)</f>
        <v>*</v>
      </c>
      <c r="N671" s="258" t="str">
        <f>IF(SP_SUL!K692="","*",SP_SUL!K692)</f>
        <v>*</v>
      </c>
      <c r="O671" s="258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-</v>
      </c>
      <c r="E672" s="110" t="str">
        <f>IF(SP_SUL!T693="","*",SP_SUL!T693)</f>
        <v>-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-</v>
      </c>
      <c r="L672" s="318" t="str">
        <f>IF(SP_SUL!N693="","*",SP_SUL!N693)</f>
        <v>-</v>
      </c>
      <c r="M672" s="111" t="str">
        <f>IF(SP_SUL!J693="","*",SP_SUL!J693)</f>
        <v>*</v>
      </c>
      <c r="N672" s="257" t="str">
        <f>IF(SP_SUL!K693="","*",SP_SUL!K693)</f>
        <v>*</v>
      </c>
      <c r="O672" s="257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-</v>
      </c>
      <c r="E673" s="149" t="str">
        <f>IF(SP_SUL!T694="","*",SP_SUL!T694)</f>
        <v>-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-</v>
      </c>
      <c r="L673" s="322" t="str">
        <f>IF(SP_SUL!N694="","*",SP_SUL!N694)</f>
        <v>-</v>
      </c>
      <c r="M673" s="150" t="str">
        <f>IF(SP_SUL!J694="","*",SP_SUL!J694)</f>
        <v>*</v>
      </c>
      <c r="N673" s="258" t="str">
        <f>IF(SP_SUL!K694="","*",SP_SUL!K694)</f>
        <v>*</v>
      </c>
      <c r="O673" s="258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-</v>
      </c>
      <c r="E674" s="149" t="str">
        <f>IF(SP_SUL!T695="","*",SP_SUL!T695)</f>
        <v>-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-</v>
      </c>
      <c r="L674" s="322" t="str">
        <f>IF(SP_SUL!N695="","*",SP_SUL!N695)</f>
        <v>-</v>
      </c>
      <c r="M674" s="150" t="str">
        <f>IF(SP_SUL!J695="","*",SP_SUL!J695)</f>
        <v>*</v>
      </c>
      <c r="N674" s="258" t="str">
        <f>IF(SP_SUL!K695="","*",SP_SUL!K695)</f>
        <v>*</v>
      </c>
      <c r="O674" s="258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-</v>
      </c>
      <c r="E675" s="110" t="str">
        <f>IF(SP_SUL!T696="","*",SP_SUL!T696)</f>
        <v>-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-</v>
      </c>
      <c r="L675" s="318" t="str">
        <f>IF(SP_SUL!N696="","*",SP_SUL!N696)</f>
        <v>-</v>
      </c>
      <c r="M675" s="111" t="str">
        <f>IF(SP_SUL!J696="","*",SP_SUL!J696)</f>
        <v>*</v>
      </c>
      <c r="N675" s="257" t="str">
        <f>IF(SP_SUL!K696="","*",SP_SUL!K696)</f>
        <v>*</v>
      </c>
      <c r="O675" s="257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-</v>
      </c>
      <c r="E676" s="149" t="str">
        <f>IF(SP_SUL!T697="","*",SP_SUL!T697)</f>
        <v>-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-</v>
      </c>
      <c r="L676" s="322" t="str">
        <f>IF(SP_SUL!N697="","*",SP_SUL!N697)</f>
        <v>-</v>
      </c>
      <c r="M676" s="150" t="str">
        <f>IF(SP_SUL!J697="","*",SP_SUL!J697)</f>
        <v>*</v>
      </c>
      <c r="N676" s="258" t="str">
        <f>IF(SP_SUL!K697="","*",SP_SUL!K697)</f>
        <v>*</v>
      </c>
      <c r="O676" s="258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-</v>
      </c>
      <c r="E677" s="149" t="str">
        <f>IF(SP_SUL!T698="","*",SP_SUL!T698)</f>
        <v>-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-</v>
      </c>
      <c r="L677" s="322" t="str">
        <f>IF(SP_SUL!N698="","*",SP_SUL!N698)</f>
        <v>-</v>
      </c>
      <c r="M677" s="150" t="str">
        <f>IF(SP_SUL!J698="","*",SP_SUL!J698)</f>
        <v>*</v>
      </c>
      <c r="N677" s="258" t="str">
        <f>IF(SP_SUL!K698="","*",SP_SUL!K698)</f>
        <v>*</v>
      </c>
      <c r="O677" s="258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-</v>
      </c>
      <c r="E678" s="110" t="str">
        <f>IF(SP_SUL!T699="","*",SP_SUL!T699)</f>
        <v>-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-</v>
      </c>
      <c r="L678" s="318" t="str">
        <f>IF(SP_SUL!N699="","*",SP_SUL!N699)</f>
        <v>-</v>
      </c>
      <c r="M678" s="111" t="str">
        <f>IF(SP_SUL!J699="","*",SP_SUL!J699)</f>
        <v>*</v>
      </c>
      <c r="N678" s="257" t="str">
        <f>IF(SP_SUL!K699="","*",SP_SUL!K699)</f>
        <v>*</v>
      </c>
      <c r="O678" s="257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-</v>
      </c>
      <c r="E679" s="149" t="str">
        <f>IF(SP_SUL!T700="","*",SP_SUL!T700)</f>
        <v>-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-</v>
      </c>
      <c r="L679" s="322" t="str">
        <f>IF(SP_SUL!N700="","*",SP_SUL!N700)</f>
        <v>-</v>
      </c>
      <c r="M679" s="150" t="str">
        <f>IF(SP_SUL!J700="","*",SP_SUL!J700)</f>
        <v>*</v>
      </c>
      <c r="N679" s="258" t="str">
        <f>IF(SP_SUL!K700="","*",SP_SUL!K700)</f>
        <v>*</v>
      </c>
      <c r="O679" s="258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-</v>
      </c>
      <c r="E680" s="149" t="str">
        <f>IF(SP_SUL!T701="","*",SP_SUL!T701)</f>
        <v>-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-</v>
      </c>
      <c r="L680" s="322" t="str">
        <f>IF(SP_SUL!N701="","*",SP_SUL!N701)</f>
        <v>-</v>
      </c>
      <c r="M680" s="150" t="str">
        <f>IF(SP_SUL!J701="","*",SP_SUL!J701)</f>
        <v>*</v>
      </c>
      <c r="N680" s="258" t="str">
        <f>IF(SP_SUL!K701="","*",SP_SUL!K701)</f>
        <v>*</v>
      </c>
      <c r="O680" s="258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-</v>
      </c>
      <c r="E681" s="110" t="str">
        <f>IF(SP_SUL!T702="","*",SP_SUL!T702)</f>
        <v>-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-</v>
      </c>
      <c r="L681" s="318" t="str">
        <f>IF(SP_SUL!N702="","*",SP_SUL!N702)</f>
        <v>-</v>
      </c>
      <c r="M681" s="111" t="str">
        <f>IF(SP_SUL!J702="","*",SP_SUL!J702)</f>
        <v>*</v>
      </c>
      <c r="N681" s="257" t="str">
        <f>IF(SP_SUL!K702="","*",SP_SUL!K702)</f>
        <v>*</v>
      </c>
      <c r="O681" s="257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-</v>
      </c>
      <c r="E682" s="149" t="str">
        <f>IF(SP_SUL!T703="","*",SP_SUL!T703)</f>
        <v>-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-</v>
      </c>
      <c r="L682" s="322" t="str">
        <f>IF(SP_SUL!N703="","*",SP_SUL!N703)</f>
        <v>-</v>
      </c>
      <c r="M682" s="150" t="str">
        <f>IF(SP_SUL!J703="","*",SP_SUL!J703)</f>
        <v>*</v>
      </c>
      <c r="N682" s="258" t="str">
        <f>IF(SP_SUL!K703="","*",SP_SUL!K703)</f>
        <v>*</v>
      </c>
      <c r="O682" s="258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-</v>
      </c>
      <c r="E683" s="149" t="str">
        <f>IF(SP_SUL!T704="","*",SP_SUL!T704)</f>
        <v>-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-</v>
      </c>
      <c r="L683" s="322" t="str">
        <f>IF(SP_SUL!N704="","*",SP_SUL!N704)</f>
        <v>-</v>
      </c>
      <c r="M683" s="150" t="str">
        <f>IF(SP_SUL!J704="","*",SP_SUL!J704)</f>
        <v>*</v>
      </c>
      <c r="N683" s="258" t="str">
        <f>IF(SP_SUL!K704="","*",SP_SUL!K704)</f>
        <v>*</v>
      </c>
      <c r="O683" s="258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-</v>
      </c>
      <c r="E684" s="110" t="str">
        <f>IF(SP_SUL!T705="","*",SP_SUL!T705)</f>
        <v>-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-</v>
      </c>
      <c r="L684" s="318" t="str">
        <f>IF(SP_SUL!N705="","*",SP_SUL!N705)</f>
        <v>-</v>
      </c>
      <c r="M684" s="111" t="str">
        <f>IF(SP_SUL!J705="","*",SP_SUL!J705)</f>
        <v>*</v>
      </c>
      <c r="N684" s="257" t="str">
        <f>IF(SP_SUL!K705="","*",SP_SUL!K705)</f>
        <v>*</v>
      </c>
      <c r="O684" s="257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-</v>
      </c>
      <c r="E685" s="149" t="str">
        <f>IF(SP_SUL!T706="","*",SP_SUL!T706)</f>
        <v>-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-</v>
      </c>
      <c r="L685" s="322" t="str">
        <f>IF(SP_SUL!N706="","*",SP_SUL!N706)</f>
        <v>-</v>
      </c>
      <c r="M685" s="150" t="str">
        <f>IF(SP_SUL!J706="","*",SP_SUL!J706)</f>
        <v>*</v>
      </c>
      <c r="N685" s="258" t="str">
        <f>IF(SP_SUL!K706="","*",SP_SUL!K706)</f>
        <v>*</v>
      </c>
      <c r="O685" s="258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-</v>
      </c>
      <c r="E686" s="149" t="str">
        <f>IF(SP_SUL!T707="","*",SP_SUL!T707)</f>
        <v>-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-</v>
      </c>
      <c r="L686" s="322" t="str">
        <f>IF(SP_SUL!N707="","*",SP_SUL!N707)</f>
        <v>-</v>
      </c>
      <c r="M686" s="150" t="str">
        <f>IF(SP_SUL!J707="","*",SP_SUL!J707)</f>
        <v>*</v>
      </c>
      <c r="N686" s="258" t="str">
        <f>IF(SP_SUL!K707="","*",SP_SUL!K707)</f>
        <v>*</v>
      </c>
      <c r="O686" s="258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-</v>
      </c>
      <c r="E687" s="110" t="str">
        <f>IF(SP_SUL!T708="","*",SP_SUL!T708)</f>
        <v>-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-</v>
      </c>
      <c r="L687" s="318" t="str">
        <f>IF(SP_SUL!N708="","*",SP_SUL!N708)</f>
        <v>-</v>
      </c>
      <c r="M687" s="111" t="str">
        <f>IF(SP_SUL!J708="","*",SP_SUL!J708)</f>
        <v>*</v>
      </c>
      <c r="N687" s="257" t="str">
        <f>IF(SP_SUL!K708="","*",SP_SUL!K708)</f>
        <v>*</v>
      </c>
      <c r="O687" s="257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-</v>
      </c>
      <c r="E688" s="149" t="str">
        <f>IF(SP_SUL!T709="","*",SP_SUL!T709)</f>
        <v>-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-</v>
      </c>
      <c r="L688" s="322" t="str">
        <f>IF(SP_SUL!N709="","*",SP_SUL!N709)</f>
        <v>-</v>
      </c>
      <c r="M688" s="150" t="str">
        <f>IF(SP_SUL!J709="","*",SP_SUL!J709)</f>
        <v>*</v>
      </c>
      <c r="N688" s="258" t="str">
        <f>IF(SP_SUL!K709="","*",SP_SUL!K709)</f>
        <v>*</v>
      </c>
      <c r="O688" s="258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-</v>
      </c>
      <c r="E689" s="149" t="str">
        <f>IF(SP_SUL!T710="","*",SP_SUL!T710)</f>
        <v>-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-</v>
      </c>
      <c r="L689" s="322" t="str">
        <f>IF(SP_SUL!N710="","*",SP_SUL!N710)</f>
        <v>-</v>
      </c>
      <c r="M689" s="150" t="str">
        <f>IF(SP_SUL!J710="","*",SP_SUL!J710)</f>
        <v>*</v>
      </c>
      <c r="N689" s="258" t="str">
        <f>IF(SP_SUL!K710="","*",SP_SUL!K710)</f>
        <v>*</v>
      </c>
      <c r="O689" s="258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-</v>
      </c>
      <c r="E690" s="110" t="str">
        <f>IF(SP_SUL!T711="","*",SP_SUL!T711)</f>
        <v>-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-</v>
      </c>
      <c r="L690" s="318" t="str">
        <f>IF(SP_SUL!N711="","*",SP_SUL!N711)</f>
        <v>-</v>
      </c>
      <c r="M690" s="111" t="str">
        <f>IF(SP_SUL!J711="","*",SP_SUL!J711)</f>
        <v>*</v>
      </c>
      <c r="N690" s="257" t="str">
        <f>IF(SP_SUL!K711="","*",SP_SUL!K711)</f>
        <v>*</v>
      </c>
      <c r="O690" s="257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-</v>
      </c>
      <c r="E691" s="149" t="str">
        <f>IF(SP_SUL!T712="","*",SP_SUL!T712)</f>
        <v>-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-</v>
      </c>
      <c r="L691" s="322" t="str">
        <f>IF(SP_SUL!N712="","*",SP_SUL!N712)</f>
        <v>-</v>
      </c>
      <c r="M691" s="150" t="str">
        <f>IF(SP_SUL!J712="","*",SP_SUL!J712)</f>
        <v>*</v>
      </c>
      <c r="N691" s="258" t="str">
        <f>IF(SP_SUL!K712="","*",SP_SUL!K712)</f>
        <v>*</v>
      </c>
      <c r="O691" s="258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-</v>
      </c>
      <c r="E692" s="149" t="str">
        <f>IF(SP_SUL!T713="","*",SP_SUL!T713)</f>
        <v>-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-</v>
      </c>
      <c r="L692" s="322" t="str">
        <f>IF(SP_SUL!N713="","*",SP_SUL!N713)</f>
        <v>-</v>
      </c>
      <c r="M692" s="150" t="str">
        <f>IF(SP_SUL!J713="","*",SP_SUL!J713)</f>
        <v>*</v>
      </c>
      <c r="N692" s="258" t="str">
        <f>IF(SP_SUL!K713="","*",SP_SUL!K713)</f>
        <v>*</v>
      </c>
      <c r="O692" s="258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-</v>
      </c>
      <c r="E693" s="110" t="str">
        <f>IF(SP_SUL!T714="","*",SP_SUL!T714)</f>
        <v>-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-</v>
      </c>
      <c r="L693" s="318" t="str">
        <f>IF(SP_SUL!N714="","*",SP_SUL!N714)</f>
        <v>-</v>
      </c>
      <c r="M693" s="111" t="str">
        <f>IF(SP_SUL!J714="","*",SP_SUL!J714)</f>
        <v>*</v>
      </c>
      <c r="N693" s="257" t="str">
        <f>IF(SP_SUL!K714="","*",SP_SUL!K714)</f>
        <v>*</v>
      </c>
      <c r="O693" s="257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-</v>
      </c>
      <c r="E694" s="149" t="str">
        <f>IF(SP_SUL!T715="","*",SP_SUL!T715)</f>
        <v>-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-</v>
      </c>
      <c r="L694" s="322" t="str">
        <f>IF(SP_SUL!N715="","*",SP_SUL!N715)</f>
        <v>-</v>
      </c>
      <c r="M694" s="150" t="str">
        <f>IF(SP_SUL!J715="","*",SP_SUL!J715)</f>
        <v>*</v>
      </c>
      <c r="N694" s="258" t="str">
        <f>IF(SP_SUL!K715="","*",SP_SUL!K715)</f>
        <v>*</v>
      </c>
      <c r="O694" s="258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-</v>
      </c>
      <c r="E695" s="149" t="str">
        <f>IF(SP_SUL!T716="","*",SP_SUL!T716)</f>
        <v>-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-</v>
      </c>
      <c r="L695" s="322" t="str">
        <f>IF(SP_SUL!N716="","*",SP_SUL!N716)</f>
        <v>-</v>
      </c>
      <c r="M695" s="150" t="str">
        <f>IF(SP_SUL!J716="","*",SP_SUL!J716)</f>
        <v>*</v>
      </c>
      <c r="N695" s="258" t="str">
        <f>IF(SP_SUL!K716="","*",SP_SUL!K716)</f>
        <v>*</v>
      </c>
      <c r="O695" s="258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-</v>
      </c>
      <c r="E696" s="110" t="str">
        <f>IF(SP_SUL!T717="","*",SP_SUL!T717)</f>
        <v>-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-</v>
      </c>
      <c r="L696" s="318" t="str">
        <f>IF(SP_SUL!N717="","*",SP_SUL!N717)</f>
        <v>-</v>
      </c>
      <c r="M696" s="111" t="str">
        <f>IF(SP_SUL!J717="","*",SP_SUL!J717)</f>
        <v>*</v>
      </c>
      <c r="N696" s="257" t="str">
        <f>IF(SP_SUL!K717="","*",SP_SUL!K717)</f>
        <v>*</v>
      </c>
      <c r="O696" s="257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-</v>
      </c>
      <c r="E697" s="149" t="str">
        <f>IF(SP_SUL!T718="","*",SP_SUL!T718)</f>
        <v>-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-</v>
      </c>
      <c r="L697" s="322" t="str">
        <f>IF(SP_SUL!N718="","*",SP_SUL!N718)</f>
        <v>-</v>
      </c>
      <c r="M697" s="150" t="str">
        <f>IF(SP_SUL!J718="","*",SP_SUL!J718)</f>
        <v>*</v>
      </c>
      <c r="N697" s="258" t="str">
        <f>IF(SP_SUL!K718="","*",SP_SUL!K718)</f>
        <v>*</v>
      </c>
      <c r="O697" s="258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-</v>
      </c>
      <c r="E698" s="149" t="str">
        <f>IF(SP_SUL!T719="","*",SP_SUL!T719)</f>
        <v>-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-</v>
      </c>
      <c r="L698" s="322" t="str">
        <f>IF(SP_SUL!N719="","*",SP_SUL!N719)</f>
        <v>-</v>
      </c>
      <c r="M698" s="150" t="str">
        <f>IF(SP_SUL!J719="","*",SP_SUL!J719)</f>
        <v>*</v>
      </c>
      <c r="N698" s="258" t="str">
        <f>IF(SP_SUL!K719="","*",SP_SUL!K719)</f>
        <v>*</v>
      </c>
      <c r="O698" s="258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-</v>
      </c>
      <c r="E699" s="110" t="str">
        <f>IF(SP_SUL!T720="","*",SP_SUL!T720)</f>
        <v>-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-</v>
      </c>
      <c r="L699" s="318" t="str">
        <f>IF(SP_SUL!N720="","*",SP_SUL!N720)</f>
        <v>-</v>
      </c>
      <c r="M699" s="111" t="str">
        <f>IF(SP_SUL!J720="","*",SP_SUL!J720)</f>
        <v>*</v>
      </c>
      <c r="N699" s="257" t="str">
        <f>IF(SP_SUL!K720="","*",SP_SUL!K720)</f>
        <v>*</v>
      </c>
      <c r="O699" s="257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-</v>
      </c>
      <c r="E700" s="149" t="str">
        <f>IF(SP_SUL!T721="","*",SP_SUL!T721)</f>
        <v>-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-</v>
      </c>
      <c r="L700" s="322" t="str">
        <f>IF(SP_SUL!N721="","*",SP_SUL!N721)</f>
        <v>-</v>
      </c>
      <c r="M700" s="150" t="str">
        <f>IF(SP_SUL!J721="","*",SP_SUL!J721)</f>
        <v>*</v>
      </c>
      <c r="N700" s="258" t="str">
        <f>IF(SP_SUL!K721="","*",SP_SUL!K721)</f>
        <v>*</v>
      </c>
      <c r="O700" s="258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-</v>
      </c>
      <c r="E701" s="149" t="str">
        <f>IF(SP_SUL!T722="","*",SP_SUL!T722)</f>
        <v>-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-</v>
      </c>
      <c r="L701" s="322" t="str">
        <f>IF(SP_SUL!N722="","*",SP_SUL!N722)</f>
        <v>-</v>
      </c>
      <c r="M701" s="150" t="str">
        <f>IF(SP_SUL!J722="","*",SP_SUL!J722)</f>
        <v>*</v>
      </c>
      <c r="N701" s="258" t="str">
        <f>IF(SP_SUL!K722="","*",SP_SUL!K722)</f>
        <v>*</v>
      </c>
      <c r="O701" s="258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-</v>
      </c>
      <c r="E702" s="110" t="str">
        <f>IF(SP_SUL!T723="","*",SP_SUL!T723)</f>
        <v>-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-</v>
      </c>
      <c r="L702" s="318" t="str">
        <f>IF(SP_SUL!N723="","*",SP_SUL!N723)</f>
        <v>-</v>
      </c>
      <c r="M702" s="111" t="str">
        <f>IF(SP_SUL!J723="","*",SP_SUL!J723)</f>
        <v>*</v>
      </c>
      <c r="N702" s="257" t="str">
        <f>IF(SP_SUL!K723="","*",SP_SUL!K723)</f>
        <v>*</v>
      </c>
      <c r="O702" s="257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-</v>
      </c>
      <c r="E703" s="149" t="str">
        <f>IF(SP_SUL!T724="","*",SP_SUL!T724)</f>
        <v>-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-</v>
      </c>
      <c r="L703" s="322" t="str">
        <f>IF(SP_SUL!N724="","*",SP_SUL!N724)</f>
        <v>-</v>
      </c>
      <c r="M703" s="150" t="str">
        <f>IF(SP_SUL!J724="","*",SP_SUL!J724)</f>
        <v>*</v>
      </c>
      <c r="N703" s="258" t="str">
        <f>IF(SP_SUL!K724="","*",SP_SUL!K724)</f>
        <v>*</v>
      </c>
      <c r="O703" s="258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-</v>
      </c>
      <c r="E704" s="149" t="str">
        <f>IF(SP_SUL!T725="","*",SP_SUL!T725)</f>
        <v>-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-</v>
      </c>
      <c r="L704" s="322" t="str">
        <f>IF(SP_SUL!N725="","*",SP_SUL!N725)</f>
        <v>-</v>
      </c>
      <c r="M704" s="150" t="str">
        <f>IF(SP_SUL!J725="","*",SP_SUL!J725)</f>
        <v>*</v>
      </c>
      <c r="N704" s="258" t="str">
        <f>IF(SP_SUL!K725="","*",SP_SUL!K725)</f>
        <v>*</v>
      </c>
      <c r="O704" s="258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-</v>
      </c>
      <c r="E705" s="110" t="str">
        <f>IF(SP_SUL!T726="","*",SP_SUL!T726)</f>
        <v>-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-</v>
      </c>
      <c r="L705" s="318" t="str">
        <f>IF(SP_SUL!N726="","*",SP_SUL!N726)</f>
        <v>-</v>
      </c>
      <c r="M705" s="111" t="str">
        <f>IF(SP_SUL!J726="","*",SP_SUL!J726)</f>
        <v>*</v>
      </c>
      <c r="N705" s="257" t="str">
        <f>IF(SP_SUL!K726="","*",SP_SUL!K726)</f>
        <v>*</v>
      </c>
      <c r="O705" s="257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-</v>
      </c>
      <c r="E706" s="149" t="str">
        <f>IF(SP_SUL!T727="","*",SP_SUL!T727)</f>
        <v>-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-</v>
      </c>
      <c r="L706" s="322" t="str">
        <f>IF(SP_SUL!N727="","*",SP_SUL!N727)</f>
        <v>-</v>
      </c>
      <c r="M706" s="150" t="str">
        <f>IF(SP_SUL!J727="","*",SP_SUL!J727)</f>
        <v>*</v>
      </c>
      <c r="N706" s="258" t="str">
        <f>IF(SP_SUL!K727="","*",SP_SUL!K727)</f>
        <v>*</v>
      </c>
      <c r="O706" s="258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-</v>
      </c>
      <c r="E707" s="149" t="str">
        <f>IF(SP_SUL!T728="","*",SP_SUL!T728)</f>
        <v>-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-</v>
      </c>
      <c r="L707" s="322" t="str">
        <f>IF(SP_SUL!N728="","*",SP_SUL!N728)</f>
        <v>-</v>
      </c>
      <c r="M707" s="150" t="str">
        <f>IF(SP_SUL!J728="","*",SP_SUL!J728)</f>
        <v>*</v>
      </c>
      <c r="N707" s="258" t="str">
        <f>IF(SP_SUL!K728="","*",SP_SUL!K728)</f>
        <v>*</v>
      </c>
      <c r="O707" s="258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-</v>
      </c>
      <c r="E708" s="110" t="str">
        <f>IF(SP_SUL!T729="","*",SP_SUL!T729)</f>
        <v>-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-</v>
      </c>
      <c r="L708" s="318" t="str">
        <f>IF(SP_SUL!N729="","*",SP_SUL!N729)</f>
        <v>-</v>
      </c>
      <c r="M708" s="111" t="str">
        <f>IF(SP_SUL!J729="","*",SP_SUL!J729)</f>
        <v>*</v>
      </c>
      <c r="N708" s="257" t="str">
        <f>IF(SP_SUL!K729="","*",SP_SUL!K729)</f>
        <v>*</v>
      </c>
      <c r="O708" s="257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-</v>
      </c>
      <c r="E709" s="149" t="str">
        <f>IF(SP_SUL!T730="","*",SP_SUL!T730)</f>
        <v>-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-</v>
      </c>
      <c r="L709" s="322" t="str">
        <f>IF(SP_SUL!N730="","*",SP_SUL!N730)</f>
        <v>-</v>
      </c>
      <c r="M709" s="150" t="str">
        <f>IF(SP_SUL!J730="","*",SP_SUL!J730)</f>
        <v>*</v>
      </c>
      <c r="N709" s="258" t="str">
        <f>IF(SP_SUL!K730="","*",SP_SUL!K730)</f>
        <v>*</v>
      </c>
      <c r="O709" s="258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-</v>
      </c>
      <c r="E710" s="149" t="str">
        <f>IF(SP_SUL!T731="","*",SP_SUL!T731)</f>
        <v>-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-</v>
      </c>
      <c r="L710" s="322" t="str">
        <f>IF(SP_SUL!N731="","*",SP_SUL!N731)</f>
        <v>-</v>
      </c>
      <c r="M710" s="150" t="str">
        <f>IF(SP_SUL!J731="","*",SP_SUL!J731)</f>
        <v>*</v>
      </c>
      <c r="N710" s="258" t="str">
        <f>IF(SP_SUL!K731="","*",SP_SUL!K731)</f>
        <v>*</v>
      </c>
      <c r="O710" s="258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-</v>
      </c>
      <c r="E711" s="110" t="str">
        <f>IF(SP_SUL!T732="","*",SP_SUL!T732)</f>
        <v>-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-</v>
      </c>
      <c r="L711" s="318" t="str">
        <f>IF(SP_SUL!N732="","*",SP_SUL!N732)</f>
        <v>-</v>
      </c>
      <c r="M711" s="111" t="str">
        <f>IF(SP_SUL!J732="","*",SP_SUL!J732)</f>
        <v>*</v>
      </c>
      <c r="N711" s="257" t="str">
        <f>IF(SP_SUL!K732="","*",SP_SUL!K732)</f>
        <v>*</v>
      </c>
      <c r="O711" s="257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-</v>
      </c>
      <c r="E712" s="149" t="str">
        <f>IF(SP_SUL!T733="","*",SP_SUL!T733)</f>
        <v>-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-</v>
      </c>
      <c r="L712" s="322" t="str">
        <f>IF(SP_SUL!N733="","*",SP_SUL!N733)</f>
        <v>-</v>
      </c>
      <c r="M712" s="150" t="str">
        <f>IF(SP_SUL!J733="","*",SP_SUL!J733)</f>
        <v>*</v>
      </c>
      <c r="N712" s="258" t="str">
        <f>IF(SP_SUL!K733="","*",SP_SUL!K733)</f>
        <v>*</v>
      </c>
      <c r="O712" s="258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-</v>
      </c>
      <c r="E713" s="149" t="str">
        <f>IF(SP_SUL!T734="","*",SP_SUL!T734)</f>
        <v>-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-</v>
      </c>
      <c r="L713" s="322" t="str">
        <f>IF(SP_SUL!N734="","*",SP_SUL!N734)</f>
        <v>-</v>
      </c>
      <c r="M713" s="150" t="str">
        <f>IF(SP_SUL!J734="","*",SP_SUL!J734)</f>
        <v>*</v>
      </c>
      <c r="N713" s="258" t="str">
        <f>IF(SP_SUL!K734="","*",SP_SUL!K734)</f>
        <v>*</v>
      </c>
      <c r="O713" s="258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-</v>
      </c>
      <c r="E714" s="110" t="str">
        <f>IF(SP_SUL!T735="","*",SP_SUL!T735)</f>
        <v>-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-</v>
      </c>
      <c r="L714" s="318" t="str">
        <f>IF(SP_SUL!N735="","*",SP_SUL!N735)</f>
        <v>-</v>
      </c>
      <c r="M714" s="111" t="str">
        <f>IF(SP_SUL!J735="","*",SP_SUL!J735)</f>
        <v>*</v>
      </c>
      <c r="N714" s="257" t="str">
        <f>IF(SP_SUL!K735="","*",SP_SUL!K735)</f>
        <v>*</v>
      </c>
      <c r="O714" s="257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-</v>
      </c>
      <c r="E715" s="149" t="str">
        <f>IF(SP_SUL!T736="","*",SP_SUL!T736)</f>
        <v>-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-</v>
      </c>
      <c r="L715" s="322" t="str">
        <f>IF(SP_SUL!N736="","*",SP_SUL!N736)</f>
        <v>-</v>
      </c>
      <c r="M715" s="150" t="str">
        <f>IF(SP_SUL!J736="","*",SP_SUL!J736)</f>
        <v>*</v>
      </c>
      <c r="N715" s="258" t="str">
        <f>IF(SP_SUL!K736="","*",SP_SUL!K736)</f>
        <v>*</v>
      </c>
      <c r="O715" s="258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-</v>
      </c>
      <c r="E716" s="149" t="str">
        <f>IF(SP_SUL!T737="","*",SP_SUL!T737)</f>
        <v>-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-</v>
      </c>
      <c r="L716" s="322" t="str">
        <f>IF(SP_SUL!N737="","*",SP_SUL!N737)</f>
        <v>-</v>
      </c>
      <c r="M716" s="150" t="str">
        <f>IF(SP_SUL!J737="","*",SP_SUL!J737)</f>
        <v>*</v>
      </c>
      <c r="N716" s="258" t="str">
        <f>IF(SP_SUL!K737="","*",SP_SUL!K737)</f>
        <v>*</v>
      </c>
      <c r="O716" s="258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-</v>
      </c>
      <c r="E717" s="110" t="str">
        <f>IF(SP_SUL!T738="","*",SP_SUL!T738)</f>
        <v>-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-</v>
      </c>
      <c r="L717" s="318" t="str">
        <f>IF(SP_SUL!N738="","*",SP_SUL!N738)</f>
        <v>-</v>
      </c>
      <c r="M717" s="111" t="str">
        <f>IF(SP_SUL!J738="","*",SP_SUL!J738)</f>
        <v>*</v>
      </c>
      <c r="N717" s="257" t="str">
        <f>IF(SP_SUL!K738="","*",SP_SUL!K738)</f>
        <v>*</v>
      </c>
      <c r="O717" s="257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-</v>
      </c>
      <c r="E718" s="149" t="str">
        <f>IF(SP_SUL!T739="","*",SP_SUL!T739)</f>
        <v>-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-</v>
      </c>
      <c r="L718" s="322" t="str">
        <f>IF(SP_SUL!N739="","*",SP_SUL!N739)</f>
        <v>-</v>
      </c>
      <c r="M718" s="150" t="str">
        <f>IF(SP_SUL!J739="","*",SP_SUL!J739)</f>
        <v>*</v>
      </c>
      <c r="N718" s="258" t="str">
        <f>IF(SP_SUL!K739="","*",SP_SUL!K739)</f>
        <v>*</v>
      </c>
      <c r="O718" s="258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-</v>
      </c>
      <c r="E719" s="149" t="str">
        <f>IF(SP_SUL!T740="","*",SP_SUL!T740)</f>
        <v>-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-</v>
      </c>
      <c r="L719" s="322" t="str">
        <f>IF(SP_SUL!N740="","*",SP_SUL!N740)</f>
        <v>-</v>
      </c>
      <c r="M719" s="150" t="str">
        <f>IF(SP_SUL!J740="","*",SP_SUL!J740)</f>
        <v>*</v>
      </c>
      <c r="N719" s="258" t="str">
        <f>IF(SP_SUL!K740="","*",SP_SUL!K740)</f>
        <v>*</v>
      </c>
      <c r="O719" s="258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-</v>
      </c>
      <c r="E720" s="110" t="str">
        <f>IF(SP_SUL!T741="","*",SP_SUL!T741)</f>
        <v>-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-</v>
      </c>
      <c r="L720" s="318" t="str">
        <f>IF(SP_SUL!N741="","*",SP_SUL!N741)</f>
        <v>-</v>
      </c>
      <c r="M720" s="111" t="str">
        <f>IF(SP_SUL!J741="","*",SP_SUL!J741)</f>
        <v>*</v>
      </c>
      <c r="N720" s="257" t="str">
        <f>IF(SP_SUL!K741="","*",SP_SUL!K741)</f>
        <v>*</v>
      </c>
      <c r="O720" s="257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-</v>
      </c>
      <c r="E721" s="149" t="str">
        <f>IF(SP_SUL!T742="","*",SP_SUL!T742)</f>
        <v>-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-</v>
      </c>
      <c r="L721" s="322" t="str">
        <f>IF(SP_SUL!N742="","*",SP_SUL!N742)</f>
        <v>-</v>
      </c>
      <c r="M721" s="150" t="str">
        <f>IF(SP_SUL!J742="","*",SP_SUL!J742)</f>
        <v>*</v>
      </c>
      <c r="N721" s="258" t="str">
        <f>IF(SP_SUL!K742="","*",SP_SUL!K742)</f>
        <v>*</v>
      </c>
      <c r="O721" s="258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-</v>
      </c>
      <c r="E722" s="149" t="str">
        <f>IF(SP_SUL!T743="","*",SP_SUL!T743)</f>
        <v>-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-</v>
      </c>
      <c r="L722" s="322" t="str">
        <f>IF(SP_SUL!N743="","*",SP_SUL!N743)</f>
        <v>-</v>
      </c>
      <c r="M722" s="150" t="str">
        <f>IF(SP_SUL!J743="","*",SP_SUL!J743)</f>
        <v>*</v>
      </c>
      <c r="N722" s="258" t="str">
        <f>IF(SP_SUL!K743="","*",SP_SUL!K743)</f>
        <v>*</v>
      </c>
      <c r="O722" s="258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-</v>
      </c>
      <c r="E723" s="110" t="str">
        <f>IF(SP_SUL!T744="","*",SP_SUL!T744)</f>
        <v>-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-</v>
      </c>
      <c r="L723" s="318" t="str">
        <f>IF(SP_SUL!N744="","*",SP_SUL!N744)</f>
        <v>-</v>
      </c>
      <c r="M723" s="111" t="str">
        <f>IF(SP_SUL!J744="","*",SP_SUL!J744)</f>
        <v>*</v>
      </c>
      <c r="N723" s="257" t="str">
        <f>IF(SP_SUL!K744="","*",SP_SUL!K744)</f>
        <v>*</v>
      </c>
      <c r="O723" s="257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-</v>
      </c>
      <c r="E724" s="149" t="str">
        <f>IF(SP_SUL!T745="","*",SP_SUL!T745)</f>
        <v>-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-</v>
      </c>
      <c r="L724" s="322" t="str">
        <f>IF(SP_SUL!N745="","*",SP_SUL!N745)</f>
        <v>-</v>
      </c>
      <c r="M724" s="150" t="str">
        <f>IF(SP_SUL!J745="","*",SP_SUL!J745)</f>
        <v>*</v>
      </c>
      <c r="N724" s="258" t="str">
        <f>IF(SP_SUL!K745="","*",SP_SUL!K745)</f>
        <v>*</v>
      </c>
      <c r="O724" s="258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1849</v>
      </c>
    </row>
  </sheetData>
  <autoFilter ref="A2:O3000" xr:uid="{D1126E52-FA3F-4EAC-A720-DDE9797BEFF6}">
    <filterColumn colId="5">
      <filters>
        <dateGroupItem year="2025" month="12" day="2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I11" sqref="I1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1850</v>
      </c>
      <c r="C2" s="96" t="s">
        <v>859</v>
      </c>
      <c r="D2" s="96" t="s">
        <v>861</v>
      </c>
      <c r="E2" s="96" t="s">
        <v>1851</v>
      </c>
      <c r="F2" s="96" t="s">
        <v>1852</v>
      </c>
      <c r="G2" s="96" t="s">
        <v>1853</v>
      </c>
      <c r="H2" s="96" t="s">
        <v>1854</v>
      </c>
      <c r="I2" s="96" t="s">
        <v>1855</v>
      </c>
      <c r="J2" s="96" t="s">
        <v>1856</v>
      </c>
      <c r="K2" s="131" t="s">
        <v>1857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*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*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*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*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*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*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*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*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*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e">
        <f>IF(SP_SUL!#REF!="","*",SP_SUL!#REF!)</f>
        <v>#REF!</v>
      </c>
      <c r="C599" s="121" t="e">
        <f>IF(SP_SUL!#REF!="","*",SP_SUL!#REF!)</f>
        <v>#REF!</v>
      </c>
      <c r="D599" s="121" t="e">
        <f>IF(SP_SUL!#REF!="","*",SP_SUL!#REF!)</f>
        <v>#REF!</v>
      </c>
      <c r="E599" s="121" t="e">
        <f>IF(SP_SUL!#REF!="","*",SP_SUL!#REF!)</f>
        <v>#REF!</v>
      </c>
      <c r="F599" s="137" t="e">
        <f>IF(SP_SUL!#REF!="","*",SP_SUL!#REF!)</f>
        <v>#REF!</v>
      </c>
      <c r="G599" s="121" t="e">
        <f>IF(SP_SUL!#REF!="","*",SP_SUL!#REF!)</f>
        <v>#REF!</v>
      </c>
      <c r="H599" s="121" t="e">
        <f>IF(SP_SUL!#REF!="","*",SP_SUL!#REF!)</f>
        <v>#REF!</v>
      </c>
      <c r="I599" s="121" t="e">
        <f>IF(SP_SUL!#REF!="","*",SP_SUL!#REF!)</f>
        <v>#REF!</v>
      </c>
      <c r="J599" s="122" t="e">
        <f>IF(SP_SUL!#REF!="","*",SP_SUL!#REF!)</f>
        <v>#REF!</v>
      </c>
      <c r="K599" s="134" t="e">
        <f>IF(SP_SUL!#REF!="","*",SP_SUL!#REF!)</f>
        <v>#REF!</v>
      </c>
    </row>
    <row r="600" spans="2:11" s="123" customFormat="1" hidden="1">
      <c r="B600" s="120" t="str">
        <f>IF(SP_SUL!Y601="","*",SP_SUL!Y601)</f>
        <v>*</v>
      </c>
      <c r="C600" s="121">
        <f>IF(SP_SUL!B601="","*",SP_SUL!B601)</f>
        <v>46018</v>
      </c>
      <c r="D600" s="121" t="str">
        <f>IF(SP_SUL!D601="","*",SP_SUL!D601)</f>
        <v>DANILO (TP-837)</v>
      </c>
      <c r="E600" s="121" t="str">
        <f>IF(SP_SUL!H601="","*",SP_SUL!H601)</f>
        <v>-</v>
      </c>
      <c r="F600" s="137" t="str">
        <f>IF(SP_SUL!M601="","*",SP_SUL!M601)</f>
        <v>ZWI-ZYQ</v>
      </c>
      <c r="G600" s="121" t="str">
        <f>IF(SP_SUL!I601="","*",SP_SUL!I601)</f>
        <v>*</v>
      </c>
      <c r="H600" s="121" t="str">
        <f>IF(SP_SUL!AB601="","*",SP_SUL!AB601)</f>
        <v>-</v>
      </c>
      <c r="I600" s="121" t="str">
        <f>IF(SP_SUL!AC601="","*",SP_SUL!AC601)</f>
        <v>-</v>
      </c>
      <c r="J600" s="122" t="str">
        <f>IF(SP_SUL!AA601="","*",SP_SUL!AA601)</f>
        <v>-</v>
      </c>
      <c r="K600" s="134" t="str">
        <f>IF(SP_SUL!AD601="","*",SP_SUL!AD601)</f>
        <v>-</v>
      </c>
    </row>
    <row r="601" spans="2:11" s="123" customFormat="1" hidden="1">
      <c r="B601" s="120" t="str">
        <f>IF(SP_SUL!Y602="","*",SP_SUL!Y602)</f>
        <v>*</v>
      </c>
      <c r="C601" s="121" t="str">
        <f>IF(SP_SUL!B602="","*",SP_SUL!B602)</f>
        <v>*</v>
      </c>
      <c r="D601" s="121" t="str">
        <f>IF(SP_SUL!D602="","*",SP_SUL!D602)</f>
        <v>*</v>
      </c>
      <c r="E601" s="121" t="str">
        <f>IF(SP_SUL!H602="","*",SP_SUL!H602)</f>
        <v>*</v>
      </c>
      <c r="F601" s="137" t="str">
        <f>IF(SP_SUL!M602="","*",SP_SUL!M602)</f>
        <v>-</v>
      </c>
      <c r="G601" s="121" t="str">
        <f>IF(SP_SUL!I602="","*",SP_SUL!I602)</f>
        <v>*</v>
      </c>
      <c r="H601" s="121" t="str">
        <f>IF(SP_SUL!AB602="","*",SP_SUL!AB602)</f>
        <v>*</v>
      </c>
      <c r="I601" s="121" t="str">
        <f>IF(SP_SUL!AC602="","*",SP_SUL!AC602)</f>
        <v>*</v>
      </c>
      <c r="J601" s="122" t="str">
        <f>IF(SP_SUL!AA602="","*",SP_SUL!AA602)</f>
        <v>*</v>
      </c>
      <c r="K601" s="134" t="str">
        <f>IF(SP_SUL!AD602="","*",SP_SUL!AD602)</f>
        <v>*</v>
      </c>
    </row>
    <row r="602" spans="2:11" s="123" customFormat="1" hidden="1">
      <c r="B602" s="120" t="str">
        <f>IF(SP_SUL!Y603="","*",SP_SUL!Y603)</f>
        <v>*</v>
      </c>
      <c r="C602" s="121">
        <f>IF(SP_SUL!B603="","*",SP_SUL!B603)</f>
        <v>46018</v>
      </c>
      <c r="D602" s="121" t="str">
        <f>IF(SP_SUL!D603="","*",SP_SUL!D603)</f>
        <v>W61</v>
      </c>
      <c r="E602" s="121" t="str">
        <f>IF(SP_SUL!H603="","*",SP_SUL!H603)</f>
        <v>K67ZEV1</v>
      </c>
      <c r="F602" s="137" t="str">
        <f>IF(SP_SUL!M603="","*",SP_SUL!M603)</f>
        <v>ZEV-ZXW</v>
      </c>
      <c r="G602" s="121" t="str">
        <f>IF(SP_SUL!I603="","*",SP_SUL!I603)</f>
        <v>K67ZEV1</v>
      </c>
      <c r="H602" s="121" t="str">
        <f>IF(SP_SUL!AB603="","*",SP_SUL!AB603)</f>
        <v>FIXO</v>
      </c>
      <c r="I602" s="121" t="str">
        <f>IF(SP_SUL!AC603="","*",SP_SUL!AC603)</f>
        <v>ACIONAMENTO</v>
      </c>
      <c r="J602" s="122">
        <f>IF(SP_SUL!AA603="","*",SP_SUL!AA603)</f>
        <v>1</v>
      </c>
      <c r="K602" s="134">
        <f>IF(SP_SUL!AD603="","*",SP_SUL!AD603)</f>
        <v>0.27083333333333331</v>
      </c>
    </row>
    <row r="603" spans="2:11" s="123" customFormat="1" hidden="1">
      <c r="B603" s="120" t="str">
        <f>IF(SP_SUL!Y604="","*",SP_SUL!Y604)</f>
        <v>*</v>
      </c>
      <c r="C603" s="121">
        <f>IF(SP_SUL!B604="","*",SP_SUL!B604)</f>
        <v>46018</v>
      </c>
      <c r="D603" s="121" t="str">
        <f>IF(SP_SUL!D604="","*",SP_SUL!D604)</f>
        <v>V85</v>
      </c>
      <c r="E603" s="121" t="str">
        <f>IF(SP_SUL!H604="","*",SP_SUL!H604)</f>
        <v>109ZPT2</v>
      </c>
      <c r="F603" s="137" t="str">
        <f>IF(SP_SUL!M604="","*",SP_SUL!M604)</f>
        <v>ZGP-ZWU</v>
      </c>
      <c r="G603" s="121" t="str">
        <f>IF(SP_SUL!I604="","*",SP_SUL!I604)</f>
        <v>ZPTZDR</v>
      </c>
      <c r="H603" s="121" t="str">
        <f>IF(SP_SUL!AB604="","*",SP_SUL!AB604)</f>
        <v>FIXO</v>
      </c>
      <c r="I603" s="121" t="str">
        <f>IF(SP_SUL!AC604="","*",SP_SUL!AC604)</f>
        <v>ACIONAMENTO</v>
      </c>
      <c r="J603" s="122">
        <f>IF(SP_SUL!AA604="","*",SP_SUL!AA604)</f>
        <v>1</v>
      </c>
      <c r="K603" s="134">
        <f>IF(SP_SUL!AD604="","*",SP_SUL!AD604)</f>
        <v>0.33333333333333331</v>
      </c>
    </row>
    <row r="604" spans="2:11" s="123" customFormat="1" hidden="1">
      <c r="B604" s="120" t="str">
        <f>IF(SP_SUL!Y605="","*",SP_SUL!Y605)</f>
        <v>*</v>
      </c>
      <c r="C604" s="121">
        <f>IF(SP_SUL!B605="","*",SP_SUL!B605)</f>
        <v>46018</v>
      </c>
      <c r="D604" s="121" t="str">
        <f>IF(SP_SUL!D605="","*",SP_SUL!D605)</f>
        <v>EDSON (TP-719)</v>
      </c>
      <c r="E604" s="121" t="str">
        <f>IF(SP_SUL!H605="","*",SP_SUL!H605)</f>
        <v>-</v>
      </c>
      <c r="F604" s="137" t="str">
        <f>IF(SP_SUL!M605="","*",SP_SUL!M605)</f>
        <v>105-ZGP</v>
      </c>
      <c r="G604" s="121" t="str">
        <f>IF(SP_SUL!I605="","*",SP_SUL!I605)</f>
        <v>-</v>
      </c>
      <c r="H604" s="121" t="str">
        <f>IF(SP_SUL!AB605="","*",SP_SUL!AB605)</f>
        <v>*</v>
      </c>
      <c r="I604" s="121" t="str">
        <f>IF(SP_SUL!AC605="","*",SP_SUL!AC605)</f>
        <v>-</v>
      </c>
      <c r="J604" s="122" t="str">
        <f>IF(SP_SUL!AA605="","*",SP_SUL!AA605)</f>
        <v>-</v>
      </c>
      <c r="K604" s="134" t="str">
        <f>IF(SP_SUL!AD605="","*",SP_SUL!AD605)</f>
        <v>-</v>
      </c>
    </row>
    <row r="605" spans="2:11" s="123" customFormat="1" hidden="1">
      <c r="B605" s="120" t="str">
        <f>IF(SP_SUL!Y606="","*",SP_SUL!Y606)</f>
        <v>*</v>
      </c>
      <c r="C605" s="121">
        <f>IF(SP_SUL!B606="","*",SP_SUL!B606)</f>
        <v>46018</v>
      </c>
      <c r="D605" s="121" t="str">
        <f>IF(SP_SUL!D606="","*",SP_SUL!D606)</f>
        <v>JACIANO (TF-674)</v>
      </c>
      <c r="E605" s="121" t="str">
        <f>IF(SP_SUL!H606="","*",SP_SUL!H606)</f>
        <v>-</v>
      </c>
      <c r="F605" s="137" t="str">
        <f>IF(SP_SUL!M606="","*",SP_SUL!M606)</f>
        <v>PAT-ZGM</v>
      </c>
      <c r="G605" s="121" t="str">
        <f>IF(SP_SUL!I606="","*",SP_SUL!I606)</f>
        <v>-</v>
      </c>
      <c r="H605" s="121" t="str">
        <f>IF(SP_SUL!AB606="","*",SP_SUL!AB606)</f>
        <v>-</v>
      </c>
      <c r="I605" s="121" t="str">
        <f>IF(SP_SUL!AC606="","*",SP_SUL!AC606)</f>
        <v>-</v>
      </c>
      <c r="J605" s="122" t="str">
        <f>IF(SP_SUL!AA606="","*",SP_SUL!AA606)</f>
        <v>-</v>
      </c>
      <c r="K605" s="134" t="str">
        <f>IF(SP_SUL!AD606="","*",SP_SUL!AD606)</f>
        <v>-</v>
      </c>
    </row>
    <row r="606" spans="2:11" s="123" customFormat="1" hidden="1">
      <c r="B606" s="120" t="str">
        <f>IF(SP_SUL!Y607="","*",SP_SUL!Y607)</f>
        <v>*</v>
      </c>
      <c r="C606" s="121" t="str">
        <f>IF(SP_SUL!B607="","*",SP_SUL!B607)</f>
        <v>*</v>
      </c>
      <c r="D606" s="121" t="str">
        <f>IF(SP_SUL!D607="","*",SP_SUL!D607)</f>
        <v>*</v>
      </c>
      <c r="E606" s="121" t="str">
        <f>IF(SP_SUL!H607="","*",SP_SUL!H607)</f>
        <v>*</v>
      </c>
      <c r="F606" s="137" t="str">
        <f>IF(SP_SUL!M607="","*",SP_SUL!M607)</f>
        <v>-</v>
      </c>
      <c r="G606" s="121" t="str">
        <f>IF(SP_SUL!I607="","*",SP_SUL!I607)</f>
        <v>*</v>
      </c>
      <c r="H606" s="121" t="str">
        <f>IF(SP_SUL!AB607="","*",SP_SUL!AB607)</f>
        <v>*</v>
      </c>
      <c r="I606" s="121" t="str">
        <f>IF(SP_SUL!AC607="","*",SP_SUL!AC607)</f>
        <v>*</v>
      </c>
      <c r="J606" s="122" t="str">
        <f>IF(SP_SUL!AA607="","*",SP_SUL!AA607)</f>
        <v>*</v>
      </c>
      <c r="K606" s="134" t="str">
        <f>IF(SP_SUL!AD607="","*",SP_SUL!AD607)</f>
        <v>*</v>
      </c>
    </row>
    <row r="607" spans="2:11" s="123" customFormat="1" hidden="1">
      <c r="B607" s="120" t="str">
        <f>IF(SP_SUL!Y608="","*",SP_SUL!Y608)</f>
        <v>*</v>
      </c>
      <c r="C607" s="121" t="str">
        <f>IF(SP_SUL!B608="","*",SP_SUL!B608)</f>
        <v>*</v>
      </c>
      <c r="D607" s="121" t="str">
        <f>IF(SP_SUL!D608="","*",SP_SUL!D608)</f>
        <v>*</v>
      </c>
      <c r="E607" s="121" t="str">
        <f>IF(SP_SUL!H608="","*",SP_SUL!H608)</f>
        <v>*</v>
      </c>
      <c r="F607" s="137" t="str">
        <f>IF(SP_SUL!M608="","*",SP_SUL!M608)</f>
        <v>-</v>
      </c>
      <c r="G607" s="121" t="str">
        <f>IF(SP_SUL!I608="","*",SP_SUL!I608)</f>
        <v>*</v>
      </c>
      <c r="H607" s="121" t="str">
        <f>IF(SP_SUL!AB608="","*",SP_SUL!AB608)</f>
        <v>*</v>
      </c>
      <c r="I607" s="121" t="str">
        <f>IF(SP_SUL!AC608="","*",SP_SUL!AC608)</f>
        <v>*</v>
      </c>
      <c r="J607" s="122" t="str">
        <f>IF(SP_SUL!AA608="","*",SP_SUL!AA608)</f>
        <v>*</v>
      </c>
      <c r="K607" s="134" t="str">
        <f>IF(SP_SUL!AD608="","*",SP_SUL!AD608)</f>
        <v>*</v>
      </c>
    </row>
    <row r="608" spans="2:11" s="123" customFormat="1" hidden="1">
      <c r="B608" s="120" t="str">
        <f>IF(SP_SUL!Y609="","*",SP_SUL!Y609)</f>
        <v>*</v>
      </c>
      <c r="C608" s="121">
        <f>IF(SP_SUL!B609="","*",SP_SUL!B609)</f>
        <v>46019</v>
      </c>
      <c r="D608" s="121" t="str">
        <f>IF(SP_SUL!D609="","*",SP_SUL!D609)</f>
        <v>V93</v>
      </c>
      <c r="E608" s="121" t="str">
        <f>IF(SP_SUL!H609="","*",SP_SUL!H609)</f>
        <v>ZYU1</v>
      </c>
      <c r="F608" s="137" t="str">
        <f>IF(SP_SUL!M609="","*",SP_SUL!M609)</f>
        <v>ZST-ZXI</v>
      </c>
      <c r="G608" s="121" t="str">
        <f>IF(SP_SUL!I609="","*",SP_SUL!I609)</f>
        <v>ZYU1</v>
      </c>
      <c r="H608" s="121" t="str">
        <f>IF(SP_SUL!AB609="","*",SP_SUL!AB609)</f>
        <v>FIXO</v>
      </c>
      <c r="I608" s="121" t="str">
        <f>IF(SP_SUL!AC609="","*",SP_SUL!AC609)</f>
        <v>ACIONAMENTO</v>
      </c>
      <c r="J608" s="122">
        <f>IF(SP_SUL!AA609="","*",SP_SUL!AA609)</f>
        <v>1</v>
      </c>
      <c r="K608" s="134">
        <f>IF(SP_SUL!AD609="","*",SP_SUL!AD609)</f>
        <v>0.35416666666666669</v>
      </c>
    </row>
    <row r="609" spans="2:11" s="123" customFormat="1" hidden="1">
      <c r="B609" s="120" t="str">
        <f>IF(SP_SUL!Y610="","*",SP_SUL!Y610)</f>
        <v>*</v>
      </c>
      <c r="C609" s="121">
        <f>IF(SP_SUL!B610="","*",SP_SUL!B610)</f>
        <v>46019</v>
      </c>
      <c r="D609" s="121" t="str">
        <f>IF(SP_SUL!D610="","*",SP_SUL!D610)</f>
        <v>W61</v>
      </c>
      <c r="E609" s="121" t="str">
        <f>IF(SP_SUL!H610="","*",SP_SUL!H610)</f>
        <v>K67ZEV1</v>
      </c>
      <c r="F609" s="137" t="str">
        <f>IF(SP_SUL!M610="","*",SP_SUL!M610)</f>
        <v>ZEV-ZXW</v>
      </c>
      <c r="G609" s="121" t="str">
        <f>IF(SP_SUL!I610="","*",SP_SUL!I610)</f>
        <v>K67ZEV1</v>
      </c>
      <c r="H609" s="121" t="str">
        <f>IF(SP_SUL!AB610="","*",SP_SUL!AB610)</f>
        <v>FIXO</v>
      </c>
      <c r="I609" s="121" t="str">
        <f>IF(SP_SUL!AC610="","*",SP_SUL!AC610)</f>
        <v>ACIONAMENTO</v>
      </c>
      <c r="J609" s="122">
        <f>IF(SP_SUL!AA610="","*",SP_SUL!AA610)</f>
        <v>1</v>
      </c>
      <c r="K609" s="134">
        <f>IF(SP_SUL!AD610="","*",SP_SUL!AD610)</f>
        <v>0.27083333333333331</v>
      </c>
    </row>
    <row r="610" spans="2:11" s="123" customFormat="1" hidden="1">
      <c r="B610" s="120" t="str">
        <f>IF(SP_SUL!Y611="","*",SP_SUL!Y611)</f>
        <v>*</v>
      </c>
      <c r="C610" s="121">
        <f>IF(SP_SUL!B611="","*",SP_SUL!B611)</f>
        <v>46019</v>
      </c>
      <c r="D610" s="121" t="str">
        <f>IF(SP_SUL!D611="","*",SP_SUL!D611)</f>
        <v>V85</v>
      </c>
      <c r="E610" s="121" t="str">
        <f>IF(SP_SUL!H611="","*",SP_SUL!H611)</f>
        <v>109ZPT2</v>
      </c>
      <c r="F610" s="137" t="str">
        <f>IF(SP_SUL!M611="","*",SP_SUL!M611)</f>
        <v>ZGM1</v>
      </c>
      <c r="G610" s="121" t="str">
        <f>IF(SP_SUL!I611="","*",SP_SUL!I611)</f>
        <v>ZPTZDR</v>
      </c>
      <c r="H610" s="121" t="str">
        <f>IF(SP_SUL!AB611="","*",SP_SUL!AB611)</f>
        <v>FIXO</v>
      </c>
      <c r="I610" s="121" t="str">
        <f>IF(SP_SUL!AC611="","*",SP_SUL!AC611)</f>
        <v>ACIONAMENTO</v>
      </c>
      <c r="J610" s="122">
        <f>IF(SP_SUL!AA611="","*",SP_SUL!AA611)</f>
        <v>1</v>
      </c>
      <c r="K610" s="134">
        <f>IF(SP_SUL!AD611="","*",SP_SUL!AD611)</f>
        <v>0.33333333333333331</v>
      </c>
    </row>
    <row r="611" spans="2:11" s="123" customFormat="1" hidden="1">
      <c r="B611" s="120" t="str">
        <f>IF(SP_SUL!Y612="","*",SP_SUL!Y612)</f>
        <v>*</v>
      </c>
      <c r="C611" s="121" t="str">
        <f>IF(SP_SUL!B612="","*",SP_SUL!B612)</f>
        <v>*</v>
      </c>
      <c r="D611" s="121" t="str">
        <f>IF(SP_SUL!D612="","*",SP_SUL!D612)</f>
        <v>*</v>
      </c>
      <c r="E611" s="121" t="str">
        <f>IF(SP_SUL!H612="","*",SP_SUL!H612)</f>
        <v>*</v>
      </c>
      <c r="F611" s="137" t="str">
        <f>IF(SP_SUL!M612="","*",SP_SUL!M612)</f>
        <v>-</v>
      </c>
      <c r="G611" s="121" t="str">
        <f>IF(SP_SUL!I612="","*",SP_SUL!I612)</f>
        <v>*</v>
      </c>
      <c r="H611" s="121" t="str">
        <f>IF(SP_SUL!AB612="","*",SP_SUL!AB612)</f>
        <v>*</v>
      </c>
      <c r="I611" s="121" t="str">
        <f>IF(SP_SUL!AC612="","*",SP_SUL!AC612)</f>
        <v>*</v>
      </c>
      <c r="J611" s="122" t="str">
        <f>IF(SP_SUL!AA612="","*",SP_SUL!AA612)</f>
        <v>*</v>
      </c>
      <c r="K611" s="134" t="str">
        <f>IF(SP_SUL!AD612="","*",SP_SUL!AD612)</f>
        <v>*</v>
      </c>
    </row>
    <row r="612" spans="2:11" s="123" customFormat="1" hidden="1">
      <c r="B612" s="120" t="str">
        <f>IF(SP_SUL!Y613="","*",SP_SUL!Y613)</f>
        <v>*</v>
      </c>
      <c r="C612" s="121">
        <f>IF(SP_SUL!B613="","*",SP_SUL!B613)</f>
        <v>46020</v>
      </c>
      <c r="D612" s="121" t="str">
        <f>IF(SP_SUL!D613="","*",SP_SUL!D613)</f>
        <v>V93</v>
      </c>
      <c r="E612" s="121" t="str">
        <f>IF(SP_SUL!H613="","*",SP_SUL!H613)</f>
        <v>ZYU1</v>
      </c>
      <c r="F612" s="137" t="str">
        <f>IF(SP_SUL!M613="","*",SP_SUL!M613)</f>
        <v>ZST-ZXI</v>
      </c>
      <c r="G612" s="121" t="str">
        <f>IF(SP_SUL!I613="","*",SP_SUL!I613)</f>
        <v>ZYU1</v>
      </c>
      <c r="H612" s="121" t="str">
        <f>IF(SP_SUL!AB613="","*",SP_SUL!AB613)</f>
        <v>FIXO</v>
      </c>
      <c r="I612" s="121" t="str">
        <f>IF(SP_SUL!AC613="","*",SP_SUL!AC613)</f>
        <v>ACIONAMENTO</v>
      </c>
      <c r="J612" s="122">
        <f>IF(SP_SUL!AA613="","*",SP_SUL!AA613)</f>
        <v>1</v>
      </c>
      <c r="K612" s="134">
        <f>IF(SP_SUL!AD613="","*",SP_SUL!AD613)</f>
        <v>0.35416666666666669</v>
      </c>
    </row>
    <row r="613" spans="2:11" s="123" customFormat="1" hidden="1">
      <c r="B613" s="120" t="str">
        <f>IF(SP_SUL!Y614="","*",SP_SUL!Y614)</f>
        <v>*</v>
      </c>
      <c r="C613" s="121">
        <f>IF(SP_SUL!B614="","*",SP_SUL!B614)</f>
        <v>46020</v>
      </c>
      <c r="D613" s="121" t="str">
        <f>IF(SP_SUL!D614="","*",SP_SUL!D614)</f>
        <v>W59</v>
      </c>
      <c r="E613" s="121" t="str">
        <f>IF(SP_SUL!H614="","*",SP_SUL!H614)</f>
        <v>ZYU1</v>
      </c>
      <c r="F613" s="137" t="str">
        <f>IF(SP_SUL!M614="","*",SP_SUL!M614)</f>
        <v>ZST-ZXI</v>
      </c>
      <c r="G613" s="121" t="str">
        <f>IF(SP_SUL!I614="","*",SP_SUL!I614)</f>
        <v>ZYU1</v>
      </c>
      <c r="H613" s="121" t="str">
        <f>IF(SP_SUL!AB614="","*",SP_SUL!AB614)</f>
        <v>FIXO</v>
      </c>
      <c r="I613" s="121" t="str">
        <f>IF(SP_SUL!AC614="","*",SP_SUL!AC614)</f>
        <v>AGD ACIONAMENTO PCM</v>
      </c>
      <c r="J613" s="122">
        <f>IF(SP_SUL!AA614="","*",SP_SUL!AA614)</f>
        <v>1</v>
      </c>
      <c r="K613" s="134">
        <f>IF(SP_SUL!AD614="","*",SP_SUL!AD614)</f>
        <v>0.33333333333333331</v>
      </c>
    </row>
    <row r="614" spans="2:11" s="123" customFormat="1" hidden="1">
      <c r="B614" s="120" t="str">
        <f>IF(SP_SUL!Y615="","*",SP_SUL!Y615)</f>
        <v>*</v>
      </c>
      <c r="C614" s="121">
        <f>IF(SP_SUL!B615="","*",SP_SUL!B615)</f>
        <v>46020</v>
      </c>
      <c r="D614" s="121" t="str">
        <f>IF(SP_SUL!D615="","*",SP_SUL!D615)</f>
        <v>JOSÉ  (TF-521)</v>
      </c>
      <c r="E614" s="121" t="str">
        <f>IF(SP_SUL!H615="","*",SP_SUL!H615)</f>
        <v>-</v>
      </c>
      <c r="F614" s="137" t="str">
        <f>IF(SP_SUL!M615="","*",SP_SUL!M615)</f>
        <v>ZER-170</v>
      </c>
      <c r="G614" s="121" t="str">
        <f>IF(SP_SUL!I615="","*",SP_SUL!I615)</f>
        <v>-</v>
      </c>
      <c r="H614" s="121" t="str">
        <f>IF(SP_SUL!AB615="","*",SP_SUL!AB615)</f>
        <v>-</v>
      </c>
      <c r="I614" s="121" t="str">
        <f>IF(SP_SUL!AC615="","*",SP_SUL!AC615)</f>
        <v>-</v>
      </c>
      <c r="J614" s="122" t="str">
        <f>IF(SP_SUL!AA615="","*",SP_SUL!AA615)</f>
        <v>-</v>
      </c>
      <c r="K614" s="134" t="str">
        <f>IF(SP_SUL!AD615="","*",SP_SUL!AD615)</f>
        <v>-</v>
      </c>
    </row>
    <row r="615" spans="2:11" s="123" customFormat="1" hidden="1">
      <c r="B615" s="120" t="str">
        <f>IF(SP_SUL!Y616="","*",SP_SUL!Y616)</f>
        <v>*</v>
      </c>
      <c r="C615" s="121" t="str">
        <f>IF(SP_SUL!B616="","*",SP_SUL!B616)</f>
        <v>*</v>
      </c>
      <c r="D615" s="121" t="str">
        <f>IF(SP_SUL!D616="","*",SP_SUL!D616)</f>
        <v>*</v>
      </c>
      <c r="E615" s="121" t="str">
        <f>IF(SP_SUL!H616="","*",SP_SUL!H616)</f>
        <v>*</v>
      </c>
      <c r="F615" s="137" t="str">
        <f>IF(SP_SUL!M616="","*",SP_SUL!M616)</f>
        <v>-</v>
      </c>
      <c r="G615" s="121" t="str">
        <f>IF(SP_SUL!I616="","*",SP_SUL!I616)</f>
        <v>*</v>
      </c>
      <c r="H615" s="121" t="str">
        <f>IF(SP_SUL!AB616="","*",SP_SUL!AB616)</f>
        <v>*</v>
      </c>
      <c r="I615" s="121" t="str">
        <f>IF(SP_SUL!AC616="","*",SP_SUL!AC616)</f>
        <v>*</v>
      </c>
      <c r="J615" s="122" t="str">
        <f>IF(SP_SUL!AA616="","*",SP_SUL!AA616)</f>
        <v>*</v>
      </c>
      <c r="K615" s="134" t="str">
        <f>IF(SP_SUL!AD616="","*",SP_SUL!AD616)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-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-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-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-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-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-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-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-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-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-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-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-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-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-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-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-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-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-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-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-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-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-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-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-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-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-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-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-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-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-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-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-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-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-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-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-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-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-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-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-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-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-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-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-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-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-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-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-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-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-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-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-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-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-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-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-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-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-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-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-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-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-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-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-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-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-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-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-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-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-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-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-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-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-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-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-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-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-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-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-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-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-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-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-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-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-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-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-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-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-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-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-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-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-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-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-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-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-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-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-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-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-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-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-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-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-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-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-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-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-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-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-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-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-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-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-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-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-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-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-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-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-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-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-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-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-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-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-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-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-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-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-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-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-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-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-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-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-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-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-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-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-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-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-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-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-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-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-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-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-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-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-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-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-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-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-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-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-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-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-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-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-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2025-12-26T19:02:30Z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