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682" documentId="8_{B6337239-1A00-434D-AAD0-422EA1FEB5AE}" xr6:coauthVersionLast="47" xr6:coauthVersionMax="47" xr10:uidLastSave="{114E0B60-C0A1-4F49-A4CD-F102E6AB32D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35" i="1" l="1"/>
  <c r="BQ36" i="1"/>
  <c r="BQ37" i="1"/>
  <c r="BQ38" i="1"/>
  <c r="BQ39" i="1"/>
  <c r="BQ40" i="1"/>
  <c r="BQ41" i="1"/>
  <c r="BQ44" i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 s="1"/>
  <c r="U529" i="1"/>
  <c r="AI529" i="1"/>
  <c r="AJ529" i="1"/>
  <c r="AK529" i="1"/>
  <c r="AL529" i="1"/>
  <c r="AM529" i="1"/>
  <c r="AN529" i="1"/>
  <c r="AO529" i="1"/>
  <c r="BE529" i="1" s="1"/>
  <c r="AP529" i="1"/>
  <c r="AQ529" i="1"/>
  <c r="BB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AJ530" i="1"/>
  <c r="AK530" i="1"/>
  <c r="AL530" i="1"/>
  <c r="AM530" i="1"/>
  <c r="AO530" i="1"/>
  <c r="BE530" i="1" s="1"/>
  <c r="AP530" i="1"/>
  <c r="AQ530" i="1"/>
  <c r="BB530" i="1"/>
  <c r="BC530" i="1" a="1"/>
  <c r="BC530" i="1" s="1"/>
  <c r="BD530" i="1" a="1"/>
  <c r="BD530" i="1" s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M531" i="1"/>
  <c r="AO531" i="1"/>
  <c r="BE531" i="1" s="1"/>
  <c r="AP531" i="1"/>
  <c r="AQ531" i="1"/>
  <c r="BB531" i="1"/>
  <c r="BC531" i="1" a="1"/>
  <c r="BC531" i="1" s="1"/>
  <c r="BD531" i="1" a="1"/>
  <c r="BD531" i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/>
  <c r="U532" i="1"/>
  <c r="AI532" i="1"/>
  <c r="AJ532" i="1"/>
  <c r="AK532" i="1"/>
  <c r="AL532" i="1"/>
  <c r="AM532" i="1"/>
  <c r="AO532" i="1"/>
  <c r="BE532" i="1" s="1"/>
  <c r="AP532" i="1"/>
  <c r="AQ532" i="1"/>
  <c r="BB532" i="1"/>
  <c r="BC532" i="1" a="1"/>
  <c r="BC532" i="1" s="1"/>
  <c r="BD532" i="1" a="1"/>
  <c r="BD532" i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M533" i="1"/>
  <c r="AO533" i="1"/>
  <c r="BE533" i="1" s="1"/>
  <c r="AP533" i="1"/>
  <c r="AQ533" i="1"/>
  <c r="BB533" i="1"/>
  <c r="BC533" i="1" a="1"/>
  <c r="BC533" i="1" s="1"/>
  <c r="BD533" i="1" a="1"/>
  <c r="BD533" i="1"/>
  <c r="BF533" i="1"/>
  <c r="BR533" i="1"/>
  <c r="BS533" i="1"/>
  <c r="A534" i="1"/>
  <c r="G534" i="1"/>
  <c r="M534" i="1" a="1"/>
  <c r="M534" i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M534" i="1"/>
  <c r="AO534" i="1"/>
  <c r="BE534" i="1" s="1"/>
  <c r="AP534" i="1"/>
  <c r="AQ534" i="1"/>
  <c r="BB534" i="1"/>
  <c r="BC534" i="1" a="1"/>
  <c r="BC534" i="1" s="1"/>
  <c r="BD534" i="1" a="1"/>
  <c r="BD534" i="1"/>
  <c r="BF534" i="1"/>
  <c r="BR534" i="1"/>
  <c r="BS534" i="1"/>
  <c r="A535" i="1"/>
  <c r="G535" i="1"/>
  <c r="M535" i="1" a="1"/>
  <c r="M535" i="1"/>
  <c r="N535" i="1" a="1"/>
  <c r="N535" i="1" s="1"/>
  <c r="AN535" i="1" s="1"/>
  <c r="R535" i="1"/>
  <c r="S535" i="1" a="1"/>
  <c r="S535" i="1" s="1"/>
  <c r="T535" i="1" a="1"/>
  <c r="T535" i="1"/>
  <c r="U535" i="1"/>
  <c r="AI535" i="1"/>
  <c r="AJ535" i="1"/>
  <c r="AK535" i="1"/>
  <c r="AL535" i="1"/>
  <c r="AM535" i="1"/>
  <c r="AO535" i="1"/>
  <c r="BE535" i="1" s="1"/>
  <c r="AP535" i="1"/>
  <c r="AQ535" i="1"/>
  <c r="BB535" i="1"/>
  <c r="BC535" i="1" a="1"/>
  <c r="BC535" i="1" s="1"/>
  <c r="BD535" i="1" a="1"/>
  <c r="BD535" i="1"/>
  <c r="BF535" i="1"/>
  <c r="BR535" i="1"/>
  <c r="BS535" i="1"/>
  <c r="A536" i="1"/>
  <c r="G536" i="1"/>
  <c r="M536" i="1" a="1"/>
  <c r="M536" i="1"/>
  <c r="N536" i="1" a="1"/>
  <c r="N536" i="1" s="1"/>
  <c r="AN536" i="1" s="1"/>
  <c r="R536" i="1"/>
  <c r="S536" i="1" a="1"/>
  <c r="S536" i="1" s="1"/>
  <c r="T536" i="1" a="1"/>
  <c r="T536" i="1"/>
  <c r="U536" i="1"/>
  <c r="AI536" i="1"/>
  <c r="AJ536" i="1"/>
  <c r="AK536" i="1"/>
  <c r="AL536" i="1"/>
  <c r="AM536" i="1"/>
  <c r="AO536" i="1"/>
  <c r="BE536" i="1" s="1"/>
  <c r="AP536" i="1"/>
  <c r="AQ536" i="1"/>
  <c r="BB536" i="1"/>
  <c r="BC536" i="1" a="1"/>
  <c r="BC536" i="1" s="1"/>
  <c r="BD536" i="1" a="1"/>
  <c r="BD536" i="1"/>
  <c r="BF536" i="1"/>
  <c r="BR536" i="1"/>
  <c r="BS536" i="1"/>
  <c r="A537" i="1"/>
  <c r="G537" i="1"/>
  <c r="M537" i="1" a="1"/>
  <c r="M537" i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M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M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/>
  <c r="N540" i="1" a="1"/>
  <c r="N540" i="1" s="1"/>
  <c r="AN540" i="1" s="1"/>
  <c r="R540" i="1"/>
  <c r="S540" i="1" a="1"/>
  <c r="S540" i="1" s="1"/>
  <c r="T540" i="1" a="1"/>
  <c r="T540" i="1"/>
  <c r="U540" i="1"/>
  <c r="AI540" i="1"/>
  <c r="AJ540" i="1"/>
  <c r="AK540" i="1"/>
  <c r="AL540" i="1"/>
  <c r="AM540" i="1"/>
  <c r="AO540" i="1"/>
  <c r="BE540" i="1" s="1"/>
  <c r="AP540" i="1"/>
  <c r="AQ540" i="1"/>
  <c r="BB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M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/>
  <c r="N543" i="1" a="1"/>
  <c r="N543" i="1" s="1"/>
  <c r="AN543" i="1" s="1"/>
  <c r="R543" i="1"/>
  <c r="S543" i="1" a="1"/>
  <c r="S543" i="1" s="1"/>
  <c r="T543" i="1" a="1"/>
  <c r="T543" i="1"/>
  <c r="U543" i="1"/>
  <c r="AI543" i="1"/>
  <c r="AJ543" i="1"/>
  <c r="AK543" i="1"/>
  <c r="AL543" i="1"/>
  <c r="AM543" i="1"/>
  <c r="AO543" i="1"/>
  <c r="BE543" i="1" s="1"/>
  <c r="AP543" i="1"/>
  <c r="AQ543" i="1"/>
  <c r="BB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M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AJ545" i="1"/>
  <c r="AK545" i="1"/>
  <c r="AL545" i="1"/>
  <c r="AO545" i="1"/>
  <c r="BE545" i="1" s="1"/>
  <c r="AP545" i="1"/>
  <c r="AQ545" i="1"/>
  <c r="BB545" i="1"/>
  <c r="BC545" i="1" a="1"/>
  <c r="BC545" i="1" s="1"/>
  <c r="BF545" i="1"/>
  <c r="BR545" i="1"/>
  <c r="BS545" i="1"/>
  <c r="A546" i="1"/>
  <c r="G546" i="1"/>
  <c r="M546" i="1" a="1"/>
  <c r="M546" i="1"/>
  <c r="N546" i="1" a="1"/>
  <c r="N546" i="1" s="1"/>
  <c r="AN546" i="1" s="1"/>
  <c r="R546" i="1"/>
  <c r="S546" i="1" a="1"/>
  <c r="S546" i="1" s="1"/>
  <c r="T546" i="1" a="1"/>
  <c r="T546" i="1"/>
  <c r="U546" i="1"/>
  <c r="AI546" i="1"/>
  <c r="AJ546" i="1"/>
  <c r="AK546" i="1"/>
  <c r="AL546" i="1"/>
  <c r="AM546" i="1"/>
  <c r="AO546" i="1"/>
  <c r="AP546" i="1"/>
  <c r="AQ546" i="1"/>
  <c r="BB546" i="1"/>
  <c r="BC546" i="1" a="1"/>
  <c r="BC546" i="1"/>
  <c r="BD546" i="1" a="1"/>
  <c r="BD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N547" i="1"/>
  <c r="AO547" i="1"/>
  <c r="AP547" i="1"/>
  <c r="AQ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 s="1"/>
  <c r="AM548" i="1" s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N548" i="1"/>
  <c r="AO548" i="1"/>
  <c r="AP548" i="1"/>
  <c r="AQ548" i="1"/>
  <c r="BB548" i="1"/>
  <c r="BC548" i="1" a="1"/>
  <c r="BC548" i="1" s="1"/>
  <c r="BD548" i="1" a="1"/>
  <c r="BD548" i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/>
  <c r="U549" i="1"/>
  <c r="AI549" i="1"/>
  <c r="AJ549" i="1"/>
  <c r="AK549" i="1"/>
  <c r="AL549" i="1"/>
  <c r="AO549" i="1"/>
  <c r="AP549" i="1"/>
  <c r="AQ549" i="1"/>
  <c r="BB549" i="1"/>
  <c r="BC549" i="1" a="1"/>
  <c r="BC549" i="1" s="1"/>
  <c r="BD549" i="1" a="1"/>
  <c r="BD549" i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/>
  <c r="U550" i="1"/>
  <c r="AI550" i="1"/>
  <c r="AJ550" i="1"/>
  <c r="AK550" i="1"/>
  <c r="AL550" i="1"/>
  <c r="AO550" i="1"/>
  <c r="BE550" i="1" s="1"/>
  <c r="AP550" i="1"/>
  <c r="AQ550" i="1"/>
  <c r="BB550" i="1"/>
  <c r="BC550" i="1" a="1"/>
  <c r="BC550" i="1" s="1"/>
  <c r="BD550" i="1" a="1"/>
  <c r="BD550" i="1"/>
  <c r="BF550" i="1"/>
  <c r="BR550" i="1"/>
  <c r="BS550" i="1"/>
  <c r="A551" i="1"/>
  <c r="G551" i="1"/>
  <c r="M551" i="1" a="1"/>
  <c r="M551" i="1"/>
  <c r="N551" i="1" a="1"/>
  <c r="N551" i="1" s="1"/>
  <c r="AN551" i="1" s="1"/>
  <c r="R551" i="1"/>
  <c r="S551" i="1" a="1"/>
  <c r="S551" i="1" s="1"/>
  <c r="T551" i="1" a="1"/>
  <c r="T551" i="1"/>
  <c r="U551" i="1"/>
  <c r="AI551" i="1"/>
  <c r="AJ551" i="1"/>
  <c r="AK551" i="1"/>
  <c r="AL551" i="1"/>
  <c r="AM551" i="1"/>
  <c r="AO551" i="1"/>
  <c r="BE551" i="1" s="1"/>
  <c r="AP551" i="1"/>
  <c r="AQ551" i="1"/>
  <c r="BB551" i="1"/>
  <c r="BC551" i="1" a="1"/>
  <c r="BC551" i="1" s="1"/>
  <c r="BD551" i="1" a="1"/>
  <c r="BD551" i="1"/>
  <c r="BF551" i="1"/>
  <c r="BR551" i="1"/>
  <c r="BS551" i="1"/>
  <c r="A552" i="1"/>
  <c r="AI552" i="1"/>
  <c r="AJ552" i="1"/>
  <c r="AK552" i="1"/>
  <c r="AL552" i="1"/>
  <c r="AM552" i="1"/>
  <c r="AN552" i="1"/>
  <c r="AO552" i="1"/>
  <c r="BE552" i="1" s="1"/>
  <c r="AP552" i="1"/>
  <c r="AQ552" i="1"/>
  <c r="BB552" i="1"/>
  <c r="BC552" i="1" a="1"/>
  <c r="BC552" i="1"/>
  <c r="BD552" i="1" a="1"/>
  <c r="BD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AM301" i="1" s="1"/>
  <c r="N301" i="1" a="1"/>
  <c r="N301" i="1"/>
  <c r="R301" i="1"/>
  <c r="S301" i="1" a="1"/>
  <c r="S301" i="1"/>
  <c r="T301" i="1" a="1"/>
  <c r="T301" i="1" s="1"/>
  <c r="E299" i="12" s="1"/>
  <c r="U301" i="1"/>
  <c r="AI301" i="1"/>
  <c r="AJ301" i="1"/>
  <c r="AK301" i="1"/>
  <c r="AL301" i="1"/>
  <c r="AN301" i="1"/>
  <c r="AO301" i="1"/>
  <c r="BE301" i="1" s="1"/>
  <c r="AP301" i="1"/>
  <c r="AQ301" i="1"/>
  <c r="BB301" i="1"/>
  <c r="BC301" i="1" a="1"/>
  <c r="BC301" i="1" s="1"/>
  <c r="BD301" i="1" a="1"/>
  <c r="BD301" i="1" s="1"/>
  <c r="BF301" i="1"/>
  <c r="BR301" i="1"/>
  <c r="BS301" i="1"/>
  <c r="A302" i="1"/>
  <c r="C302" i="1"/>
  <c r="G302" i="1"/>
  <c r="M302" i="1" a="1"/>
  <c r="M302" i="1" s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N302" i="1"/>
  <c r="AO302" i="1"/>
  <c r="AP302" i="1"/>
  <c r="AQ302" i="1"/>
  <c r="BB302" i="1"/>
  <c r="BC302" i="1" a="1"/>
  <c r="BC302" i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/>
  <c r="U303" i="1"/>
  <c r="AI303" i="1"/>
  <c r="AJ303" i="1"/>
  <c r="AK303" i="1"/>
  <c r="AL303" i="1"/>
  <c r="AO303" i="1"/>
  <c r="AP303" i="1"/>
  <c r="AQ303" i="1"/>
  <c r="BB303" i="1"/>
  <c r="BC303" i="1" a="1"/>
  <c r="BC303" i="1" s="1"/>
  <c r="BD303" i="1" a="1"/>
  <c r="BD303" i="1"/>
  <c r="BE303" i="1"/>
  <c r="BF303" i="1"/>
  <c r="BR303" i="1"/>
  <c r="BS303" i="1"/>
  <c r="A304" i="1"/>
  <c r="C304" i="1"/>
  <c r="G304" i="1"/>
  <c r="M304" i="1" a="1"/>
  <c r="M304" i="1"/>
  <c r="AM304" i="1" s="1"/>
  <c r="N304" i="1" a="1"/>
  <c r="N304" i="1"/>
  <c r="R304" i="1"/>
  <c r="S304" i="1" a="1"/>
  <c r="S304" i="1" s="1"/>
  <c r="T304" i="1" a="1"/>
  <c r="T304" i="1" s="1"/>
  <c r="E302" i="12" s="1"/>
  <c r="U304" i="1"/>
  <c r="AI304" i="1"/>
  <c r="AJ304" i="1"/>
  <c r="AK304" i="1"/>
  <c r="AL304" i="1"/>
  <c r="AN304" i="1"/>
  <c r="AO304" i="1"/>
  <c r="BE304" i="1" s="1"/>
  <c r="AP304" i="1"/>
  <c r="AQ304" i="1"/>
  <c r="BB304" i="1"/>
  <c r="BC304" i="1" a="1"/>
  <c r="BC304" i="1" s="1"/>
  <c r="BD304" i="1" a="1"/>
  <c r="BD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AJ305" i="1"/>
  <c r="AK305" i="1"/>
  <c r="AL305" i="1"/>
  <c r="AO305" i="1"/>
  <c r="BE305" i="1" s="1"/>
  <c r="AP305" i="1"/>
  <c r="AQ305" i="1"/>
  <c r="BB305" i="1"/>
  <c r="BC305" i="1" a="1"/>
  <c r="BC305" i="1" s="1"/>
  <c r="BD305" i="1" a="1"/>
  <c r="BD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AP306" i="1"/>
  <c r="AQ306" i="1"/>
  <c r="BC306" i="1" a="1"/>
  <c r="BC306" i="1" s="1"/>
  <c r="BD306" i="1" a="1"/>
  <c r="BD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AJ307" i="1"/>
  <c r="AK307" i="1"/>
  <c r="AL307" i="1"/>
  <c r="AO307" i="1"/>
  <c r="BE307" i="1" s="1"/>
  <c r="AP307" i="1"/>
  <c r="AQ307" i="1"/>
  <c r="BB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AJ308" i="1"/>
  <c r="AK308" i="1"/>
  <c r="AL308" i="1"/>
  <c r="AO308" i="1"/>
  <c r="BE308" i="1" s="1"/>
  <c r="AP308" i="1"/>
  <c r="AQ308" i="1"/>
  <c r="BB308" i="1"/>
  <c r="BC308" i="1" a="1"/>
  <c r="BC308" i="1"/>
  <c r="BD308" i="1" a="1"/>
  <c r="BD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AJ310" i="1"/>
  <c r="AK310" i="1"/>
  <c r="AL310" i="1"/>
  <c r="AO310" i="1"/>
  <c r="BD310" i="1" s="1" a="1"/>
  <c r="BD310" i="1" s="1"/>
  <c r="AP310" i="1"/>
  <c r="AQ310" i="1"/>
  <c r="BB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AP311" i="1"/>
  <c r="AQ311" i="1"/>
  <c r="BC311" i="1" a="1"/>
  <c r="BC311" i="1" s="1"/>
  <c r="BD311" i="1" a="1"/>
  <c r="BD311" i="1" s="1"/>
  <c r="BE311" i="1"/>
  <c r="BF311" i="1"/>
  <c r="BR311" i="1"/>
  <c r="BS311" i="1"/>
  <c r="A312" i="1"/>
  <c r="C312" i="1"/>
  <c r="G312" i="1"/>
  <c r="M312" i="1" a="1"/>
  <c r="M312" i="1" s="1"/>
  <c r="N312" i="1" a="1"/>
  <c r="N312" i="1"/>
  <c r="A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AJ313" i="1"/>
  <c r="AK313" i="1"/>
  <c r="AL313" i="1"/>
  <c r="AO313" i="1"/>
  <c r="BE313" i="1" s="1"/>
  <c r="AP313" i="1"/>
  <c r="AQ313" i="1"/>
  <c r="BB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/>
  <c r="AN314" i="1" s="1"/>
  <c r="R314" i="1"/>
  <c r="S314" i="1" a="1"/>
  <c r="S314" i="1"/>
  <c r="T314" i="1" a="1"/>
  <c r="T314" i="1" s="1"/>
  <c r="E312" i="12" s="1"/>
  <c r="U314" i="1"/>
  <c r="AI314" i="1"/>
  <c r="AJ314" i="1"/>
  <c r="AK314" i="1"/>
  <c r="AL314" i="1"/>
  <c r="AO314" i="1"/>
  <c r="BE314" i="1" s="1"/>
  <c r="AP314" i="1"/>
  <c r="AQ314" i="1"/>
  <c r="BB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AJ316" i="1"/>
  <c r="AK316" i="1"/>
  <c r="AL316" i="1"/>
  <c r="AO316" i="1"/>
  <c r="BE316" i="1" s="1"/>
  <c r="AP316" i="1"/>
  <c r="AQ316" i="1"/>
  <c r="BB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/>
  <c r="BD320" i="1" a="1"/>
  <c r="BD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AJ324" i="1"/>
  <c r="AK324" i="1"/>
  <c r="AL324" i="1"/>
  <c r="AO324" i="1"/>
  <c r="BE324" i="1" s="1"/>
  <c r="AP324" i="1"/>
  <c r="AQ324" i="1"/>
  <c r="BB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AJ325" i="1"/>
  <c r="AK325" i="1"/>
  <c r="AL325" i="1"/>
  <c r="AO325" i="1"/>
  <c r="BE325" i="1" s="1"/>
  <c r="AP325" i="1"/>
  <c r="AQ325" i="1"/>
  <c r="BB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AJ326" i="1"/>
  <c r="AK326" i="1"/>
  <c r="AL326" i="1"/>
  <c r="AO326" i="1"/>
  <c r="BE326" i="1" s="1"/>
  <c r="AP326" i="1"/>
  <c r="AQ326" i="1"/>
  <c r="BB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/>
  <c r="A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/>
  <c r="BD328" i="1" a="1"/>
  <c r="BD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Q42" i="1" s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Q43" i="1" s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12" i="12"/>
  <c r="L310" i="12"/>
  <c r="K326" i="12"/>
  <c r="L276" i="12"/>
  <c r="K276" i="12"/>
  <c r="L302" i="12"/>
  <c r="K302" i="12"/>
  <c r="L300" i="12"/>
  <c r="L299" i="12"/>
  <c r="K298" i="12"/>
  <c r="K296" i="12"/>
  <c r="K287" i="12"/>
  <c r="L285" i="12"/>
  <c r="K281" i="12"/>
  <c r="L282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84" i="12"/>
  <c r="D282" i="12"/>
  <c r="E236" i="12"/>
  <c r="D236" i="12"/>
  <c r="E189" i="12"/>
  <c r="D189" i="12"/>
  <c r="E234" i="12"/>
  <c r="D234" i="12"/>
  <c r="E182" i="12"/>
  <c r="D182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E315" i="12"/>
  <c r="D314" i="12"/>
  <c r="D312" i="12"/>
  <c r="E309" i="12"/>
  <c r="D305" i="12"/>
  <c r="D302" i="12"/>
  <c r="E301" i="12"/>
  <c r="E300" i="12"/>
  <c r="D300" i="12"/>
  <c r="D299" i="12"/>
  <c r="E294" i="12"/>
  <c r="D294" i="12"/>
  <c r="D289" i="12"/>
  <c r="E288" i="12"/>
  <c r="D287" i="12"/>
  <c r="D285" i="12"/>
  <c r="E283" i="12"/>
  <c r="E280" i="12"/>
  <c r="E278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E269" i="12"/>
  <c r="D269" i="12"/>
  <c r="D268" i="12"/>
  <c r="E267" i="12"/>
  <c r="D267" i="12"/>
  <c r="E266" i="12"/>
  <c r="D266" i="12"/>
  <c r="E265" i="12"/>
  <c r="D265" i="12"/>
  <c r="E264" i="12"/>
  <c r="D264" i="12"/>
  <c r="D263" i="12"/>
  <c r="E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M104" i="11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K248" i="11"/>
  <c r="M248" i="11"/>
  <c r="K249" i="11"/>
  <c r="M249" i="11"/>
  <c r="M250" i="11"/>
  <c r="K251" i="11"/>
  <c r="M251" i="11"/>
  <c r="K252" i="11"/>
  <c r="M252" i="11"/>
  <c r="M253" i="11"/>
  <c r="K254" i="11"/>
  <c r="M254" i="11"/>
  <c r="K255" i="11"/>
  <c r="M255" i="11"/>
  <c r="K256" i="11"/>
  <c r="M256" i="11"/>
  <c r="K257" i="11"/>
  <c r="K258" i="11"/>
  <c r="M258" i="11"/>
  <c r="K259" i="11"/>
  <c r="M259" i="11"/>
  <c r="K260" i="11"/>
  <c r="M260" i="11"/>
  <c r="K261" i="11"/>
  <c r="M261" i="11"/>
  <c r="M262" i="11"/>
  <c r="K263" i="11"/>
  <c r="M263" i="11"/>
  <c r="K264" i="11"/>
  <c r="M264" i="11"/>
  <c r="K265" i="11"/>
  <c r="M265" i="11"/>
  <c r="K266" i="11"/>
  <c r="K267" i="11"/>
  <c r="M267" i="11"/>
  <c r="K268" i="11"/>
  <c r="M268" i="11"/>
  <c r="K269" i="11"/>
  <c r="M269" i="11"/>
  <c r="K270" i="11"/>
  <c r="M270" i="11"/>
  <c r="M271" i="11"/>
  <c r="K272" i="11"/>
  <c r="M272" i="11"/>
  <c r="K273" i="11"/>
  <c r="M273" i="11"/>
  <c r="M274" i="11"/>
  <c r="K275" i="11"/>
  <c r="K276" i="11"/>
  <c r="M276" i="11"/>
  <c r="K277" i="11"/>
  <c r="M277" i="11"/>
  <c r="M278" i="11"/>
  <c r="M279" i="11"/>
  <c r="K280" i="11"/>
  <c r="K281" i="11"/>
  <c r="M281" i="11"/>
  <c r="M282" i="11"/>
  <c r="M283" i="11"/>
  <c r="M285" i="11"/>
  <c r="M288" i="11"/>
  <c r="K289" i="11"/>
  <c r="K290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51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281" i="12" l="1"/>
  <c r="L288" i="12"/>
  <c r="AJ56" i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0" i="11" l="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<sst xmlns="http://schemas.openxmlformats.org/spreadsheetml/2006/main" count="4973" uniqueCount="1392">
  <si>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</si>
  <si>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</si>
  <si>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</si>
  <si>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</si>
  <si>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</si>
  <si>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</si>
  <si>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</si>
  <si>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</si>
  <si>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</si>
  <si>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</si>
  <si>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</si>
  <si>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</si>
  <si>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</si>
  <si>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</si>
  <si>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</si>
  <si>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</si>
  <si>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</si>
  <si>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</si>
  <si>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</si>
  <si>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</si>
  <si>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</si>
  <si>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</si>
  <si>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</si>
  <si>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</si>
  <si>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</si>
  <si>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</si>
  <si>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</si>
  <si>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</si>
  <si>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</si>
  <si>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</si>
  <si>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</si>
  <si>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</si>
  <si>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</si>
  <si>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</si>
  <si>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</si>
  <si>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</si>
  <si>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</si>
  <si>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</si>
  <si>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</si>
  <si>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</si>
  <si>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</si>
  <si>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</si>
  <si>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</si>
  <si>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</si>
  <si>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</si>
  <si>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</si>
  <si>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</si>
  <si>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</si>
  <si>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</si>
  <si>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</si>
  <si>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</si>
  <si>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</si>
  <si>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</si>
  <si>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</si>
  <si>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</si>
  <si>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</si>
  <si>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</si>
  <si>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</si>
  <si>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</si>
  <si>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</si>
  <si>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</si>
  <si>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</si>
  <si>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</si>
  <si>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</si>
  <si>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</si>
  <si>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</si>
  <si>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</si>
  <si>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</si>
  <si>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</si>
  <si>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</si>
  <si>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</si>
  <si>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</si>
  <si>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</si>
  <si>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</si>
  <si>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</si>
  <si>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</si>
  <si>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</si>
  <si>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</si>
  <si>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</si>
  <si>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</si>
  <si>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</si>
  <si>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</si>
  <si>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</si>
  <si>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</si>
  <si>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</si>
  <si>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</si>
  <si>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</si>
  <si>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</si>
  <si>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</si>
  <si>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</si>
  <si>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</si>
  <si>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</si>
  <si>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</si>
  <si>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</si>
  <si>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</si>
  <si>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</si>
  <si>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</si>
  <si>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</si>
  <si>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</si>
  <si>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</si>
  <si>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</si>
  <si>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</si>
  <si>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</si>
  <si>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</si>
  <si>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</si>
  <si>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</si>
  <si>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</si>
  <si>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</si>
  <si>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</si>
  <si>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</si>
  <si>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</si>
  <si>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</si>
  <si>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</si>
  <si>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</si>
  <si>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</si>
  <si>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</si>
  <si>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</si>
  <si>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</si>
  <si>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</si>
  <si>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</si>
  <si>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</si>
  <si>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</si>
  <si>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</si>
  <si>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</si>
  <si>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</si>
  <si>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</si>
  <si>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</si>
  <si>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</si>
  <si>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</si>
  <si>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</si>
  <si>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</si>
  <si>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</si>
  <si>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</si>
  <si>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</si>
  <si>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</si>
  <si>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</si>
  <si>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</si>
  <si>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</si>
  <si>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</si>
  <si>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</si>
  <si>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</si>
  <si>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</si>
  <si>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</si>
  <si>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</si>
  <si>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</si>
  <si>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</si>
  <si>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</si>
  <si>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</si>
  <si>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</si>
  <si>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</si>
  <si>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</si>
  <si>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</si>
  <si>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</si>
  <si>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</si>
  <si>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</si>
  <si>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</si>
  <si>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</si>
  <si>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</si>
  <si>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</si>
  <si>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</si>
  <si>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</si>
  <si>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</si>
  <si>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</si>
  <si>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</si>
  <si>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</si>
  <si>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</si>
  <si>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</si>
  <si>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</si>
  <si>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</si>
  <si>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</si>
  <si>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</si>
  <si>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</si>
  <si>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</si>
  <si>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</si>
  <si>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</si>
  <si>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</si>
  <si>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</si>
  <si>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</si>
  <si>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</si>
  <si>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</si>
  <si>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</si>
  <si>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</si>
  <si>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</si>
  <si>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</si>
  <si>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</si>
  <si>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</si>
  <si>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</si>
  <si>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</si>
  <si>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</si>
  <si>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</si>
  <si>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</si>
  <si>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</si>
  <si>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</si>
  <si>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</si>
  <si>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</si>
  <si>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</si>
  <si>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</si>
  <si>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</si>
  <si>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</si>
  <si>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</si>
  <si>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</si>
  <si>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</si>
  <si>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</si>
  <si>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</si>
  <si>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</si>
  <si>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</si>
  <si>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</si>
  <si>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</si>
  <si>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</si>
  <si>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</si>
  <si>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</si>
  <si>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</si>
  <si>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</si>
  <si>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</si>
  <si>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</si>
  <si>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</si>
  <si>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</si>
  <si>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</si>
  <si>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</si>
  <si>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</si>
  <si>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</si>
  <si>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</si>
  <si>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</si>
  <si>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</si>
  <si>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</si>
  <si>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</si>
  <si>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</si>
  <si>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</si>
  <si>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</si>
  <si>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</si>
  <si>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</si>
  <si>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</si>
  <si>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</si>
  <si>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</si>
  <si>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</si>
  <si>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</si>
  <si>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</si>
  <si>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</si>
  <si>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</si>
  <si>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</si>
  <si>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</si>
  <si>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</si>
  <si>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</si>
  <si>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</si>
  <si>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</si>
  <si>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</si>
  <si>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</si>
  <si>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</si>
  <si>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</si>
  <si>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</si>
  <si>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</si>
  <si>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</si>
  <si>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</si>
  <si>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</si>
  <si>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</si>
  <si>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</si>
  <si>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</si>
  <si>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</si>
  <si>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</si>
  <si>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</si>
  <si>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</si>
  <si>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</si>
  <si>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</si>
  <si>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</si>
  <si>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</si>
  <si>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</si>
  <si>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</si>
  <si>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</si>
  <si>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</si>
  <si>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</si>
  <si>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</si>
  <si>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</si>
  <si>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</si>
  <si>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</si>
  <si>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</si>
  <si>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</si>
  <si>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</si>
  <si>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</si>
  <si>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</si>
  <si>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</si>
  <si>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</si>
  <si>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</si>
  <si>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</si>
  <si>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</si>
  <si>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</si>
  <si>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</si>
  <si>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</si>
  <si>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</si>
  <si>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</si>
  <si>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</si>
  <si>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</si>
  <si>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</si>
  <si>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</si>
  <si>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</si>
  <si>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</si>
  <si>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</si>
  <si>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</si>
  <si>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</si>
  <si>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</si>
  <si>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</si>
  <si>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</si>
  <si>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</si>
  <si>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</si>
  <si>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</si>
  <si>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</si>
  <si>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</si>
  <si>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</si>
  <si>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</si>
  <si>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</si>
  <si>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</si>
  <si>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</si>
  <si>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</si>
  <si>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</si>
  <si>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</si>
  <si>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</si>
  <si>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</si>
  <si>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</si>
  <si>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</si>
  <si>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</si>
  <si>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</si>
  <si>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</si>
  <si>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</si>
  <si>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</si>
  <si>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</si>
  <si>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</si>
  <si>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</si>
  <si>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</si>
  <si>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</si>
  <si>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</si>
  <si>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</si>
  <si>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</si>
  <si>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</si>
  <si>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</si>
  <si>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</si>
  <si>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</si>
  <si>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</si>
  <si>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</si>
  <si>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</si>
  <si>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</si>
  <si>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</si>
  <si>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</si>
  <si>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</si>
  <si>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</si>
  <si>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</si>
  <si>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</si>
  <si>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</si>
  <si>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</si>
  <si>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</si>
  <si>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</si>
  <si>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</si>
  <si>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</si>
  <si>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</si>
  <si>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</si>
  <si>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</si>
  <si>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</si>
  <si>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</si>
  <si>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</si>
  <si>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</si>
  <si>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</si>
  <si>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</si>
  <si>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</si>
  <si>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</si>
  <si>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</si>
  <si>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</si>
  <si>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</si>
  <si>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</si>
  <si>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</si>
  <si>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</si>
  <si>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</si>
  <si>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</si>
  <si>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</si>
  <si>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</si>
  <si>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</si>
  <si>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</si>
  <si>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</si>
  <si>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</si>
  <si>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</si>
  <si>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</si>
  <si>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</si>
  <si>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</si>
  <si>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</si>
  <si>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</si>
  <si>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</si>
  <si>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</si>
  <si>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</si>
  <si>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</si>
  <si>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</si>
  <si>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</si>
  <si>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</si>
  <si>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</si>
  <si>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</si>
  <si>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</si>
  <si>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</si>
  <si>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</si>
  <si>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</si>
  <si>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</si>
  <si>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</si>
  <si>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</si>
  <si>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</si>
  <si>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</si>
  <si>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</si>
  <si>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</si>
  <si>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</si>
  <si>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</si>
  <si>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</si>
  <si>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</si>
  <si>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</si>
  <si>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</si>
  <si>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</si>
  <si>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</si>
  <si>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</si>
  <si>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</si>
  <si>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</si>
  <si>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</si>
  <si>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</si>
  <si>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</si>
  <si>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</si>
  <si>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</si>
  <si>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</si>
  <si>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</si>
  <si>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</si>
  <si>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</si>
  <si>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</si>
  <si>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</si>
  <si>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</si>
  <si>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</si>
  <si>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</si>
  <si>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</si>
  <si>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</si>
  <si>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</si>
  <si>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</si>
  <si>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</si>
  <si>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</si>
  <si>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</si>
  <si>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</si>
  <si>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</si>
  <si>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</si>
  <si>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</si>
  <si>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</si>
  <si>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</si>
  <si>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</si>
  <si>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</si>
  <si>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</si>
  <si>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</si>
  <si>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</si>
  <si>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</si>
  <si>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</si>
  <si>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</si>
  <si>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</si>
  <si>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</si>
  <si>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</si>
  <si>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</si>
  <si>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</si>
  <si>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</si>
  <si>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</si>
  <si>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</si>
  <si>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</si>
  <si>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</si>
  <si>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</si>
  <si>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</si>
  <si>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</si>
  <si>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</si>
  <si>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</si>
  <si>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</si>
  <si>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</si>
  <si>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</si>
  <si>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</si>
  <si>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</si>
  <si>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</si>
  <si>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</si>
  <si>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</si>
  <si>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</si>
  <si>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</si>
  <si>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</si>
  <si>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</si>
  <si>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</si>
  <si>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</si>
  <si>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</si>
  <si>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</si>
  <si>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</si>
  <si>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</si>
  <si>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</si>
  <si>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</si>
  <si>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</si>
  <si>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</si>
  <si>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</si>
  <si>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</si>
  <si>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</si>
  <si>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</si>
  <si>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</si>
  <si>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</si>
  <si>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</si>
  <si>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</si>
  <si>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</si>
  <si>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</si>
  <si>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</si>
  <si>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</si>
  <si>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</si>
  <si>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</si>
  <si>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</si>
  <si>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</si>
  <si>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</si>
  <si>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</si>
  <si>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</si>
  <si>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</si>
  <si>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</si>
  <si>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</si>
  <si>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</si>
  <si>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</si>
  <si>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</si>
  <si>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</si>
  <si>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</si>
  <si>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</si>
  <si>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</si>
  <si>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</si>
  <si>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</si>
  <si>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</si>
  <si>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</si>
  <si>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</si>
  <si>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</si>
  <si>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</si>
  <si>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</si>
  <si>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</si>
  <si>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</si>
  <si>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</si>
  <si>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</si>
  <si>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</si>
  <si>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</si>
  <si>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</si>
  <si>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</si>
  <si>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</si>
  <si>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</si>
  <si>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</si>
  <si>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</si>
  <si>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</si>
  <si>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</si>
  <si>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</si>
  <si>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</si>
  <si>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</si>
  <si>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</si>
  <si>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</si>
  <si>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</si>
  <si>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</si>
  <si>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</si>
  <si>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</si>
  <si>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</si>
  <si>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</si>
  <si>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</si>
  <si>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</si>
  <si>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</si>
  <si>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</si>
  <si>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</si>
  <si>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</si>
  <si>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</si>
  <si>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</si>
  <si>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</si>
  <si>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</si>
  <si>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</si>
  <si>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</si>
  <si>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</si>
  <si>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</si>
  <si>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</si>
  <si>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</si>
  <si>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</si>
  <si>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</si>
  <si>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</si>
  <si>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</si>
  <si>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</si>
  <si>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</si>
  <si>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</si>
  <si>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</si>
  <si>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</si>
  <si>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</si>
  <si>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</si>
  <si>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</si>
  <si>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</si>
  <si>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</si>
  <si>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</si>
  <si>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</si>
  <si>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</si>
  <si>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</si>
  <si>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</si>
  <si>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</si>
  <si>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</si>
  <si>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</si>
  <si>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</si>
  <si>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</si>
  <si>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</si>
  <si>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</si>
  <si>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</si>
  <si>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</si>
  <si>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</si>
  <si>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</si>
  <si>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</si>
  <si>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</si>
  <si>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</si>
  <si>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</si>
  <si>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</si>
  <si>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</si>
  <si>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</si>
  <si>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</si>
  <si>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</si>
  <si>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</si>
  <si>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</si>
  <si>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</si>
  <si>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</si>
  <si>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</si>
  <si>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</si>
  <si>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</si>
  <si>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</si>
  <si>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</si>
  <si>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</si>
  <si>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</si>
  <si>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</si>
  <si>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</si>
  <si>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</si>
  <si>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</si>
  <si>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</si>
  <si>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</si>
  <si>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</si>
  <si>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</si>
  <si>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</si>
  <si>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</si>
  <si>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</si>
  <si>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</si>
  <si>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</si>
  <si>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</si>
  <si>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</si>
  <si>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</si>
  <si>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</si>
  <si>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</si>
  <si>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</si>
  <si>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</si>
  <si>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</si>
  <si>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</si>
  <si>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</si>
  <si>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</si>
  <si>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</si>
  <si>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</si>
  <si>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</si>
  <si>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</si>
  <si>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</si>
  <si>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</si>
  <si>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</si>
  <si>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</si>
  <si>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</si>
  <si>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</si>
  <si>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</si>
  <si>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</si>
  <si>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</si>
  <si>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</si>
  <si>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</si>
  <si>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</si>
  <si>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</si>
  <si>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</si>
  <si>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</si>
  <si>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</si>
  <si>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</si>
  <si>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</si>
  <si>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</si>
  <si>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</si>
  <si>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</si>
  <si>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</si>
  <si>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</si>
  <si>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</si>
  <si>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</si>
  <si>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</si>
  <si>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</si>
  <si>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</si>
  <si>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</si>
  <si>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</si>
  <si>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</si>
  <si>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</si>
  <si>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</si>
  <si>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</si>
  <si>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</si>
  <si>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</si>
  <si>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</si>
  <si>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</si>
  <si>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</si>
  <si>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</si>
  <si>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</si>
  <si>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</si>
  <si>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</si>
  <si>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</si>
  <si>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</si>
  <si>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</si>
  <si>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</si>
  <si>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</si>
  <si>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</si>
  <si>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</si>
  <si>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</si>
  <si>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</si>
  <si>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</si>
  <si>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</si>
  <si>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</si>
  <si>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</si>
  <si>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</si>
  <si>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</si>
  <si>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</si>
  <si>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</si>
  <si>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</si>
  <si>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</si>
  <si>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</si>
  <si>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</si>
  <si>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</si>
  <si>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</si>
  <si>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</si>
  <si>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</si>
  <si>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</si>
  <si>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</si>
  <si>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</si>
  <si>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</si>
  <si>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</si>
  <si>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</si>
  <si>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</si>
  <si>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</si>
  <si>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</si>
  <si>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</si>
  <si>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</si>
  <si>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</si>
  <si>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</si>
  <si>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</si>
  <si>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</si>
  <si>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</si>
  <si>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</si>
  <si>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</si>
  <si>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</si>
  <si>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</si>
  <si>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</si>
  <si>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</si>
  <si>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</si>
  <si>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</si>
  <si>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</si>
  <si>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</si>
  <si>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</si>
  <si>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</si>
  <si>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</si>
  <si>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</si>
  <si>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</si>
  <si>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</si>
  <si>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</si>
  <si>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</si>
  <si>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</si>
  <si>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</si>
  <si>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</si>
  <si>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</si>
  <si>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</si>
  <si>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</si>
  <si>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</si>
  <si>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</si>
  <si>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</si>
  <si>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</si>
  <si>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</si>
  <si>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</si>
  <si>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</si>
  <si>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</si>
  <si>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</si>
  <si>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</si>
  <si>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</si>
  <si>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</si>
  <si>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</si>
  <si>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</si>
  <si>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</si>
  <si>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</si>
  <si>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</si>
  <si>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</si>
  <si>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</si>
  <si>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</si>
  <si>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</si>
  <si>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</si>
  <si>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</si>
  <si>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</si>
  <si>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</si>
  <si>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</si>
  <si>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</si>
  <si>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</si>
  <si>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</si>
  <si>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</si>
  <si>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</si>
  <si>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</si>
  <si>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</si>
  <si>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</si>
  <si>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</si>
  <si>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</si>
  <si>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</si>
  <si>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</si>
  <si>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</si>
  <si>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</si>
  <si>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</si>
  <si>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</si>
  <si>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</si>
  <si>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</si>
  <si>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</si>
  <si>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</si>
  <si>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</si>
  <si>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</si>
  <si>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</si>
  <si>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</si>
  <si>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</si>
  <si>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</si>
  <si>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</si>
  <si>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</si>
  <si>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</si>
  <si>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</si>
  <si>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</si>
  <si>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</si>
  <si>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</si>
  <si>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</si>
  <si>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</si>
  <si>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</si>
  <si>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</si>
  <si>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</si>
  <si>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</si>
  <si>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</si>
  <si>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</si>
  <si>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</si>
  <si>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</si>
  <si>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</si>
  <si>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</si>
  <si>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</si>
  <si>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</si>
  <si>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</si>
  <si>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</si>
  <si>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</si>
  <si>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</si>
  <si>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</si>
  <si>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</si>
  <si>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</si>
  <si>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</si>
  <si>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</si>
  <si>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</si>
  <si>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</si>
  <si>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</si>
  <si>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</si>
  <si>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</si>
  <si>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</si>
  <si>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</si>
  <si>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</si>
  <si>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</si>
  <si>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</si>
  <si>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</si>
  <si>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</si>
  <si>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</si>
  <si>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</si>
  <si>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</si>
  <si>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</si>
  <si>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</si>
  <si>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</si>
  <si>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</si>
  <si>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</si>
  <si>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</si>
  <si>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</si>
  <si>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</si>
  <si>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</si>
  <si>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</si>
  <si>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</si>
  <si>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</si>
  <si>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</si>
  <si>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</si>
  <si>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</si>
  <si>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</si>
  <si>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</si>
  <si>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</si>
  <si>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</si>
  <si>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</si>
  <si>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</si>
  <si>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</si>
  <si>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</si>
  <si>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</si>
  <si>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</si>
  <si>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</si>
  <si>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</si>
  <si>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</si>
  <si>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</si>
  <si>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</si>
  <si>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</si>
  <si>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</si>
  <si>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</si>
  <si>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</si>
  <si>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</si>
  <si>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</si>
  <si>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</si>
  <si>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</si>
  <si>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</si>
  <si>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</si>
  <si>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</si>
  <si>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</si>
  <si>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</si>
  <si>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</si>
  <si>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</si>
  <si>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</si>
  <si>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</si>
  <si>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</si>
  <si>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</si>
  <si>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</si>
  <si>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</si>
  <si>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</si>
  <si>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</si>
  <si>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</si>
  <si>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</si>
  <si>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</si>
  <si>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</si>
  <si>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</si>
  <si>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</si>
  <si>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</si>
  <si>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</si>
  <si>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</si>
  <si>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</si>
  <si>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</si>
  <si>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</si>
  <si>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</si>
  <si>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</si>
  <si>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</si>
  <si>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</si>
  <si>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</si>
  <si>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</si>
  <si>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</si>
  <si>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</si>
  <si>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</si>
  <si>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</si>
  <si>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</si>
  <si>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</si>
  <si>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</si>
  <si>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</si>
  <si>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</si>
  <si>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</si>
  <si>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</si>
  <si>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</si>
  <si>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</si>
  <si>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</si>
  <si>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</si>
  <si>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</si>
  <si>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</si>
  <si>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</si>
  <si>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</si>
  <si>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</si>
  <si>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</si>
  <si>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</si>
  <si>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</si>
  <si>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</si>
  <si>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</si>
  <si>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</si>
  <si>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</si>
  <si>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</si>
  <si>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</si>
  <si>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</si>
  <si>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</si>
  <si>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</si>
  <si>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</si>
  <si>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</si>
  <si>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</si>
  <si>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</si>
  <si>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</si>
  <si>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</si>
  <si>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</si>
  <si>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</si>
  <si>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</si>
  <si>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</si>
  <si>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</si>
  <si>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</si>
  <si>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</si>
  <si>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</si>
  <si>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</si>
  <si>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</si>
  <si>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</si>
  <si>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</si>
  <si>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</si>
  <si>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</si>
  <si>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</si>
  <si>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</si>
  <si>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</si>
  <si>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</si>
  <si>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</si>
  <si>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</si>
  <si>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</si>
  <si>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</si>
  <si>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</si>
  <si>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</si>
  <si>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</si>
  <si>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</si>
  <si>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</si>
  <si>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</si>
  <si>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</si>
  <si>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</si>
  <si>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</si>
  <si>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</si>
  <si>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</si>
  <si>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</si>
  <si>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</si>
  <si>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</si>
  <si>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</si>
  <si>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</si>
  <si>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</si>
  <si>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</si>
  <si>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</si>
  <si>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</si>
  <si>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</si>
  <si>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</si>
  <si>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</si>
  <si>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</si>
  <si>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</si>
  <si>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</si>
  <si>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</si>
  <si>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</si>
  <si>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</si>
  <si>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</si>
  <si>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</si>
  <si>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</si>
  <si>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</si>
  <si>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</si>
  <si>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</si>
  <si>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</si>
  <si>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</si>
  <si>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</si>
  <si>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</si>
  <si>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</si>
  <si>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</si>
  <si>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</si>
  <si>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</si>
  <si>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</si>
  <si>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</si>
  <si>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</si>
  <si>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</si>
  <si>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</si>
  <si>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</si>
  <si>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</si>
  <si>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</si>
  <si>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</si>
  <si>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</si>
  <si>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</si>
  <si>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</si>
  <si>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</si>
  <si>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</si>
  <si>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</si>
  <si>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</si>
  <si>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</si>
  <si>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</si>
  <si>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</si>
  <si>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</si>
  <si>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</si>
  <si>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</si>
  <si>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</si>
  <si>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</si>
  <si>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</si>
  <si>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</si>
  <si>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</si>
  <si>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</si>
  <si>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</si>
  <si>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</si>
  <si>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</si>
  <si>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</si>
  <si>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</si>
  <si>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</si>
  <si>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</si>
  <si>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</si>
  <si>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</si>
  <si>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</si>
  <si>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</si>
  <si>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</si>
  <si>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</si>
  <si>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</si>
  <si>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</si>
  <si>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</si>
  <si>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</si>
  <si>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</si>
  <si>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</si>
  <si>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</si>
  <si>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</si>
  <si>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</si>
  <si>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</si>
  <si>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</si>
  <si>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</si>
  <si>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</si>
  <si>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</si>
  <si>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</si>
  <si>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</si>
  <si>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</si>
  <si>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</si>
  <si>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</si>
  <si>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</si>
  <si>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</si>
  <si>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</si>
  <si>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</si>
  <si>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</si>
  <si>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</si>
  <si>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</si>
  <si>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</si>
  <si>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</si>
  <si>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</si>
  <si>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</si>
  <si>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</si>
  <si>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</si>
  <si>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</si>
  <si>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</si>
  <si>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</si>
  <si>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</si>
  <si>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</si>
  <si>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</si>
  <si>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</si>
  <si>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</si>
  <si>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</si>
  <si>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</si>
  <si>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</si>
  <si>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</si>
  <si>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</si>
  <si>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</si>
  <si>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</si>
  <si>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</si>
  <si>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</si>
  <si>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</si>
  <si>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</si>
  <si>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</si>
  <si>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</si>
  <si>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</si>
  <si>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</si>
  <si>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</si>
  <si>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</si>
  <si>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</si>
  <si>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</si>
  <si>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</si>
  <si>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</si>
  <si>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</si>
  <si>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</si>
  <si>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</si>
  <si>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</si>
  <si>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</si>
  <si>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</si>
  <si>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</si>
  <si>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</si>
  <si>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</si>
  <si>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</si>
  <si>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</si>
  <si>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</si>
  <si>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</si>
  <si>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</si>
  <si>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</si>
  <si>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</si>
  <si>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</si>
  <si>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</si>
  <si>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</si>
  <si>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</si>
  <si>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</si>
  <si>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</si>
  <si>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</si>
  <si>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</si>
  <si>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</si>
  <si>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</si>
  <si>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</si>
  <si>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</si>
  <si>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</si>
  <si>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</si>
  <si>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</si>
  <si>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</si>
  <si>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</si>
  <si>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</si>
  <si>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</si>
  <si>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</si>
  <si>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</si>
  <si>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</si>
  <si>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</si>
  <si>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</si>
  <si>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</si>
  <si>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</si>
  <si>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</si>
  <si>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</si>
  <si>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</si>
  <si>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</si>
  <si>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</si>
  <si>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</si>
  <si>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</si>
  <si>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</si>
  <si>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</si>
  <si>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</si>
  <si>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</si>
  <si>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</si>
  <si>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</si>
  <si>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</si>
  <si>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</si>
  <si>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</si>
  <si>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</si>
  <si>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</si>
  <si>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</si>
  <si>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</si>
  <si>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</si>
  <si>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</si>
  <si>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</si>
  <si>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</si>
  <si>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</si>
  <si>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</si>
  <si>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</si>
  <si>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</si>
  <si>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</si>
  <si>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</si>
  <si>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</si>
  <si>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</si>
  <si>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</si>
  <si>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</si>
  <si>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</si>
  <si>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</si>
  <si>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</si>
  <si>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</si>
  <si>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</si>
  <si>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</si>
  <si>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</si>
  <si>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</si>
  <si>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</si>
  <si>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</si>
  <si>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</si>
  <si>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</si>
  <si>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</si>
  <si>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</si>
  <si>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</si>
  <si>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</si>
  <si>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</si>
  <si>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</si>
  <si>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</si>
  <si>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</si>
  <si>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</si>
  <si>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</si>
  <si>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</si>
  <si>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</si>
  <si>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</si>
  <si>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</si>
  <si>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</si>
  <si>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</si>
  <si>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</si>
  <si>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</si>
  <si>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</si>
  <si>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</si>
  <si>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</si>
  <si>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</si>
  <si>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</si>
  <si>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</si>
  <si>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</si>
  <si>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</si>
  <si>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</si>
  <si>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</si>
  <si>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</si>
  <si>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</si>
  <si>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</si>
  <si>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</si>
  <si>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</si>
  <si>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</si>
  <si>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</si>
  <si>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</si>
  <si>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</si>
  <si>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</si>
  <si>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</si>
  <si>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</si>
  <si>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</si>
  <si>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</si>
  <si>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</si>
  <si>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</si>
  <si>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</si>
  <si>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</si>
  <si>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</si>
  <si>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</si>
  <si>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</si>
  <si>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</si>
  <si>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</si>
  <si>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</si>
  <si>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</si>
  <si>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</si>
  <si>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</si>
  <si>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</si>
  <si>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</si>
  <si>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</si>
  <si>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</si>
  <si>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</si>
  <si>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</si>
  <si>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</si>
  <si>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</si>
  <si>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</si>
  <si>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</si>
  <si>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</si>
  <si>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</si>
  <si>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</si>
  <si>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</si>
  <si>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</si>
  <si>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</si>
  <si>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</si>
  <si>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</si>
  <si>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</si>
  <si>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</si>
  <si>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</si>
  <si>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</si>
  <si>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</si>
  <si>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</si>
  <si>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</si>
  <si>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</si>
  <si>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</si>
  <si>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</si>
  <si>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</si>
  <si>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</si>
  <si>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</si>
  <si>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</si>
  <si>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</si>
  <si>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</si>
  <si>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</si>
  <si>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</si>
  <si>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</si>
  <si>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</si>
  <si>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</si>
  <si>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</si>
  <si>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</si>
  <si>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</si>
  <si>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</si>
  <si>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</si>
  <si>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</si>
  <si>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</si>
  <si>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</si>
  <si>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</si>
  <si>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</si>
  <si>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</si>
  <si>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</si>
  <si>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</si>
  <si>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</si>
  <si>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</si>
  <si>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</si>
  <si>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</si>
  <si>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</si>
  <si>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TGR-TIQ</t>
  </si>
  <si>
    <t>TGRTIQ</t>
  </si>
  <si>
    <t>Solicitado MC1 às 08h29, autorizado na VIA às 1h05, em inspeção R7D entre TGR-TOM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</si>
  <si>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</si>
  <si>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</si>
  <si>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</si>
  <si>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1º intervalo, 2º intervalo após i57 13h00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</si>
  <si>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</si>
  <si>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</si>
  <si>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Intervalo alinhado após i76, previsão 13h00.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</si>
  <si>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</si>
  <si>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</si>
  <si>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</si>
  <si>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Em intervalo, iniciado às 12h04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</si>
  <si>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</si>
  <si>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</si>
  <si>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Em intervalo 12h08 - 13h28</t>
  </si>
  <si>
    <t>TMI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</si>
  <si>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</si>
  <si>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</si>
  <si>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</si>
  <si>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</si>
  <si>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</si>
  <si>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</si>
  <si>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</si>
  <si>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</si>
  <si>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</si>
  <si>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</si>
  <si>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05/12/205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</si>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</sst>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14" fontId="0" fillId="22" borderId="2" xfId="0" applyNumberFormat="1" applyFill="1" applyBorder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65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652" tableBorderDxfId="65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650"/>
    <tableColumn id="8" xr3:uid="{69D5AC3B-4F64-4F8F-AD2A-0AD158918DDD}" name="CORRELATO" dataDxfId="64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961</v>
      </c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51" activePane="bottomRight" state="frozen"/>
      <selection pane="bottomRight" activeCell="B60" sqref="B6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1" t="s">
        <v>1123</v>
      </c>
      <c r="AJ1" s="332"/>
      <c r="AK1" s="332"/>
      <c r="AL1" s="332"/>
      <c r="AM1" s="332"/>
      <c r="AN1" s="332"/>
      <c r="AO1" s="332"/>
      <c r="AP1" s="332"/>
      <c r="AQ1" s="332"/>
      <c r="AR1" s="333"/>
      <c r="AS1" s="333"/>
      <c r="AT1" s="333"/>
      <c r="AU1" s="333"/>
      <c r="AV1" s="333"/>
      <c r="AW1" s="333"/>
      <c r="AX1" s="332"/>
      <c r="AY1" s="332"/>
      <c r="AZ1" s="332"/>
      <c r="BA1" s="332"/>
      <c r="BB1" s="332"/>
      <c r="BC1" s="332"/>
      <c r="BD1" s="332"/>
      <c r="BE1" s="332"/>
      <c r="BF1" s="334"/>
      <c r="BG1" s="3"/>
      <c r="BH1" s="335" t="s">
        <v>1124</v>
      </c>
      <c r="BI1" s="336"/>
      <c r="BJ1" s="337"/>
      <c r="BK1" s="338"/>
      <c r="BL1" s="49"/>
      <c r="BM1" s="328" t="s">
        <v>1125</v>
      </c>
      <c r="BN1" s="329"/>
      <c r="BO1" s="329"/>
      <c r="BP1" s="329"/>
      <c r="BQ1" s="329"/>
      <c r="BR1" s="329"/>
      <c r="BS1" s="330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1" t="s">
        <v>1126</v>
      </c>
      <c r="AJ2" s="332"/>
      <c r="AK2" s="332"/>
      <c r="AL2" s="332"/>
      <c r="AM2" s="332"/>
      <c r="AN2" s="332"/>
      <c r="AO2" s="332"/>
      <c r="AP2" s="332"/>
      <c r="AQ2" s="334"/>
      <c r="AR2" s="239"/>
      <c r="AS2" s="346" t="s">
        <v>1129</v>
      </c>
      <c r="AT2" s="333"/>
      <c r="AU2" s="333"/>
      <c r="AV2" s="333"/>
      <c r="AW2" s="333"/>
      <c r="AX2" s="332"/>
      <c r="AY2" s="334"/>
      <c r="AZ2" s="4"/>
      <c r="BA2" s="325" t="s">
        <v>1130</v>
      </c>
      <c r="BB2" s="327"/>
      <c r="BC2" s="331" t="s">
        <v>1127</v>
      </c>
      <c r="BD2" s="332"/>
      <c r="BE2" s="332"/>
      <c r="BF2" s="334"/>
      <c r="BG2" s="3"/>
      <c r="BH2" s="339"/>
      <c r="BI2" s="340"/>
      <c r="BJ2" s="341"/>
      <c r="BK2" s="342"/>
      <c r="BL2" s="49"/>
      <c r="BM2" s="343"/>
      <c r="BN2" s="344"/>
      <c r="BO2" s="344"/>
      <c r="BP2" s="344"/>
      <c r="BQ2" s="344"/>
      <c r="BR2" s="344"/>
      <c r="BS2" s="345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5" t="s">
        <v>1131</v>
      </c>
      <c r="AJ3" s="327"/>
      <c r="AK3" s="325" t="s">
        <v>1132</v>
      </c>
      <c r="AL3" s="326"/>
      <c r="AM3" s="326"/>
      <c r="AN3" s="326"/>
      <c r="AO3" s="326"/>
      <c r="AP3" s="326"/>
      <c r="AQ3" s="327"/>
      <c r="AR3" s="240"/>
      <c r="AS3" s="349" t="s">
        <v>1138</v>
      </c>
      <c r="AT3" s="350"/>
      <c r="AU3" s="349" t="s">
        <v>1139</v>
      </c>
      <c r="AV3" s="350"/>
      <c r="AW3" s="349" t="s">
        <v>1140</v>
      </c>
      <c r="AX3" s="351"/>
      <c r="AY3" s="63" t="s">
        <v>1141</v>
      </c>
      <c r="AZ3" s="63"/>
      <c r="BA3" s="347"/>
      <c r="BB3" s="348"/>
      <c r="BC3" s="325" t="s">
        <v>1134</v>
      </c>
      <c r="BD3" s="326"/>
      <c r="BE3" s="326"/>
      <c r="BF3" s="327"/>
      <c r="BG3" s="62"/>
      <c r="BH3" s="339"/>
      <c r="BI3" s="340"/>
      <c r="BJ3" s="341"/>
      <c r="BK3" s="342"/>
      <c r="BL3" s="49"/>
      <c r="BM3" s="328" t="s">
        <v>1142</v>
      </c>
      <c r="BN3" s="329"/>
      <c r="BO3" s="329"/>
      <c r="BP3" s="330"/>
      <c r="BQ3" s="328" t="s">
        <v>757</v>
      </c>
      <c r="BR3" s="329"/>
      <c r="BS3" s="330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6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1214</v>
      </c>
      <c r="W6" s="173" t="s">
        <v>1215</v>
      </c>
      <c r="X6" s="218" t="s">
        <v>955</v>
      </c>
      <c r="Y6" s="158"/>
      <c r="Z6" s="158"/>
      <c r="AA6" s="83" t="s">
        <v>1216</v>
      </c>
      <c r="AB6" s="70" t="s">
        <v>946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1217</v>
      </c>
      <c r="BK6" s="16" t="s">
        <v>1217</v>
      </c>
      <c r="BL6" s="15"/>
      <c r="BM6" s="14" t="s">
        <v>980</v>
      </c>
      <c r="BN6" s="14" t="s">
        <v>980</v>
      </c>
      <c r="BO6" s="165" t="s">
        <v>980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1218</v>
      </c>
      <c r="W7" s="173" t="s">
        <v>1219</v>
      </c>
      <c r="X7" s="218" t="s">
        <v>955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1220</v>
      </c>
      <c r="BK7" s="16" t="s">
        <v>1220</v>
      </c>
      <c r="BL7" s="15"/>
      <c r="BM7" s="14" t="s">
        <v>982</v>
      </c>
      <c r="BN7" s="14" t="s">
        <v>1007</v>
      </c>
      <c r="BO7" s="165" t="s">
        <v>1007</v>
      </c>
      <c r="BP7" s="16" t="s">
        <v>1220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1221</v>
      </c>
      <c r="W8" s="173" t="s">
        <v>1222</v>
      </c>
      <c r="X8" s="218" t="s">
        <v>955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1223</v>
      </c>
      <c r="BK8" s="16" t="s">
        <v>1224</v>
      </c>
      <c r="BL8" s="15"/>
      <c r="BM8" s="14" t="s">
        <v>980</v>
      </c>
      <c r="BN8" s="14" t="s">
        <v>980</v>
      </c>
      <c r="BO8" s="165" t="s">
        <v>980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1225</v>
      </c>
      <c r="N9" s="217" t="s">
        <v>1226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1227</v>
      </c>
      <c r="W9" s="173" t="s">
        <v>1228</v>
      </c>
      <c r="X9" s="218" t="s">
        <v>950</v>
      </c>
      <c r="Y9" s="158"/>
      <c r="Z9" s="158"/>
      <c r="AA9" s="83">
        <v>1</v>
      </c>
      <c r="AB9" s="70" t="s">
        <v>946</v>
      </c>
      <c r="AC9" s="70" t="s">
        <v>941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1229</v>
      </c>
      <c r="BK9" s="16" t="s">
        <v>1229</v>
      </c>
      <c r="BL9" s="15"/>
      <c r="BM9" s="14" t="s">
        <v>980</v>
      </c>
      <c r="BN9" s="14" t="s">
        <v>980</v>
      </c>
      <c r="BO9" s="165" t="s">
        <v>980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1230</v>
      </c>
      <c r="W10" s="173" t="s">
        <v>1231</v>
      </c>
      <c r="X10" s="218" t="s">
        <v>955</v>
      </c>
      <c r="Y10" s="158"/>
      <c r="Z10" s="158"/>
      <c r="AA10" s="83">
        <v>1</v>
      </c>
      <c r="AB10" s="70" t="s">
        <v>946</v>
      </c>
      <c r="AC10" s="70" t="s">
        <v>941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1232</v>
      </c>
      <c r="BK10" s="16" t="s">
        <v>1232</v>
      </c>
      <c r="BL10" s="15"/>
      <c r="BM10" s="14" t="s">
        <v>972</v>
      </c>
      <c r="BN10" s="14" t="s">
        <v>1003</v>
      </c>
      <c r="BO10" s="165" t="s">
        <v>1061</v>
      </c>
      <c r="BP10" s="16" t="s">
        <v>1232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1233</v>
      </c>
      <c r="W11" s="173" t="s">
        <v>1222</v>
      </c>
      <c r="X11" s="218" t="s">
        <v>955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1234</v>
      </c>
      <c r="BK11" s="16" t="s">
        <v>1234</v>
      </c>
      <c r="BL11" s="15"/>
      <c r="BM11" s="14" t="s">
        <v>980</v>
      </c>
      <c r="BN11" s="14" t="s">
        <v>980</v>
      </c>
      <c r="BO11" s="165" t="s">
        <v>980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1235</v>
      </c>
      <c r="W12" s="173" t="s">
        <v>1236</v>
      </c>
      <c r="X12" s="218" t="s">
        <v>955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980</v>
      </c>
      <c r="BN12" s="14" t="s">
        <v>980</v>
      </c>
      <c r="BO12" s="165" t="s">
        <v>980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1238</v>
      </c>
      <c r="W13" s="173" t="s">
        <v>1231</v>
      </c>
      <c r="X13" s="218" t="s">
        <v>955</v>
      </c>
      <c r="Y13" s="158"/>
      <c r="Z13" s="158"/>
      <c r="AA13" s="83">
        <v>1</v>
      </c>
      <c r="AB13" s="70" t="s">
        <v>946</v>
      </c>
      <c r="AC13" s="70" t="s">
        <v>941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1239</v>
      </c>
      <c r="BK13" s="16" t="s">
        <v>1239</v>
      </c>
      <c r="BL13" s="15"/>
      <c r="BM13" s="14" t="s">
        <v>978</v>
      </c>
      <c r="BN13" s="14" t="s">
        <v>997</v>
      </c>
      <c r="BO13" s="165" t="s">
        <v>1070</v>
      </c>
      <c r="BP13" s="16" t="s">
        <v>1239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1240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1241</v>
      </c>
      <c r="N14" s="217" t="s">
        <v>1242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1243</v>
      </c>
      <c r="W14" s="217" t="s">
        <v>1244</v>
      </c>
      <c r="X14" s="218" t="s">
        <v>955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1245</v>
      </c>
      <c r="BK14" s="16" t="s">
        <v>1245</v>
      </c>
      <c r="BL14" s="15"/>
      <c r="BM14" s="14" t="s">
        <v>980</v>
      </c>
      <c r="BN14" s="14" t="s">
        <v>980</v>
      </c>
      <c r="BO14" s="165" t="s">
        <v>980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1246</v>
      </c>
      <c r="W15" s="173" t="s">
        <v>1247</v>
      </c>
      <c r="X15" s="218" t="s">
        <v>955</v>
      </c>
      <c r="Y15" s="158"/>
      <c r="Z15" s="158"/>
      <c r="AA15" s="83">
        <v>1</v>
      </c>
      <c r="AB15" s="70" t="s">
        <v>946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1248</v>
      </c>
      <c r="BK15" s="16" t="s">
        <v>1248</v>
      </c>
      <c r="BL15" s="15"/>
      <c r="BM15" s="14" t="s">
        <v>976</v>
      </c>
      <c r="BN15" s="14" t="s">
        <v>997</v>
      </c>
      <c r="BO15" s="165" t="s">
        <v>1068</v>
      </c>
      <c r="BP15" s="16" t="s">
        <v>1248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1249</v>
      </c>
      <c r="W18" s="173" t="s">
        <v>1250</v>
      </c>
      <c r="X18" s="218" t="s">
        <v>950</v>
      </c>
      <c r="Y18" s="158" t="s">
        <v>949</v>
      </c>
      <c r="Z18" s="158" t="s">
        <v>956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1251</v>
      </c>
      <c r="BK18" s="16" t="s">
        <v>1251</v>
      </c>
      <c r="BL18" s="15"/>
      <c r="BM18" s="14" t="s">
        <v>976</v>
      </c>
      <c r="BN18" s="14" t="s">
        <v>1006</v>
      </c>
      <c r="BO18" s="165" t="s">
        <v>1069</v>
      </c>
      <c r="BP18" s="16" t="s">
        <v>1251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1252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1227</v>
      </c>
      <c r="W19" s="173" t="s">
        <v>1253</v>
      </c>
      <c r="X19" s="218" t="s">
        <v>955</v>
      </c>
      <c r="Y19" s="158" t="s">
        <v>958</v>
      </c>
      <c r="Z19" s="158" t="s">
        <v>951</v>
      </c>
      <c r="AA19" s="83">
        <v>1</v>
      </c>
      <c r="AB19" s="70" t="s">
        <v>946</v>
      </c>
      <c r="AC19" s="70" t="s">
        <v>941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1254</v>
      </c>
      <c r="BK19" s="16" t="s">
        <v>1254</v>
      </c>
      <c r="BL19" s="15"/>
      <c r="BM19" s="14" t="s">
        <v>983</v>
      </c>
      <c r="BN19" s="14" t="s">
        <v>1008</v>
      </c>
      <c r="BO19" s="165" t="s">
        <v>1089</v>
      </c>
      <c r="BP19" s="16" t="s">
        <v>1254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1255</v>
      </c>
      <c r="I20" s="173" t="s">
        <v>1255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1256</v>
      </c>
      <c r="W20" s="173" t="s">
        <v>1257</v>
      </c>
      <c r="X20" s="218" t="s">
        <v>955</v>
      </c>
      <c r="Y20" s="158"/>
      <c r="Z20" s="158" t="s">
        <v>951</v>
      </c>
      <c r="AA20" s="83" t="s">
        <v>1258</v>
      </c>
      <c r="AB20" s="70" t="s">
        <v>946</v>
      </c>
      <c r="AC20" s="70" t="s">
        <v>941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1259</v>
      </c>
      <c r="W21" s="173" t="s">
        <v>1260</v>
      </c>
      <c r="X21" s="218" t="s">
        <v>955</v>
      </c>
      <c r="Y21" s="158" t="s">
        <v>958</v>
      </c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1261</v>
      </c>
      <c r="BK21" s="16" t="s">
        <v>1261</v>
      </c>
      <c r="BL21" s="15"/>
      <c r="BM21" s="14" t="s">
        <v>980</v>
      </c>
      <c r="BN21" s="14" t="s">
        <v>980</v>
      </c>
      <c r="BO21" s="165" t="s">
        <v>980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1262</v>
      </c>
      <c r="W22" s="173" t="s">
        <v>1263</v>
      </c>
      <c r="X22" s="218" t="s">
        <v>950</v>
      </c>
      <c r="Y22" s="158" t="s">
        <v>949</v>
      </c>
      <c r="Z22" s="158" t="s">
        <v>951</v>
      </c>
      <c r="AA22" s="83">
        <v>1</v>
      </c>
      <c r="AB22" s="70" t="s">
        <v>946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1264</v>
      </c>
      <c r="BK22" s="16" t="s">
        <v>1264</v>
      </c>
      <c r="BL22" s="15"/>
      <c r="BM22" s="14" t="s">
        <v>975</v>
      </c>
      <c r="BN22" s="14" t="s">
        <v>996</v>
      </c>
      <c r="BO22" s="165" t="s">
        <v>1107</v>
      </c>
      <c r="BP22" s="16" t="s">
        <v>1264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1221</v>
      </c>
      <c r="W23" s="173" t="s">
        <v>1222</v>
      </c>
      <c r="X23" s="218" t="s">
        <v>955</v>
      </c>
      <c r="Y23" s="158" t="s">
        <v>958</v>
      </c>
      <c r="Z23" s="158" t="s">
        <v>956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1265</v>
      </c>
      <c r="BK23" s="16" t="s">
        <v>1266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1267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1230</v>
      </c>
      <c r="W24" s="173" t="s">
        <v>1231</v>
      </c>
      <c r="X24" s="218" t="s">
        <v>950</v>
      </c>
      <c r="Y24" s="158" t="s">
        <v>949</v>
      </c>
      <c r="Z24" s="158" t="s">
        <v>960</v>
      </c>
      <c r="AA24" s="83">
        <v>1</v>
      </c>
      <c r="AB24" s="70" t="s">
        <v>946</v>
      </c>
      <c r="AC24" s="70" t="s">
        <v>941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1268</v>
      </c>
      <c r="BK24" s="16" t="s">
        <v>1269</v>
      </c>
      <c r="BL24" s="15"/>
      <c r="BM24" s="14" t="s">
        <v>978</v>
      </c>
      <c r="BN24" s="14" t="s">
        <v>1006</v>
      </c>
      <c r="BO24" s="165" t="s">
        <v>1101</v>
      </c>
      <c r="BP24" s="16" t="s">
        <v>1270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1222</v>
      </c>
      <c r="X25" s="218" t="s">
        <v>950</v>
      </c>
      <c r="Y25" s="158" t="s">
        <v>949</v>
      </c>
      <c r="Z25" s="158" t="s">
        <v>956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1270</v>
      </c>
      <c r="BL25" s="15"/>
      <c r="BM25" s="14" t="s">
        <v>978</v>
      </c>
      <c r="BN25" s="14" t="s">
        <v>1006</v>
      </c>
      <c r="BO25" s="165" t="s">
        <v>1101</v>
      </c>
      <c r="BP25" s="16" t="s">
        <v>1270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1230</v>
      </c>
      <c r="W26" s="173" t="s">
        <v>1231</v>
      </c>
      <c r="X26" s="218" t="s">
        <v>961</v>
      </c>
      <c r="Y26" s="158" t="s">
        <v>958</v>
      </c>
      <c r="Z26" s="158" t="s">
        <v>960</v>
      </c>
      <c r="AA26" s="83">
        <v>1</v>
      </c>
      <c r="AB26" s="70" t="s">
        <v>946</v>
      </c>
      <c r="AC26" s="70" t="s">
        <v>941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1273</v>
      </c>
      <c r="BK26" s="16" t="s">
        <v>1274</v>
      </c>
      <c r="BL26" s="15"/>
      <c r="BM26" s="14" t="s">
        <v>980</v>
      </c>
      <c r="BN26" s="14" t="s">
        <v>980</v>
      </c>
      <c r="BO26" s="165" t="s">
        <v>980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1222</v>
      </c>
      <c r="X27" s="218" t="s">
        <v>955</v>
      </c>
      <c r="Y27" s="158" t="s">
        <v>958</v>
      </c>
      <c r="Z27" s="158" t="s">
        <v>956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1275</v>
      </c>
      <c r="BK27" s="16" t="s">
        <v>1276</v>
      </c>
      <c r="BL27" s="15"/>
      <c r="BM27" s="14" t="s">
        <v>980</v>
      </c>
      <c r="BN27" s="14" t="s">
        <v>980</v>
      </c>
      <c r="BO27" s="165" t="s">
        <v>980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1243</v>
      </c>
      <c r="W28" s="217" t="s">
        <v>1244</v>
      </c>
      <c r="X28" s="218" t="s">
        <v>955</v>
      </c>
      <c r="Y28" s="158" t="s">
        <v>958</v>
      </c>
      <c r="Z28" s="158" t="s">
        <v>960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1277</v>
      </c>
      <c r="BK28" s="16" t="s">
        <v>1277</v>
      </c>
      <c r="BL28" s="15"/>
      <c r="BM28" s="14" t="s">
        <v>980</v>
      </c>
      <c r="BN28" s="14" t="s">
        <v>980</v>
      </c>
      <c r="BO28" s="165" t="s">
        <v>980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1278</v>
      </c>
      <c r="N29" s="217" t="s">
        <v>1279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1280</v>
      </c>
      <c r="W29" s="173" t="s">
        <v>1281</v>
      </c>
      <c r="X29" s="218" t="s">
        <v>955</v>
      </c>
      <c r="Y29" s="158" t="s">
        <v>958</v>
      </c>
      <c r="Z29" s="158" t="s">
        <v>951</v>
      </c>
      <c r="AA29" s="83">
        <v>1</v>
      </c>
      <c r="AB29" s="70" t="s">
        <v>946</v>
      </c>
      <c r="AC29" s="70" t="s">
        <v>941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1282</v>
      </c>
      <c r="BK29" s="16" t="s">
        <v>1283</v>
      </c>
      <c r="BL29" s="15"/>
      <c r="BM29" s="14" t="s">
        <v>980</v>
      </c>
      <c r="BN29" s="14" t="s">
        <v>980</v>
      </c>
      <c r="BO29" s="165" t="s">
        <v>980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1284</v>
      </c>
      <c r="N30" s="204" t="s">
        <v>1285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1286</v>
      </c>
      <c r="W30" s="173" t="s">
        <v>1287</v>
      </c>
      <c r="X30" s="218" t="s">
        <v>955</v>
      </c>
      <c r="Y30" s="158" t="s">
        <v>958</v>
      </c>
      <c r="Z30" s="158" t="s">
        <v>956</v>
      </c>
      <c r="AA30" s="83" t="s">
        <v>607</v>
      </c>
      <c r="AB30" s="70" t="s">
        <v>946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1288</v>
      </c>
      <c r="BK30" s="16" t="s">
        <v>1288</v>
      </c>
      <c r="BL30" s="15"/>
      <c r="BM30" s="14" t="s">
        <v>980</v>
      </c>
      <c r="BN30" s="14" t="s">
        <v>980</v>
      </c>
      <c r="BO30" s="165" t="s">
        <v>980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1289</v>
      </c>
      <c r="W31" s="173" t="s">
        <v>1290</v>
      </c>
      <c r="X31" s="218" t="s">
        <v>955</v>
      </c>
      <c r="Y31" s="158" t="s">
        <v>958</v>
      </c>
      <c r="Z31" s="158" t="s">
        <v>951</v>
      </c>
      <c r="AA31" s="83">
        <v>1</v>
      </c>
      <c r="AB31" s="70" t="s">
        <v>946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1291</v>
      </c>
      <c r="BK31" s="16" t="s">
        <v>1291</v>
      </c>
      <c r="BL31" s="15"/>
      <c r="BM31" s="14" t="s">
        <v>976</v>
      </c>
      <c r="BN31" s="14" t="s">
        <v>997</v>
      </c>
      <c r="BO31" s="165" t="s">
        <v>1068</v>
      </c>
      <c r="BP31" s="16" t="s">
        <v>1291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1292</v>
      </c>
      <c r="I33" s="173" t="s">
        <v>1255</v>
      </c>
      <c r="J33" s="217">
        <v>98</v>
      </c>
      <c r="K33" s="217">
        <v>750</v>
      </c>
      <c r="L33" s="83" t="s">
        <v>607</v>
      </c>
      <c r="M33" s="204" t="s">
        <v>1293</v>
      </c>
      <c r="N33" s="204" t="s">
        <v>1294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1249</v>
      </c>
      <c r="W33" s="173" t="s">
        <v>1295</v>
      </c>
      <c r="X33" s="218" t="s">
        <v>955</v>
      </c>
      <c r="Y33" s="158" t="s">
        <v>958</v>
      </c>
      <c r="Z33" s="158" t="s">
        <v>951</v>
      </c>
      <c r="AA33" s="83" t="s">
        <v>607</v>
      </c>
      <c r="AB33" s="70" t="s">
        <v>946</v>
      </c>
      <c r="AC33" s="70" t="s">
        <v>941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1296</v>
      </c>
      <c r="BK33" s="16" t="s">
        <v>1296</v>
      </c>
      <c r="BL33" s="15"/>
      <c r="BM33" s="14" t="s">
        <v>980</v>
      </c>
      <c r="BN33" s="14" t="s">
        <v>980</v>
      </c>
      <c r="BO33" s="165" t="s">
        <v>980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8.3333333333333329E-2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1249</v>
      </c>
      <c r="W34" s="173" t="s">
        <v>1250</v>
      </c>
      <c r="X34" s="218" t="s">
        <v>955</v>
      </c>
      <c r="Y34" s="158" t="s">
        <v>958</v>
      </c>
      <c r="Z34" s="158" t="s">
        <v>956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1297</v>
      </c>
      <c r="BK34" s="16" t="s">
        <v>1297</v>
      </c>
      <c r="BL34" s="15"/>
      <c r="BM34" s="14" t="s">
        <v>980</v>
      </c>
      <c r="BN34" s="14" t="s">
        <v>980</v>
      </c>
      <c r="BO34" s="165" t="s">
        <v>980</v>
      </c>
      <c r="BP34" s="16"/>
      <c r="BQ34" s="12" t="str">
        <f t="shared" si="2"/>
        <v>Aderente</v>
      </c>
      <c r="BR34" s="18">
        <f t="shared" si="3"/>
        <v>1.2500000000000002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1298</v>
      </c>
      <c r="F35" s="172" t="s">
        <v>783</v>
      </c>
      <c r="G35" s="9" t="str">
        <f>IF(D35="","*",VLOOKUP(F35,BS_ATIVIDADE[#All],3,FALSE))</f>
        <v>PEDRA</v>
      </c>
      <c r="H35" s="173" t="s">
        <v>1255</v>
      </c>
      <c r="I35" s="173" t="s">
        <v>1255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1259</v>
      </c>
      <c r="W35" s="173" t="s">
        <v>1299</v>
      </c>
      <c r="X35" s="218" t="s">
        <v>955</v>
      </c>
      <c r="Y35" s="158" t="s">
        <v>958</v>
      </c>
      <c r="Z35" s="158" t="s">
        <v>951</v>
      </c>
      <c r="AA35" s="83" t="s">
        <v>1300</v>
      </c>
      <c r="AB35" s="70" t="s">
        <v>946</v>
      </c>
      <c r="AC35" s="70" t="s">
        <v>941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1301</v>
      </c>
      <c r="BK35" s="16" t="s">
        <v>1301</v>
      </c>
      <c r="BL35" s="15"/>
      <c r="BM35" s="14" t="s">
        <v>976</v>
      </c>
      <c r="BN35" s="14" t="s">
        <v>997</v>
      </c>
      <c r="BO35" s="165" t="s">
        <v>1068</v>
      </c>
      <c r="BP35" s="16" t="s">
        <v>1302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1259</v>
      </c>
      <c r="W36" s="173" t="s">
        <v>1222</v>
      </c>
      <c r="X36" s="218" t="s">
        <v>955</v>
      </c>
      <c r="Y36" s="158" t="s">
        <v>958</v>
      </c>
      <c r="Z36" s="158" t="s">
        <v>956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1303</v>
      </c>
      <c r="BK36" s="16" t="s">
        <v>1303</v>
      </c>
      <c r="BL36" s="15"/>
      <c r="BM36" s="14" t="s">
        <v>980</v>
      </c>
      <c r="BN36" s="14" t="s">
        <v>980</v>
      </c>
      <c r="BO36" s="165" t="s">
        <v>980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1221</v>
      </c>
      <c r="W37" s="173" t="s">
        <v>1304</v>
      </c>
      <c r="X37" s="218" t="s">
        <v>955</v>
      </c>
      <c r="Y37" s="158" t="s">
        <v>958</v>
      </c>
      <c r="Z37" s="158" t="s">
        <v>951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1305</v>
      </c>
      <c r="BK37" s="16" t="s">
        <v>1305</v>
      </c>
      <c r="BL37" s="15"/>
      <c r="BM37" s="14" t="s">
        <v>980</v>
      </c>
      <c r="BN37" s="14" t="s">
        <v>980</v>
      </c>
      <c r="BO37" s="165" t="s">
        <v>980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1262</v>
      </c>
      <c r="W38" s="173" t="s">
        <v>1263</v>
      </c>
      <c r="X38" s="218" t="s">
        <v>955</v>
      </c>
      <c r="Y38" s="158" t="s">
        <v>958</v>
      </c>
      <c r="Z38" s="158" t="s">
        <v>951</v>
      </c>
      <c r="AA38" s="83">
        <v>1</v>
      </c>
      <c r="AB38" s="70" t="s">
        <v>946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1306</v>
      </c>
      <c r="BK38" s="16" t="s">
        <v>1306</v>
      </c>
      <c r="BL38" s="15"/>
      <c r="BM38" s="14" t="s">
        <v>986</v>
      </c>
      <c r="BN38" s="14" t="s">
        <v>986</v>
      </c>
      <c r="BO38" s="165" t="s">
        <v>986</v>
      </c>
      <c r="BP38" s="16" t="s">
        <v>1306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1307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1308</v>
      </c>
      <c r="N39" s="217" t="s">
        <v>1309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1227</v>
      </c>
      <c r="W39" s="173" t="s">
        <v>1253</v>
      </c>
      <c r="X39" s="218" t="s">
        <v>950</v>
      </c>
      <c r="Y39" s="158" t="s">
        <v>949</v>
      </c>
      <c r="Z39" s="158" t="s">
        <v>951</v>
      </c>
      <c r="AA39" s="83">
        <v>1</v>
      </c>
      <c r="AB39" s="70" t="s">
        <v>946</v>
      </c>
      <c r="AC39" s="70" t="s">
        <v>941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1310</v>
      </c>
      <c r="BK39" s="16" t="s">
        <v>1310</v>
      </c>
      <c r="BL39" s="15"/>
      <c r="BM39" s="14" t="s">
        <v>980</v>
      </c>
      <c r="BN39" s="14" t="s">
        <v>980</v>
      </c>
      <c r="BO39" s="165" t="s">
        <v>980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1311</v>
      </c>
      <c r="W40" s="173" t="s">
        <v>1312</v>
      </c>
      <c r="X40" s="218" t="s">
        <v>955</v>
      </c>
      <c r="Y40" s="158" t="s">
        <v>958</v>
      </c>
      <c r="Z40" s="158" t="s">
        <v>956</v>
      </c>
      <c r="AA40" s="83" t="s">
        <v>1313</v>
      </c>
      <c r="AB40" s="70" t="s">
        <v>946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1314</v>
      </c>
      <c r="BK40" s="16" t="s">
        <v>1314</v>
      </c>
      <c r="BL40" s="15"/>
      <c r="BM40" s="14" t="s">
        <v>978</v>
      </c>
      <c r="BN40" s="14" t="s">
        <v>997</v>
      </c>
      <c r="BO40" s="165" t="s">
        <v>1070</v>
      </c>
      <c r="BP40" s="16" t="s">
        <v>1315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1230</v>
      </c>
      <c r="W41" s="173" t="s">
        <v>1231</v>
      </c>
      <c r="X41" s="218" t="s">
        <v>955</v>
      </c>
      <c r="Y41" s="158" t="s">
        <v>958</v>
      </c>
      <c r="Z41" s="158" t="s">
        <v>951</v>
      </c>
      <c r="AA41" s="83">
        <v>1</v>
      </c>
      <c r="AB41" s="70" t="s">
        <v>946</v>
      </c>
      <c r="AC41" s="70" t="s">
        <v>941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1316</v>
      </c>
      <c r="BK41" s="16" t="s">
        <v>1316</v>
      </c>
      <c r="BL41" s="15"/>
      <c r="BM41" s="14" t="s">
        <v>972</v>
      </c>
      <c r="BN41" s="14" t="s">
        <v>1003</v>
      </c>
      <c r="BO41" s="165" t="s">
        <v>1092</v>
      </c>
      <c r="BP41" s="16" t="s">
        <v>1316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1230</v>
      </c>
      <c r="W42" s="173" t="s">
        <v>1231</v>
      </c>
      <c r="X42" s="218" t="s">
        <v>955</v>
      </c>
      <c r="Y42" s="158" t="s">
        <v>958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1317</v>
      </c>
      <c r="BK42" s="16" t="s">
        <v>1317</v>
      </c>
      <c r="BL42" s="15"/>
      <c r="BM42" s="14" t="s">
        <v>982</v>
      </c>
      <c r="BN42" s="14" t="s">
        <v>1007</v>
      </c>
      <c r="BO42" s="165" t="s">
        <v>1007</v>
      </c>
      <c r="BP42" s="16" t="s">
        <v>1317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1278</v>
      </c>
      <c r="N43" s="217" t="s">
        <v>1279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1222</v>
      </c>
      <c r="X43" s="218" t="s">
        <v>955</v>
      </c>
      <c r="Y43" s="158" t="s">
        <v>958</v>
      </c>
      <c r="Z43" s="158" t="s">
        <v>956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1318</v>
      </c>
      <c r="BK43" s="16" t="s">
        <v>1318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1246</v>
      </c>
      <c r="W44" s="173" t="s">
        <v>1247</v>
      </c>
      <c r="X44" s="218" t="s">
        <v>955</v>
      </c>
      <c r="Y44" s="158" t="s">
        <v>958</v>
      </c>
      <c r="Z44" s="158" t="s">
        <v>951</v>
      </c>
      <c r="AA44" s="83">
        <v>1</v>
      </c>
      <c r="AB44" s="70" t="s">
        <v>946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1319</v>
      </c>
      <c r="BK44" s="16" t="s">
        <v>1319</v>
      </c>
      <c r="BL44" s="15"/>
      <c r="BM44" s="14" t="s">
        <v>980</v>
      </c>
      <c r="BN44" s="14" t="s">
        <v>980</v>
      </c>
      <c r="BO44" s="165" t="s">
        <v>980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1298</v>
      </c>
      <c r="F46" s="172" t="s">
        <v>783</v>
      </c>
      <c r="G46" s="9" t="str">
        <f>IF(D46="","*",VLOOKUP(F46,BS_ATIVIDADE[#All],3,FALSE))</f>
        <v>PEDRA</v>
      </c>
      <c r="H46" s="173" t="s">
        <v>1320</v>
      </c>
      <c r="I46" s="173" t="s">
        <v>1320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8.3333333333333329E-2</v>
      </c>
      <c r="Q46" s="83">
        <v>15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1259</v>
      </c>
      <c r="W46" s="173" t="s">
        <v>1215</v>
      </c>
      <c r="X46" s="218" t="s">
        <v>955</v>
      </c>
      <c r="Y46" s="158" t="s">
        <v>958</v>
      </c>
      <c r="Z46" s="158" t="s">
        <v>951</v>
      </c>
      <c r="AA46" s="83" t="s">
        <v>1300</v>
      </c>
      <c r="AB46" s="70" t="s">
        <v>946</v>
      </c>
      <c r="AC46" s="70" t="s">
        <v>941</v>
      </c>
      <c r="AD46" s="173">
        <v>0.39583333333333331</v>
      </c>
      <c r="AE46" s="83">
        <v>9414</v>
      </c>
      <c r="AF46" s="83" t="s">
        <v>607</v>
      </c>
      <c r="AG46" s="83">
        <v>15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/>
      <c r="AT46" s="242"/>
      <c r="AU46" s="38"/>
      <c r="AV46" s="38"/>
      <c r="AW46" s="38"/>
      <c r="AX46" s="38"/>
      <c r="AY46" s="313">
        <f>IF(D46="","*",IFERROR(IF(ISODD(COUNT(AS46:AX46)),"ERRO",SUM((AT46-AS46),(AV46-AU46),(AX46-AW46))),"ERRO"))</f>
        <v>0</v>
      </c>
      <c r="AZ46" s="13"/>
      <c r="BA46" s="71"/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1</v>
      </c>
      <c r="BI46" s="16"/>
      <c r="BJ46" s="16" t="s">
        <v>1321</v>
      </c>
      <c r="BK46" s="16" t="s">
        <v>1321</v>
      </c>
      <c r="BL46" s="15"/>
      <c r="BM46" s="14"/>
      <c r="BN46" s="14"/>
      <c r="BO46" s="165"/>
      <c r="BP46" s="16"/>
      <c r="BQ46" s="12" t="str">
        <f t="shared" si="2"/>
        <v>Produção e Intervalo</v>
      </c>
      <c r="BR46" s="18">
        <f t="shared" si="3"/>
        <v>0</v>
      </c>
      <c r="BS46" s="18">
        <f t="shared" si="4"/>
        <v>0</v>
      </c>
      <c r="BT46" s="225" t="str">
        <f t="shared" si="5"/>
        <v/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1322</v>
      </c>
      <c r="N47" s="204" t="s">
        <v>1323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1249</v>
      </c>
      <c r="W47" s="173" t="s">
        <v>1295</v>
      </c>
      <c r="X47" s="218" t="s">
        <v>955</v>
      </c>
      <c r="Y47" s="158" t="s">
        <v>958</v>
      </c>
      <c r="Z47" s="158" t="s">
        <v>951</v>
      </c>
      <c r="AA47" s="83" t="s">
        <v>607</v>
      </c>
      <c r="AB47" s="70" t="s">
        <v>946</v>
      </c>
      <c r="AC47" s="70" t="s">
        <v>941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/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1324</v>
      </c>
      <c r="BK47" s="16" t="s">
        <v>1324</v>
      </c>
      <c r="BL47" s="15"/>
      <c r="BM47" s="14"/>
      <c r="BN47" s="14"/>
      <c r="BO47" s="165"/>
      <c r="BP47" s="16"/>
      <c r="BQ47" s="12" t="str">
        <f t="shared" si="2"/>
        <v>Produção</v>
      </c>
      <c r="BR47" s="18">
        <f t="shared" si="3"/>
        <v>1</v>
      </c>
      <c r="BS47" s="18">
        <f t="shared" si="4"/>
        <v>0</v>
      </c>
      <c r="BT47" s="225" t="str">
        <f t="shared" si="5"/>
        <v/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1259</v>
      </c>
      <c r="W48" s="173" t="s">
        <v>1222</v>
      </c>
      <c r="X48" s="218" t="s">
        <v>955</v>
      </c>
      <c r="Y48" s="158" t="s">
        <v>958</v>
      </c>
      <c r="Z48" s="158" t="s">
        <v>956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/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1325</v>
      </c>
      <c r="BK48" s="16" t="s">
        <v>1326</v>
      </c>
      <c r="BL48" s="15"/>
      <c r="BM48" s="14"/>
      <c r="BN48" s="14"/>
      <c r="BO48" s="165"/>
      <c r="BP48" s="16"/>
      <c r="BQ48" s="12" t="str">
        <f t="shared" si="2"/>
        <v>Produção</v>
      </c>
      <c r="BR48" s="18">
        <f t="shared" si="3"/>
        <v>1.3333333333333339</v>
      </c>
      <c r="BS48" s="18">
        <f t="shared" si="4"/>
        <v>0</v>
      </c>
      <c r="BT48" s="225" t="str">
        <f t="shared" si="5"/>
        <v/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8.3333333333333329E-2</v>
      </c>
      <c r="Q49" s="83">
        <v>1000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1262</v>
      </c>
      <c r="W49" s="173" t="s">
        <v>1263</v>
      </c>
      <c r="X49" s="218" t="s">
        <v>955</v>
      </c>
      <c r="Y49" s="158" t="s">
        <v>958</v>
      </c>
      <c r="Z49" s="158" t="s">
        <v>951</v>
      </c>
      <c r="AA49" s="83">
        <v>1</v>
      </c>
      <c r="AB49" s="70" t="s">
        <v>946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5.4861111111111138E-2</v>
      </c>
      <c r="AZ49" s="13"/>
      <c r="BA49" s="71"/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1</v>
      </c>
      <c r="BI49" s="16"/>
      <c r="BJ49" s="16" t="s">
        <v>1327</v>
      </c>
      <c r="BK49" s="16" t="s">
        <v>1328</v>
      </c>
      <c r="BL49" s="15"/>
      <c r="BM49" s="14"/>
      <c r="BN49" s="14"/>
      <c r="BO49" s="165"/>
      <c r="BP49" s="16"/>
      <c r="BQ49" s="12" t="str">
        <f t="shared" si="2"/>
        <v>Produção e Intervalo</v>
      </c>
      <c r="BR49" s="18">
        <f t="shared" si="3"/>
        <v>0.65833333333333366</v>
      </c>
      <c r="BS49" s="18">
        <f t="shared" si="4"/>
        <v>0</v>
      </c>
      <c r="BT49" s="225" t="str">
        <f t="shared" si="5"/>
        <v/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1221</v>
      </c>
      <c r="W50" s="173" t="s">
        <v>1329</v>
      </c>
      <c r="X50" s="218" t="s">
        <v>955</v>
      </c>
      <c r="Y50" s="158" t="s">
        <v>958</v>
      </c>
      <c r="Z50" s="158" t="s">
        <v>951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1</v>
      </c>
      <c r="BI50" s="16"/>
      <c r="BJ50" s="16" t="s">
        <v>1330</v>
      </c>
      <c r="BK50" s="16" t="s">
        <v>1331</v>
      </c>
      <c r="BL50" s="15"/>
      <c r="BM50" s="14"/>
      <c r="BN50" s="14"/>
      <c r="BO50" s="165"/>
      <c r="BP50" s="16"/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/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1311</v>
      </c>
      <c r="W51" s="173" t="s">
        <v>1312</v>
      </c>
      <c r="X51" s="218" t="s">
        <v>955</v>
      </c>
      <c r="Y51" s="158" t="s">
        <v>958</v>
      </c>
      <c r="Z51" s="158" t="s">
        <v>956</v>
      </c>
      <c r="AA51" s="83" t="s">
        <v>1313</v>
      </c>
      <c r="AB51" s="70" t="s">
        <v>946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1332</v>
      </c>
      <c r="BK51" s="16" t="s">
        <v>1333</v>
      </c>
      <c r="BL51" s="15"/>
      <c r="BM51" s="14" t="s">
        <v>986</v>
      </c>
      <c r="BN51" s="14" t="s">
        <v>986</v>
      </c>
      <c r="BO51" s="165" t="s">
        <v>986</v>
      </c>
      <c r="BP51" s="16" t="s">
        <v>1333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1230</v>
      </c>
      <c r="W52" s="173" t="s">
        <v>1231</v>
      </c>
      <c r="X52" s="218" t="s">
        <v>955</v>
      </c>
      <c r="Y52" s="158" t="s">
        <v>958</v>
      </c>
      <c r="Z52" s="158" t="s">
        <v>951</v>
      </c>
      <c r="AA52" s="83">
        <v>1</v>
      </c>
      <c r="AB52" s="70" t="s">
        <v>946</v>
      </c>
      <c r="AC52" s="70" t="s">
        <v>941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ERRO</v>
      </c>
      <c r="AZ52" s="13"/>
      <c r="BA52" s="71"/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1334</v>
      </c>
      <c r="BK52" s="16" t="s">
        <v>1335</v>
      </c>
      <c r="BL52" s="15"/>
      <c r="BM52" s="14"/>
      <c r="BN52" s="14"/>
      <c r="BO52" s="165"/>
      <c r="BP52" s="16"/>
      <c r="BQ52" s="12" t="e">
        <f t="shared" si="2"/>
        <v>#VALUE!</v>
      </c>
      <c r="BR52" s="18" t="e">
        <f t="shared" si="3"/>
        <v>#VALUE!</v>
      </c>
      <c r="BS52" s="18">
        <f t="shared" si="4"/>
        <v>0</v>
      </c>
      <c r="BT52" s="225" t="str">
        <f t="shared" si="5"/>
        <v/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1311</v>
      </c>
      <c r="W53" s="173" t="s">
        <v>1336</v>
      </c>
      <c r="X53" s="218" t="s">
        <v>955</v>
      </c>
      <c r="Y53" s="158" t="s">
        <v>958</v>
      </c>
      <c r="Z53" s="158" t="s">
        <v>960</v>
      </c>
      <c r="AA53" s="83">
        <v>1</v>
      </c>
      <c r="AB53" s="70" t="s">
        <v>946</v>
      </c>
      <c r="AC53" s="70" t="s">
        <v>941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/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1337</v>
      </c>
      <c r="BK53" s="16" t="s">
        <v>1338</v>
      </c>
      <c r="BL53" s="15"/>
      <c r="BM53" s="14"/>
      <c r="BN53" s="14"/>
      <c r="BO53" s="165"/>
      <c r="BP53" s="16"/>
      <c r="BQ53" s="12" t="str">
        <f t="shared" si="2"/>
        <v>Produção</v>
      </c>
      <c r="BR53" s="18">
        <f t="shared" si="3"/>
        <v>1</v>
      </c>
      <c r="BS53" s="18">
        <f t="shared" si="4"/>
        <v>0</v>
      </c>
      <c r="BT53" s="225" t="str">
        <f t="shared" si="5"/>
        <v/>
      </c>
    </row>
    <row r="54" spans="1:72" hidden="1">
      <c r="A54" s="50" t="str">
        <f t="shared" si="1"/>
        <v>A60</v>
      </c>
      <c r="B54" s="171"/>
      <c r="C54" s="8" t="str">
        <f>IF(BS_CONTROLE[[#This Row],[DATA]]="","",WEEKNUM(BS_CONTROLE[[#This Row],[DATA]]))</f>
        <v/>
      </c>
      <c r="D54" s="51" t="s">
        <v>703</v>
      </c>
      <c r="E54" s="318">
        <v>313</v>
      </c>
      <c r="F54" s="172" t="s">
        <v>629</v>
      </c>
      <c r="G54" s="9" t="str">
        <f>IF(D54="","*",VLOOKUP(F54,BS_ATIVIDADE[#All],3,FALSE))</f>
        <v>DETECÇÃO</v>
      </c>
      <c r="H54" s="173" t="s">
        <v>228</v>
      </c>
      <c r="I54" s="173" t="s">
        <v>1339</v>
      </c>
      <c r="J54" s="217">
        <v>74</v>
      </c>
      <c r="K54" s="217">
        <v>111</v>
      </c>
      <c r="L54" s="83" t="s">
        <v>607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54" s="173">
        <v>0.3125</v>
      </c>
      <c r="P54" s="173">
        <v>4.1666666666666664E-2</v>
      </c>
      <c r="Q54" s="83">
        <v>110</v>
      </c>
      <c r="R54" s="10" t="str">
        <f>IFERROR(_xlfn.XLOOKUP(F54, BS_ATIVIDADE[ATIVIDADE],BS_ATIVIDADE[UNIDADE] ), "*")</f>
        <v>KM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4" s="80" t="str">
        <f>IFERROR(_xlfn.XLOOKUP(J54, BASE_MAPA!$D$2:$D$359, BASE_MAPA!$I$2:$I$359), "ERRO")</f>
        <v>MARCO INICIAL - ALTO ARAGUAIA</v>
      </c>
      <c r="V54" s="198" t="s">
        <v>1227</v>
      </c>
      <c r="W54" s="173" t="s">
        <v>1253</v>
      </c>
      <c r="X54" s="218" t="s">
        <v>950</v>
      </c>
      <c r="Y54" s="158"/>
      <c r="Z54" s="158" t="s">
        <v>951</v>
      </c>
      <c r="AA54" s="83">
        <v>1</v>
      </c>
      <c r="AB54" s="70" t="s">
        <v>946</v>
      </c>
      <c r="AC54" s="70" t="s">
        <v>941</v>
      </c>
      <c r="AD54" s="173">
        <v>0.29166666666666669</v>
      </c>
      <c r="AE54" s="83">
        <v>5487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DETECÇÃO - RONDA 7 DIAS</v>
      </c>
      <c r="AJ54" s="9" t="str">
        <f>IF(D54="","*",VLOOKUP(AI54,BS_ATIVIDADE[#Data],3,FALSE))</f>
        <v>DETECÇÃO</v>
      </c>
      <c r="AK54" s="278" t="str">
        <f>IF(BS_CONTROLE[[#This Row],[Local - Partida]]=0, "-", BS_CONTROLE[[#This Row],[Local - Partida]])</f>
        <v>TIN2</v>
      </c>
      <c r="AL54" s="278" t="str">
        <f>IF(BS_CONTROLE[[#This Row],[Local - Encerramento]]=0, "-", BS_CONTROLE[[#This Row],[Local - Encerramento]])</f>
        <v>TMI</v>
      </c>
      <c r="AM54" s="278" t="str">
        <f>IF(BS_CONTROLE[[#This Row],[Entre - Estações]]=0, "-", BS_CONTROLE[[#This Row],[Entre - Estações]])</f>
        <v>TIN</v>
      </c>
      <c r="AN54" s="278" t="str">
        <f>IF(BS_CONTROLE[[#This Row],[SB]]=0, "-", BS_CONTROLE[[#This Row],[SB]])</f>
        <v>TIN1</v>
      </c>
      <c r="AO54" s="279">
        <f>IF(BS_CONTROLE[[#This Row],[SUB]]=0, "-", BS_CONTROLE[[#This Row],[SUB]])</f>
        <v>74</v>
      </c>
      <c r="AP54" s="280">
        <f>IF(BS_CONTROLE[[#This Row],[KM - Inicio]]=0, "-", BS_CONTROLE[[#This Row],[KM - Inicio]])</f>
        <v>111</v>
      </c>
      <c r="AQ54" s="280" t="str">
        <f>IF(BS_CONTROLE[[#This Row],[KM - Fim]]=0, "-", BS_CONTROLE[[#This Row],[KM - Fim]])</f>
        <v>-</v>
      </c>
      <c r="AR54" s="242"/>
      <c r="AS54" s="242"/>
      <c r="AT54" s="242"/>
      <c r="AU54" s="38"/>
      <c r="AV54" s="38"/>
      <c r="AW54" s="38"/>
      <c r="AX54" s="38"/>
      <c r="AY54" s="313">
        <f>IF(D54="","*",IFERROR(IF(ISODD(COUNT(AS54:AX54)),"ERRO",SUM((AT54-AS54),(AV54-AU54),(AX54-AW54))),"ERRO"))</f>
        <v>0</v>
      </c>
      <c r="AZ54" s="13"/>
      <c r="BA54" s="71"/>
      <c r="BB54" s="10" t="str">
        <f>IFERROR(_xlfn.XLOOKUP(AI54, BS_ATIVIDADE[ATIVIDADE],BS_ATIVIDADE[UNIDADE] ), "*")</f>
        <v>KM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4" s="11" t="str">
        <f>IFERROR(_xlfn.XLOOKUP(AO54, BASE_MAPA!$D$2:$D$359, BASE_MAPA!$I$2:$I$359), "ERRO")</f>
        <v>MARCO INICIAL - ALTO ARAGUAIA</v>
      </c>
      <c r="BF54" s="281" t="str">
        <f>IF(BS_CONTROLE[[#This Row],[Responsavel pelo boletim]]=0, "-", BS_CONTROLE[[#This Row],[Responsavel pelo boletim]])</f>
        <v>Miguel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5" t="str">
        <f t="shared" si="5"/>
        <v/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1278</v>
      </c>
      <c r="N55" s="217" t="s">
        <v>1279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1222</v>
      </c>
      <c r="X55" s="218" t="s">
        <v>955</v>
      </c>
      <c r="Y55" s="158" t="s">
        <v>958</v>
      </c>
      <c r="Z55" s="158" t="s">
        <v>951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1340</v>
      </c>
      <c r="BK55" s="16" t="s">
        <v>1341</v>
      </c>
      <c r="BL55" s="15"/>
      <c r="BM55" s="14" t="s">
        <v>972</v>
      </c>
      <c r="BN55" s="14" t="s">
        <v>993</v>
      </c>
      <c r="BO55" s="165" t="s">
        <v>1112</v>
      </c>
      <c r="BP55" s="16" t="s">
        <v>1342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1343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1344</v>
      </c>
      <c r="J56" s="217">
        <v>78</v>
      </c>
      <c r="K56" s="217">
        <v>336</v>
      </c>
      <c r="L56" s="83" t="s">
        <v>607</v>
      </c>
      <c r="M56" s="217" t="s">
        <v>1345</v>
      </c>
      <c r="N56" s="217" t="s">
        <v>1346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1347</v>
      </c>
      <c r="W56" s="321" t="s">
        <v>1348</v>
      </c>
      <c r="X56" s="218" t="s">
        <v>955</v>
      </c>
      <c r="Y56" s="158" t="s">
        <v>958</v>
      </c>
      <c r="Z56" s="158" t="s">
        <v>956</v>
      </c>
      <c r="AA56" s="83" t="s">
        <v>607</v>
      </c>
      <c r="AB56" s="70" t="s">
        <v>946</v>
      </c>
      <c r="AC56" s="70" t="s">
        <v>941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1</v>
      </c>
      <c r="BI56" s="16"/>
      <c r="BJ56" s="16" t="s">
        <v>1349</v>
      </c>
      <c r="BK56" s="16" t="s">
        <v>1349</v>
      </c>
      <c r="BL56" s="15"/>
      <c r="BM56" s="14"/>
      <c r="BN56" s="14"/>
      <c r="BO56" s="165"/>
      <c r="BP56" s="16"/>
      <c r="BQ56" s="12" t="str">
        <f t="shared" si="2"/>
        <v>Produção e Intervalo</v>
      </c>
      <c r="BR56" s="18">
        <f t="shared" si="3"/>
        <v>0</v>
      </c>
      <c r="BS56" s="18">
        <f t="shared" si="4"/>
        <v>0</v>
      </c>
      <c r="BT56" s="225" t="str">
        <f t="shared" si="5"/>
        <v/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05/12/205</v>
      </c>
      <c r="B59" s="171" t="s">
        <v>1350</v>
      </c>
      <c r="C59" s="8" t="e">
        <f>IF(BS_CONTROLE[[#This Row],[DATA]]="","",WEEKNUM(BS_CONTROLE[[#This Row],[DATA]]))</f>
        <v>#VALUE!</v>
      </c>
      <c r="D59" s="51"/>
      <c r="E59" s="314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BASE_MAPA!$D$2:$D$359, BASE_MAPA!$I$2:$I$359),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8" t="str">
        <f>IF(BS_CONTROLE[[#This Row],[Local - Partida]]=0, "-", BS_CONTROLE[[#This Row],[Local - Partida]])</f>
        <v>-</v>
      </c>
      <c r="AL59" s="278" t="str">
        <f>IF(BS_CONTROLE[[#This Row],[Local - Encerramento]]=0, "-", BS_CONTROLE[[#This Row],[Local - Encerramento]])</f>
        <v>-</v>
      </c>
      <c r="AM59" s="278" t="str">
        <f>IF(BS_CONTROLE[[#This Row],[Entre - Estações]]=0, "-", BS_CONTROLE[[#This Row],[Entre - Estações]])</f>
        <v>-</v>
      </c>
      <c r="AN59" s="278" t="str">
        <f>IF(BS_CONTROLE[[#This Row],[SB]]=0, "-", BS_CONTROLE[[#This Row],[SB]])</f>
        <v>-</v>
      </c>
      <c r="AO59" s="279" t="str">
        <f>IF(BS_CONTROLE[[#This Row],[SUB]]=0, "-", BS_CONTROLE[[#This Row],[SUB]])</f>
        <v>-</v>
      </c>
      <c r="AP59" s="280" t="str">
        <f>IF(BS_CONTROLE[[#This Row],[KM - Inicio]]=0, "-", BS_CONTROLE[[#This Row],[KM - Inicio]])</f>
        <v>-</v>
      </c>
      <c r="AQ59" s="280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BASE_MAPA!$D$2:$D$359, BASE_MAPA!$I$2:$I$359), "ERRO")</f>
        <v>ERRO</v>
      </c>
      <c r="BF59" s="281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1"/>
        <v>05/12/205</v>
      </c>
      <c r="B60" s="171" t="s">
        <v>1350</v>
      </c>
      <c r="C60" s="8" t="e">
        <f>IF(BS_CONTROLE[[#This Row],[DATA]]="","",WEEKNUM(BS_CONTROLE[[#This Row],[DATA]]))</f>
        <v>#VALUE!</v>
      </c>
      <c r="D60" s="51"/>
      <c r="E60" s="314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BASE_MAPA!$D$2:$D$359, BASE_MAPA!$I$2:$I$359),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8" t="str">
        <f>IF(BS_CONTROLE[[#This Row],[Local - Partida]]=0, "-", BS_CONTROLE[[#This Row],[Local - Partida]])</f>
        <v>-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-</v>
      </c>
      <c r="AN60" s="278" t="str">
        <f>IF(BS_CONTROLE[[#This Row],[SB]]=0, "-", BS_CONTROLE[[#This Row],[SB]])</f>
        <v>-</v>
      </c>
      <c r="AO60" s="279" t="str">
        <f>IF(BS_CONTROLE[[#This Row],[SUB]]=0, "-", BS_CONTROLE[[#This Row],[SUB]])</f>
        <v>-</v>
      </c>
      <c r="AP60" s="280" t="str">
        <f>IF(BS_CONTROLE[[#This Row],[KM - Inicio]]=0, "-", BS_CONTROLE[[#This Row],[KM - Inicio]])</f>
        <v>-</v>
      </c>
      <c r="AQ60" s="280" t="str">
        <f>IF(BS_CONTROLE[[#This Row],[KM - Fim]]=0, "-", BS_CONTROLE[[#This Row],[KM - Fim]])</f>
        <v>-</v>
      </c>
      <c r="AR60" s="242"/>
      <c r="AS60" s="242"/>
      <c r="AT60" s="242"/>
      <c r="AU60" s="38"/>
      <c r="AV60" s="38"/>
      <c r="AW60" s="38"/>
      <c r="AX60" s="38"/>
      <c r="AY60" s="313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BASE_MAPA!$D$2:$D$359, BASE_MAPA!$I$2:$I$359), "ERRO")</f>
        <v>ERRO</v>
      </c>
      <c r="BF60" s="281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 hidden="1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14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BASE_MAPA!$D$2:$D$359, BASE_MAPA!$I$2:$I$359),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-</v>
      </c>
      <c r="AN61" s="278" t="str">
        <f>IF(BS_CONTROLE[[#This Row],[SB]]=0, "-", BS_CONTROLE[[#This Row],[SB]])</f>
        <v>-</v>
      </c>
      <c r="AO61" s="279" t="str">
        <f>IF(BS_CONTROLE[[#This Row],[SUB]]=0, "-", BS_CONTROLE[[#This Row],[SUB]])</f>
        <v>-</v>
      </c>
      <c r="AP61" s="280" t="str">
        <f>IF(BS_CONTROLE[[#This Row],[KM - Inicio]]=0, "-", BS_CONTROLE[[#This Row],[KM - Inicio]])</f>
        <v>-</v>
      </c>
      <c r="AQ61" s="280" t="str">
        <f>IF(BS_CONTROLE[[#This Row],[KM - Fim]]=0, "-", BS_CONTROLE[[#This Row],[KM - Fim]])</f>
        <v>-</v>
      </c>
      <c r="AR61" s="242"/>
      <c r="AS61" s="242"/>
      <c r="AT61" s="242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BASE_MAPA!$D$2:$D$359, BASE_MAPA!$I$2:$I$359), "ERRO")</f>
        <v>ERRO</v>
      </c>
      <c r="BF61" s="281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 hidden="1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14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BASE_MAPA!$D$2:$D$359, BASE_MAPA!$I$2:$I$359),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-</v>
      </c>
      <c r="AN62" s="278" t="str">
        <f>IF(BS_CONTROLE[[#This Row],[SB]]=0, "-", BS_CONTROLE[[#This Row],[SB]])</f>
        <v>-</v>
      </c>
      <c r="AO62" s="279" t="str">
        <f>IF(BS_CONTROLE[[#This Row],[SUB]]=0, "-", BS_CONTROLE[[#This Row],[SUB]])</f>
        <v>-</v>
      </c>
      <c r="AP62" s="280" t="str">
        <f>IF(BS_CONTROLE[[#This Row],[KM - Inicio]]=0, "-", BS_CONTROLE[[#This Row],[KM - Inicio]])</f>
        <v>-</v>
      </c>
      <c r="AQ62" s="280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3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BASE_MAPA!$D$2:$D$359, BASE_MAPA!$I$2:$I$359), "ERRO")</f>
        <v>ERRO</v>
      </c>
      <c r="BF62" s="281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1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BASE_MAPA!$D$2:$D$359, BASE_MAPA!$I$2:$I$359),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8" t="str">
        <f>IF(BS_CONTROLE[[#This Row],[Local - Partida]]=0, "-", BS_CONTROLE[[#This Row],[Local - Partida]])</f>
        <v>-</v>
      </c>
      <c r="AL63" s="278" t="str">
        <f>IF(BS_CONTROLE[[#This Row],[Local - Encerramento]]=0, "-", BS_CONTROLE[[#This Row],[Local - Encerramento]])</f>
        <v>-</v>
      </c>
      <c r="AM63" s="278" t="str">
        <f>IF(BS_CONTROLE[[#This Row],[Entre - Estações]]=0, "-", BS_CONTROLE[[#This Row],[Entre - Estações]])</f>
        <v>-</v>
      </c>
      <c r="AN63" s="278" t="str">
        <f>IF(BS_CONTROLE[[#This Row],[SB]]=0, "-", BS_CONTROLE[[#This Row],[SB]])</f>
        <v>-</v>
      </c>
      <c r="AO63" s="279" t="str">
        <f>IF(BS_CONTROLE[[#This Row],[SUB]]=0, "-", BS_CONTROLE[[#This Row],[SUB]])</f>
        <v>-</v>
      </c>
      <c r="AP63" s="280" t="str">
        <f>IF(BS_CONTROLE[[#This Row],[KM - Inicio]]=0, "-", BS_CONTROLE[[#This Row],[KM - Inicio]])</f>
        <v>-</v>
      </c>
      <c r="AQ63" s="280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BASE_MAPA!$D$2:$D$359, BASE_MAPA!$I$2:$I$359), "ERRO")</f>
        <v>ERRO</v>
      </c>
      <c r="BF63" s="281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BASE_MAPA!$I$2:$I$359),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242"/>
      <c r="AS64" s="242"/>
      <c r="AT64" s="242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BASE_MAPA!$I$2:$I$359),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idden="1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14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BASE_MAPA!$D$2:$D$359, BASE_MAPA!$I$2:$I$359),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8" t="str">
        <f>IF(BS_CONTROLE[[#This Row],[Local - Partida]]=0, "-", BS_CONTROLE[[#This Row],[Local - Partida]])</f>
        <v>-</v>
      </c>
      <c r="AL65" s="278" t="str">
        <f>IF(BS_CONTROLE[[#This Row],[Local - Encerramento]]=0, "-", BS_CONTROLE[[#This Row],[Local - Encerramento]])</f>
        <v>-</v>
      </c>
      <c r="AM65" s="278" t="str">
        <f>IF(BS_CONTROLE[[#This Row],[Entre - Estações]]=0, "-", BS_CONTROLE[[#This Row],[Entre - Estações]])</f>
        <v>-</v>
      </c>
      <c r="AN65" s="278" t="str">
        <f>IF(BS_CONTROLE[[#This Row],[SB]]=0, "-", BS_CONTROLE[[#This Row],[SB]])</f>
        <v>-</v>
      </c>
      <c r="AO65" s="279" t="str">
        <f>IF(BS_CONTROLE[[#This Row],[SUB]]=0, "-", BS_CONTROLE[[#This Row],[SUB]])</f>
        <v>-</v>
      </c>
      <c r="AP65" s="280" t="str">
        <f>IF(BS_CONTROLE[[#This Row],[KM - Inicio]]=0, "-", BS_CONTROLE[[#This Row],[KM - Inicio]])</f>
        <v>-</v>
      </c>
      <c r="AQ65" s="280" t="str">
        <f>IF(BS_CONTROLE[[#This Row],[KM - Fim]]=0, "-", BS_CONTROLE[[#This Row],[KM - Fim]])</f>
        <v>-</v>
      </c>
      <c r="AR65" s="242"/>
      <c r="AS65" s="242"/>
      <c r="AT65" s="242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BASE_MAPA!$D$2:$D$359, BASE_MAPA!$I$2:$I$359), "ERRO")</f>
        <v>ERRO</v>
      </c>
      <c r="BF65" s="281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 hidden="1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14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607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BASE_MAPA!$D$2:$D$359, BASE_MAPA!$I$2:$I$359),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8" t="str">
        <f>IF(BS_CONTROLE[[#This Row],[Local - Partida]]=0, "-", BS_CONTROLE[[#This Row],[Local - Partida]])</f>
        <v>-</v>
      </c>
      <c r="AL66" s="278" t="str">
        <f>IF(BS_CONTROLE[[#This Row],[Local - Encerramento]]=0, "-", BS_CONTROLE[[#This Row],[Local - Encerramento]])</f>
        <v>-</v>
      </c>
      <c r="AM66" s="278" t="str">
        <f>IF(BS_CONTROLE[[#This Row],[Entre - Estações]]=0, "-", BS_CONTROLE[[#This Row],[Entre - Estações]])</f>
        <v>-</v>
      </c>
      <c r="AN66" s="278" t="str">
        <f>IF(BS_CONTROLE[[#This Row],[SB]]=0, "-", BS_CONTROLE[[#This Row],[SB]])</f>
        <v>-</v>
      </c>
      <c r="AO66" s="279" t="str">
        <f>IF(BS_CONTROLE[[#This Row],[SUB]]=0, "-", BS_CONTROLE[[#This Row],[SUB]])</f>
        <v>-</v>
      </c>
      <c r="AP66" s="280" t="str">
        <f>IF(BS_CONTROLE[[#This Row],[KM - Inicio]]=0, "-", BS_CONTROLE[[#This Row],[KM - Inicio]])</f>
        <v>-</v>
      </c>
      <c r="AQ66" s="280" t="str">
        <f>IF(BS_CONTROLE[[#This Row],[KM - Fim]]=0, "-", BS_CONTROLE[[#This Row],[KM - Fim]])</f>
        <v>-</v>
      </c>
      <c r="AR66" s="242"/>
      <c r="AS66" s="242"/>
      <c r="AT66" s="242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BASE_MAPA!$D$2:$D$359, BASE_MAPA!$I$2:$I$359), "ERRO")</f>
        <v>ERRO</v>
      </c>
      <c r="BF66" s="281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1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BASE_MAPA!$D$2:$D$359, BASE_MAPA!$I$2:$I$359),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8" t="str">
        <f>IF(BS_CONTROLE[[#This Row],[Local - Partida]]=0, "-", BS_CONTROLE[[#This Row],[Local - Partida]])</f>
        <v>-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-</v>
      </c>
      <c r="AN67" s="278" t="str">
        <f>IF(BS_CONTROLE[[#This Row],[SB]]=0, "-", BS_CONTROLE[[#This Row],[SB]])</f>
        <v>-</v>
      </c>
      <c r="AO67" s="279" t="str">
        <f>IF(BS_CONTROLE[[#This Row],[SUB]]=0, "-", BS_CONTROLE[[#This Row],[SUB]])</f>
        <v>-</v>
      </c>
      <c r="AP67" s="280" t="str">
        <f>IF(BS_CONTROLE[[#This Row],[KM - Inicio]]=0, "-", BS_CONTROLE[[#This Row],[KM - Inicio]])</f>
        <v>-</v>
      </c>
      <c r="AQ67" s="280" t="str">
        <f>IF(BS_CONTROLE[[#This Row],[KM - Fim]]=0, "-", BS_CONTROLE[[#This Row],[KM - Fim]])</f>
        <v>-</v>
      </c>
      <c r="AR67" s="242"/>
      <c r="AS67" s="242"/>
      <c r="AT67" s="242"/>
      <c r="AU67" s="38"/>
      <c r="AV67" s="38"/>
      <c r="AW67" s="38"/>
      <c r="AX67" s="38"/>
      <c r="AY67" s="313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BASE_MAPA!$D$2:$D$359, BASE_MAPA!$I$2:$I$359), "ERRO")</f>
        <v>ERRO</v>
      </c>
      <c r="BF67" s="281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BASE_MAPA!$I$2:$I$359),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BASE_MAPA!$I$2:$I$359),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14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BASE_MAPA!$D$2:$D$359, BASE_MAPA!$I$2:$I$359),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-</v>
      </c>
      <c r="AN69" s="278" t="str">
        <f>IF(BS_CONTROLE[[#This Row],[SB]]=0, "-", BS_CONTROLE[[#This Row],[SB]])</f>
        <v>-</v>
      </c>
      <c r="AO69" s="279" t="str">
        <f>IF(BS_CONTROLE[[#This Row],[SUB]]=0, "-", BS_CONTROLE[[#This Row],[SUB]])</f>
        <v>-</v>
      </c>
      <c r="AP69" s="280" t="str">
        <f>IF(BS_CONTROLE[[#This Row],[KM - Inicio]]=0, "-", BS_CONTROLE[[#This Row],[KM - Inicio]])</f>
        <v>-</v>
      </c>
      <c r="AQ69" s="280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BASE_MAPA!$D$2:$D$359, BASE_MAPA!$I$2:$I$359), "ERRO")</f>
        <v>ERRO</v>
      </c>
      <c r="BF69" s="281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 hidden="1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15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BASE_MAPA!$D$2:$D$359, BASE_MAPA!$I$2:$I$359),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-</v>
      </c>
      <c r="AN70" s="278" t="str">
        <f>IF(BS_CONTROLE[[#This Row],[SB]]=0, "-", BS_CONTROLE[[#This Row],[SB]])</f>
        <v>-</v>
      </c>
      <c r="AO70" s="279" t="str">
        <f>IF(BS_CONTROLE[[#This Row],[SUB]]=0, "-", BS_CONTROLE[[#This Row],[SUB]])</f>
        <v>-</v>
      </c>
      <c r="AP70" s="280" t="str">
        <f>IF(BS_CONTROLE[[#This Row],[KM - Inicio]]=0, "-", BS_CONTROLE[[#This Row],[KM - Inicio]])</f>
        <v>-</v>
      </c>
      <c r="AQ70" s="280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BASE_MAPA!$D$2:$D$359, BASE_MAPA!$I$2:$I$359), "ERRO")</f>
        <v>ERRO</v>
      </c>
      <c r="BF70" s="281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 hidden="1">
      <c r="A71" s="50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BASE_MAPA!$I$2:$I$359),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BASE_MAPA!$I$2:$I$359),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 t="str">
        <f t="shared" ref="BR71:BR100" si="8">IF(OR(B71="",F71=""),"*",AY71/P71)</f>
        <v>*</v>
      </c>
      <c r="BS71" s="18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0" t="str">
        <f t="shared" si="6"/>
        <v/>
      </c>
      <c r="B72" s="171"/>
      <c r="C72" s="8" t="str">
        <f>IF(BS_CONTROLE[[#This Row],[DATA]]="","",WEEKNUM(BS_CONTROLE[[#This Row],[DATA]]))</f>
        <v/>
      </c>
      <c r="D72" s="51"/>
      <c r="E72" s="314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BASE_MAPA!$D$2:$D$359, BASE_MAPA!$I$2:$I$359),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8" t="str">
        <f>IF(BS_CONTROLE[[#This Row],[Local - Partida]]=0, "-", BS_CONTROLE[[#This Row],[Local - Partida]])</f>
        <v>-</v>
      </c>
      <c r="AL72" s="278" t="str">
        <f>IF(BS_CONTROLE[[#This Row],[Local - Encerramento]]=0, "-", BS_CONTROLE[[#This Row],[Local - Encerramento]])</f>
        <v>-</v>
      </c>
      <c r="AM72" s="278" t="str">
        <f>IF(BS_CONTROLE[[#This Row],[Entre - Estações]]=0, "-", BS_CONTROLE[[#This Row],[Entre - Estações]])</f>
        <v>-</v>
      </c>
      <c r="AN72" s="278" t="str">
        <f>IF(BS_CONTROLE[[#This Row],[SB]]=0, "-", BS_CONTROLE[[#This Row],[SB]])</f>
        <v>-</v>
      </c>
      <c r="AO72" s="279" t="str">
        <f>IF(BS_CONTROLE[[#This Row],[SUB]]=0, "-", BS_CONTROLE[[#This Row],[SUB]])</f>
        <v>-</v>
      </c>
      <c r="AP72" s="280" t="str">
        <f>IF(BS_CONTROLE[[#This Row],[KM - Inicio]]=0, "-", BS_CONTROLE[[#This Row],[KM - Inicio]])</f>
        <v>-</v>
      </c>
      <c r="AQ72" s="280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BASE_MAPA!$D$2:$D$359, BASE_MAPA!$I$2:$I$359), "ERRO")</f>
        <v>ERRO</v>
      </c>
      <c r="BF72" s="281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Aderente</v>
      </c>
      <c r="BR72" s="18" t="str">
        <f t="shared" si="8"/>
        <v>*</v>
      </c>
      <c r="BS72" s="18" t="str">
        <f t="shared" si="9"/>
        <v>*</v>
      </c>
      <c r="BT72" s="225" t="str">
        <f t="shared" si="10"/>
        <v/>
      </c>
    </row>
    <row r="73" spans="1:72" hidden="1">
      <c r="A73" s="50" t="str">
        <f t="shared" si="6"/>
        <v/>
      </c>
      <c r="B73" s="171"/>
      <c r="C73" s="8" t="str">
        <f>IF(BS_CONTROLE[[#This Row],[DATA]]="","",WEEKNUM(BS_CONTROLE[[#This Row],[DATA]]))</f>
        <v/>
      </c>
      <c r="D73" s="51"/>
      <c r="E73" s="314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BASE_MAPA!$D$2:$D$359, BASE_MAPA!$I$2:$I$359),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8" t="str">
        <f>IF(BS_CONTROLE[[#This Row],[Local - Partida]]=0, "-", BS_CONTROLE[[#This Row],[Local - Partida]])</f>
        <v>-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-</v>
      </c>
      <c r="AN73" s="278" t="str">
        <f>IF(BS_CONTROLE[[#This Row],[SB]]=0, "-", BS_CONTROLE[[#This Row],[SB]])</f>
        <v>-</v>
      </c>
      <c r="AO73" s="279" t="str">
        <f>IF(BS_CONTROLE[[#This Row],[SUB]]=0, "-", BS_CONTROLE[[#This Row],[SUB]])</f>
        <v>-</v>
      </c>
      <c r="AP73" s="280" t="str">
        <f>IF(BS_CONTROLE[[#This Row],[KM - Inicio]]=0, "-", BS_CONTROLE[[#This Row],[KM - Inicio]])</f>
        <v>-</v>
      </c>
      <c r="AQ73" s="280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BASE_MAPA!$D$2:$D$359, BASE_MAPA!$I$2:$I$359), "ERRO")</f>
        <v>ERRO</v>
      </c>
      <c r="BF73" s="281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Aderente</v>
      </c>
      <c r="BR73" s="18" t="str">
        <f t="shared" si="8"/>
        <v>*</v>
      </c>
      <c r="BS73" s="18" t="str">
        <f t="shared" si="9"/>
        <v>*</v>
      </c>
      <c r="BT73" s="225" t="str">
        <f t="shared" si="10"/>
        <v/>
      </c>
    </row>
    <row r="74" spans="1:72" hidden="1">
      <c r="A74" s="50" t="str">
        <f t="shared" si="6"/>
        <v/>
      </c>
      <c r="B74" s="171"/>
      <c r="C74" s="8" t="str">
        <f>IF(BS_CONTROLE[[#This Row],[DATA]]="","",WEEKNUM(BS_CONTROLE[[#This Row],[DATA]]))</f>
        <v/>
      </c>
      <c r="D74" s="51"/>
      <c r="E74" s="314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BASE_MAPA!$D$2:$D$359, BASE_MAPA!$I$2:$I$359),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-</v>
      </c>
      <c r="AN74" s="278" t="str">
        <f>IF(BS_CONTROLE[[#This Row],[SB]]=0, "-", BS_CONTROLE[[#This Row],[SB]])</f>
        <v>-</v>
      </c>
      <c r="AO74" s="279" t="str">
        <f>IF(BS_CONTROLE[[#This Row],[SUB]]=0, "-", BS_CONTROLE[[#This Row],[SUB]])</f>
        <v>-</v>
      </c>
      <c r="AP74" s="280" t="str">
        <f>IF(BS_CONTROLE[[#This Row],[KM - Inicio]]=0, "-", BS_CONTROLE[[#This Row],[KM - Inicio]])</f>
        <v>-</v>
      </c>
      <c r="AQ74" s="280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BASE_MAPA!$D$2:$D$359, BASE_MAPA!$I$2:$I$359), "ERRO")</f>
        <v>ERRO</v>
      </c>
      <c r="BF74" s="281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Aderente</v>
      </c>
      <c r="BR74" s="18" t="str">
        <f t="shared" si="8"/>
        <v>*</v>
      </c>
      <c r="BS74" s="18" t="str">
        <f t="shared" si="9"/>
        <v>*</v>
      </c>
      <c r="BT74" s="225" t="str">
        <f t="shared" si="10"/>
        <v/>
      </c>
    </row>
    <row r="75" spans="1:72" hidden="1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14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BASE_MAPA!$D$2:$D$359, BASE_MAPA!$I$2:$I$359),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-</v>
      </c>
      <c r="AN75" s="278" t="str">
        <f>IF(BS_CONTROLE[[#This Row],[SB]]=0, "-", BS_CONTROLE[[#This Row],[SB]])</f>
        <v>-</v>
      </c>
      <c r="AO75" s="279" t="str">
        <f>IF(BS_CONTROLE[[#This Row],[SUB]]=0, "-", BS_CONTROLE[[#This Row],[SUB]])</f>
        <v>-</v>
      </c>
      <c r="AP75" s="280" t="str">
        <f>IF(BS_CONTROLE[[#This Row],[KM - Inicio]]=0, "-", BS_CONTROLE[[#This Row],[KM - Inicio]])</f>
        <v>-</v>
      </c>
      <c r="AQ75" s="280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3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BASE_MAPA!$D$2:$D$359, BASE_MAPA!$I$2:$I$359), "ERRO")</f>
        <v>ERRO</v>
      </c>
      <c r="BF75" s="281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 hidden="1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1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BASE_MAPA!$D$2:$D$359, BASE_MAPA!$I$2:$I$359),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8" t="str">
        <f>IF(BS_CONTROLE[[#This Row],[Local - Partida]]=0, "-", BS_CONTROLE[[#This Row],[Local - Partida]])</f>
        <v>-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-</v>
      </c>
      <c r="AN78" s="278" t="str">
        <f>IF(BS_CONTROLE[[#This Row],[SB]]=0, "-", BS_CONTROLE[[#This Row],[SB]])</f>
        <v>-</v>
      </c>
      <c r="AO78" s="279" t="str">
        <f>IF(BS_CONTROLE[[#This Row],[SUB]]=0, "-", BS_CONTROLE[[#This Row],[SUB]])</f>
        <v>-</v>
      </c>
      <c r="AP78" s="280" t="str">
        <f>IF(BS_CONTROLE[[#This Row],[KM - Inicio]]=0, "-", BS_CONTROLE[[#This Row],[KM - Inicio]])</f>
        <v>-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BASE_MAPA!$D$2:$D$359, BASE_MAPA!$I$2:$I$359), "ERRO")</f>
        <v>ERRO</v>
      </c>
      <c r="BF78" s="281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 hidden="1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14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BASE_MAPA!$D$2:$D$359, BASE_MAPA!$I$2:$I$359),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8" t="str">
        <f>IF(BS_CONTROLE[[#This Row],[Local - Partida]]=0, "-", BS_CONTROLE[[#This Row],[Local - Partida]])</f>
        <v>-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-</v>
      </c>
      <c r="AN79" s="278" t="str">
        <f>IF(BS_CONTROLE[[#This Row],[SB]]=0, "-", BS_CONTROLE[[#This Row],[SB]])</f>
        <v>-</v>
      </c>
      <c r="AO79" s="279" t="str">
        <f>IF(BS_CONTROLE[[#This Row],[SUB]]=0, "-", BS_CONTROLE[[#This Row],[SUB]])</f>
        <v>-</v>
      </c>
      <c r="AP79" s="280" t="str">
        <f>IF(BS_CONTROLE[[#This Row],[KM - Inicio]]=0, "-", BS_CONTROLE[[#This Row],[KM - Inicio]])</f>
        <v>-</v>
      </c>
      <c r="AQ79" s="280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BASE_MAPA!$D$2:$D$359, BASE_MAPA!$I$2:$I$359), "ERRO")</f>
        <v>ERRO</v>
      </c>
      <c r="BF79" s="281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 hidden="1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14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BASE_MAPA!$D$2:$D$359, BASE_MAPA!$I$2:$I$359),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8" t="str">
        <f>IF(BS_CONTROLE[[#This Row],[Local - Partida]]=0, "-", BS_CONTROLE[[#This Row],[Local - Partida]])</f>
        <v>-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-</v>
      </c>
      <c r="AN80" s="278" t="str">
        <f>IF(BS_CONTROLE[[#This Row],[SB]]=0, "-", BS_CONTROLE[[#This Row],[SB]])</f>
        <v>-</v>
      </c>
      <c r="AO80" s="279" t="str">
        <f>IF(BS_CONTROLE[[#This Row],[SUB]]=0, "-", BS_CONTROLE[[#This Row],[SUB]])</f>
        <v>-</v>
      </c>
      <c r="AP80" s="280" t="str">
        <f>IF(BS_CONTROLE[[#This Row],[KM - Inicio]]=0, "-", BS_CONTROLE[[#This Row],[KM - Inicio]])</f>
        <v>-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BASE_MAPA!$D$2:$D$359, BASE_MAPA!$I$2:$I$359), "ERRO")</f>
        <v>ERRO</v>
      </c>
      <c r="BF80" s="281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 hidden="1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14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BASE_MAPA!$D$2:$D$359, BASE_MAPA!$I$2:$I$359),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-</v>
      </c>
      <c r="AN81" s="278" t="str">
        <f>IF(BS_CONTROLE[[#This Row],[SB]]=0, "-", BS_CONTROLE[[#This Row],[SB]])</f>
        <v>-</v>
      </c>
      <c r="AO81" s="279" t="str">
        <f>IF(BS_CONTROLE[[#This Row],[SUB]]=0, "-", BS_CONTROLE[[#This Row],[SUB]])</f>
        <v>-</v>
      </c>
      <c r="AP81" s="280" t="str">
        <f>IF(BS_CONTROLE[[#This Row],[KM - Inicio]]=0, "-", BS_CONTROLE[[#This Row],[KM - Inicio]])</f>
        <v>-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BASE_MAPA!$D$2:$D$359, BASE_MAPA!$I$2:$I$359), "ERRO")</f>
        <v>ERRO</v>
      </c>
      <c r="BF81" s="281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 hidden="1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15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BASE_MAPA!$D$2:$D$359, BASE_MAPA!$I$2:$I$359),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8" t="str">
        <f>IF(BS_CONTROLE[[#This Row],[Local - Partida]]=0, "-", BS_CONTROLE[[#This Row],[Local - Partida]])</f>
        <v>-</v>
      </c>
      <c r="AL82" s="278" t="str">
        <f>IF(BS_CONTROLE[[#This Row],[Local - Encerramento]]=0, "-", BS_CONTROLE[[#This Row],[Local - Encerramento]])</f>
        <v>-</v>
      </c>
      <c r="AM82" s="278" t="str">
        <f>IF(BS_CONTROLE[[#This Row],[Entre - Estações]]=0, "-", BS_CONTROLE[[#This Row],[Entre - Estações]])</f>
        <v>-</v>
      </c>
      <c r="AN82" s="278" t="str">
        <f>IF(BS_CONTROLE[[#This Row],[SB]]=0, "-", BS_CONTROLE[[#This Row],[SB]])</f>
        <v>-</v>
      </c>
      <c r="AO82" s="279" t="str">
        <f>IF(BS_CONTROLE[[#This Row],[SUB]]=0, "-", BS_CONTROLE[[#This Row],[SUB]])</f>
        <v>-</v>
      </c>
      <c r="AP82" s="280" t="str">
        <f>IF(BS_CONTROLE[[#This Row],[KM - Inicio]]=0, "-", BS_CONTROLE[[#This Row],[KM - Inicio]])</f>
        <v>-</v>
      </c>
      <c r="AQ82" s="280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3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BASE_MAPA!$D$2:$D$359, BASE_MAPA!$I$2:$I$359), "ERRO")</f>
        <v>ERRO</v>
      </c>
      <c r="BF82" s="281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 hidden="1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14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BASE_MAPA!$D$2:$D$359, BASE_MAPA!$I$2:$I$359),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8" t="str">
        <f>IF(BS_CONTROLE[[#This Row],[Local - Partida]]=0, "-", BS_CONTROLE[[#This Row],[Local - Partida]])</f>
        <v>-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-</v>
      </c>
      <c r="AN83" s="278" t="str">
        <f>IF(BS_CONTROLE[[#This Row],[SB]]=0, "-", BS_CONTROLE[[#This Row],[SB]])</f>
        <v>-</v>
      </c>
      <c r="AO83" s="279" t="str">
        <f>IF(BS_CONTROLE[[#This Row],[SUB]]=0, "-", BS_CONTROLE[[#This Row],[SUB]])</f>
        <v>-</v>
      </c>
      <c r="AP83" s="280" t="str">
        <f>IF(BS_CONTROLE[[#This Row],[KM - Inicio]]=0, "-", BS_CONTROLE[[#This Row],[KM - Inicio]])</f>
        <v>-</v>
      </c>
      <c r="AQ83" s="280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BASE_MAPA!$D$2:$D$359, BASE_MAPA!$I$2:$I$359), "ERRO")</f>
        <v>ERRO</v>
      </c>
      <c r="BF83" s="281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 hidden="1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14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BASE_MAPA!$D$2:$D$359, BASE_MAPA!$I$2:$I$359),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8" t="str">
        <f>IF(BS_CONTROLE[[#This Row],[Local - Partida]]=0, "-", BS_CONTROLE[[#This Row],[Local - Partida]])</f>
        <v>-</v>
      </c>
      <c r="AL84" s="278" t="str">
        <f>IF(BS_CONTROLE[[#This Row],[Local - Encerramento]]=0, "-", BS_CONTROLE[[#This Row],[Local - Encerramento]])</f>
        <v>-</v>
      </c>
      <c r="AM84" s="278" t="str">
        <f>IF(BS_CONTROLE[[#This Row],[Entre - Estações]]=0, "-", BS_CONTROLE[[#This Row],[Entre - Estações]])</f>
        <v>-</v>
      </c>
      <c r="AN84" s="278" t="str">
        <f>IF(BS_CONTROLE[[#This Row],[SB]]=0, "-", BS_CONTROLE[[#This Row],[SB]])</f>
        <v>-</v>
      </c>
      <c r="AO84" s="279" t="str">
        <f>IF(BS_CONTROLE[[#This Row],[SUB]]=0, "-", BS_CONTROLE[[#This Row],[SUB]])</f>
        <v>-</v>
      </c>
      <c r="AP84" s="280" t="str">
        <f>IF(BS_CONTROLE[[#This Row],[KM - Inicio]]=0, "-", BS_CONTROLE[[#This Row],[KM - Inicio]])</f>
        <v>-</v>
      </c>
      <c r="AQ84" s="280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BASE_MAPA!$D$2:$D$359, BASE_MAPA!$I$2:$I$359), "ERRO")</f>
        <v>ERRO</v>
      </c>
      <c r="BF84" s="281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 hidden="1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14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BASE_MAPA!$D$2:$D$359, BASE_MAPA!$I$2:$I$359),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8" t="str">
        <f>IF(BS_CONTROLE[[#This Row],[Local - Partida]]=0, "-", BS_CONTROLE[[#This Row],[Local - Partida]])</f>
        <v>-</v>
      </c>
      <c r="AL85" s="278" t="str">
        <f>IF(BS_CONTROLE[[#This Row],[Local - Encerramento]]=0, "-", BS_CONTROLE[[#This Row],[Local - Encerramento]])</f>
        <v>-</v>
      </c>
      <c r="AM85" s="278" t="str">
        <f>IF(BS_CONTROLE[[#This Row],[Entre - Estações]]=0, "-", BS_CONTROLE[[#This Row],[Entre - Estações]])</f>
        <v>-</v>
      </c>
      <c r="AN85" s="278" t="str">
        <f>IF(BS_CONTROLE[[#This Row],[SB]]=0, "-", BS_CONTROLE[[#This Row],[SB]])</f>
        <v>-</v>
      </c>
      <c r="AO85" s="279" t="str">
        <f>IF(BS_CONTROLE[[#This Row],[SUB]]=0, "-", BS_CONTROLE[[#This Row],[SUB]])</f>
        <v>-</v>
      </c>
      <c r="AP85" s="280" t="str">
        <f>IF(BS_CONTROLE[[#This Row],[KM - Inicio]]=0, "-", BS_CONTROLE[[#This Row],[KM - Inicio]])</f>
        <v>-</v>
      </c>
      <c r="AQ85" s="280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BASE_MAPA!$D$2:$D$359, BASE_MAPA!$I$2:$I$359), "ERRO")</f>
        <v>ERRO</v>
      </c>
      <c r="BF85" s="281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14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BASE_MAPA!$D$2:$D$359, BASE_MAPA!$I$2:$I$359),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8" t="str">
        <f>IF(BS_CONTROLE[[#This Row],[Local - Partida]]=0, "-", BS_CONTROLE[[#This Row],[Local - Partida]])</f>
        <v>-</v>
      </c>
      <c r="AL87" s="278" t="str">
        <f>IF(BS_CONTROLE[[#This Row],[Local - Encerramento]]=0, "-", BS_CONTROLE[[#This Row],[Local - Encerramento]])</f>
        <v>-</v>
      </c>
      <c r="AM87" s="278" t="str">
        <f>IF(BS_CONTROLE[[#This Row],[Entre - Estações]]=0, "-", BS_CONTROLE[[#This Row],[Entre - Estações]])</f>
        <v>-</v>
      </c>
      <c r="AN87" s="278" t="str">
        <f>IF(BS_CONTROLE[[#This Row],[SB]]=0, "-", BS_CONTROLE[[#This Row],[SB]])</f>
        <v>-</v>
      </c>
      <c r="AO87" s="279" t="str">
        <f>IF(BS_CONTROLE[[#This Row],[SUB]]=0, "-", BS_CONTROLE[[#This Row],[SUB]])</f>
        <v>-</v>
      </c>
      <c r="AP87" s="280" t="str">
        <f>IF(BS_CONTROLE[[#This Row],[KM - Inicio]]=0, "-", BS_CONTROLE[[#This Row],[KM - Inicio]])</f>
        <v>-</v>
      </c>
      <c r="AQ87" s="280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BASE_MAPA!$D$2:$D$359, BASE_MAPA!$I$2:$I$359), "ERRO")</f>
        <v>ERRO</v>
      </c>
      <c r="BF87" s="281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 hidden="1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1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BASE_MAPA!$D$2:$D$359, BASE_MAPA!$I$2:$I$359),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8" t="str">
        <f>IF(BS_CONTROLE[[#This Row],[Local - Partida]]=0, "-", BS_CONTROLE[[#This Row],[Local - Partida]])</f>
        <v>-</v>
      </c>
      <c r="AL88" s="278" t="str">
        <f>IF(BS_CONTROLE[[#This Row],[Local - Encerramento]]=0, "-", BS_CONTROLE[[#This Row],[Local - Encerramento]])</f>
        <v>-</v>
      </c>
      <c r="AM88" s="278" t="str">
        <f>IF(BS_CONTROLE[[#This Row],[Entre - Estações]]=0, "-", BS_CONTROLE[[#This Row],[Entre - Estações]])</f>
        <v>-</v>
      </c>
      <c r="AN88" s="278" t="str">
        <f>IF(BS_CONTROLE[[#This Row],[SB]]=0, "-", BS_CONTROLE[[#This Row],[SB]])</f>
        <v>-</v>
      </c>
      <c r="AO88" s="279" t="str">
        <f>IF(BS_CONTROLE[[#This Row],[SUB]]=0, "-", BS_CONTROLE[[#This Row],[SUB]])</f>
        <v>-</v>
      </c>
      <c r="AP88" s="280" t="str">
        <f>IF(BS_CONTROLE[[#This Row],[KM - Inicio]]=0, "-", BS_CONTROLE[[#This Row],[KM - Inicio]])</f>
        <v>-</v>
      </c>
      <c r="AQ88" s="280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3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BASE_MAPA!$D$2:$D$359, BASE_MAPA!$I$2:$I$359), "ERRO")</f>
        <v>ERRO</v>
      </c>
      <c r="BF88" s="281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 hidden="1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 hidden="1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14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BASE_MAPA!$D$2:$D$359, BASE_MAPA!$I$2:$I$359),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8" t="str">
        <f>IF(BS_CONTROLE[[#This Row],[Local - Partida]]=0, "-", BS_CONTROLE[[#This Row],[Local - Partida]])</f>
        <v>-</v>
      </c>
      <c r="AL90" s="278" t="str">
        <f>IF(BS_CONTROLE[[#This Row],[Local - Encerramento]]=0, "-", BS_CONTROLE[[#This Row],[Local - Encerramento]])</f>
        <v>-</v>
      </c>
      <c r="AM90" s="278" t="str">
        <f>IF(BS_CONTROLE[[#This Row],[Entre - Estações]]=0, "-", BS_CONTROLE[[#This Row],[Entre - Estações]])</f>
        <v>-</v>
      </c>
      <c r="AN90" s="278" t="str">
        <f>IF(BS_CONTROLE[[#This Row],[SB]]=0, "-", BS_CONTROLE[[#This Row],[SB]])</f>
        <v>-</v>
      </c>
      <c r="AO90" s="279" t="str">
        <f>IF(BS_CONTROLE[[#This Row],[SUB]]=0, "-", BS_CONTROLE[[#This Row],[SUB]])</f>
        <v>-</v>
      </c>
      <c r="AP90" s="280" t="str">
        <f>IF(BS_CONTROLE[[#This Row],[KM - Inicio]]=0, "-", BS_CONTROLE[[#This Row],[KM - Inicio]])</f>
        <v>-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BASE_MAPA!$D$2:$D$359, BASE_MAPA!$I$2:$I$359), "ERRO")</f>
        <v>ERRO</v>
      </c>
      <c r="BF90" s="281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 hidden="1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BASE_MAPA!$I$2:$I$359),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BASE_MAPA!$I$2:$I$359),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 hidden="1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BASE_MAPA!$I$2:$I$359),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BASE_MAPA!$I$2:$I$359),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 hidden="1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BASE_MAPA!$I$2:$I$359),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BASE_MAPA!$I$2:$I$359),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 hidden="1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15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BASE_MAPA!$D$2:$D$359, BASE_MAPA!$I$2:$I$359),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8" t="str">
        <f>IF(BS_CONTROLE[[#This Row],[Local - Partida]]=0, "-", BS_CONTROLE[[#This Row],[Local - Partida]])</f>
        <v>-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-</v>
      </c>
      <c r="AN94" s="278" t="str">
        <f>IF(BS_CONTROLE[[#This Row],[SB]]=0, "-", BS_CONTROLE[[#This Row],[SB]])</f>
        <v>-</v>
      </c>
      <c r="AO94" s="279" t="str">
        <f>IF(BS_CONTROLE[[#This Row],[SUB]]=0, "-", BS_CONTROLE[[#This Row],[SUB]])</f>
        <v>-</v>
      </c>
      <c r="AP94" s="280" t="str">
        <f>IF(BS_CONTROLE[[#This Row],[KM - Inicio]]=0, "-", BS_CONTROLE[[#This Row],[KM - Inicio]])</f>
        <v>-</v>
      </c>
      <c r="AQ94" s="280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BASE_MAPA!$D$2:$D$359, BASE_MAPA!$I$2:$I$359), "ERRO")</f>
        <v>ERRO</v>
      </c>
      <c r="BF94" s="281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hidden="1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14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BASE_MAPA!$D$2:$D$359, BASE_MAPA!$I$2:$I$359),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8" t="str">
        <f>IF(BS_CONTROLE[[#This Row],[Local - Partida]]=0, "-", BS_CONTROLE[[#This Row],[Local - Partida]])</f>
        <v>-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-</v>
      </c>
      <c r="AN95" s="278" t="str">
        <f>IF(BS_CONTROLE[[#This Row],[SB]]=0, "-", BS_CONTROLE[[#This Row],[SB]])</f>
        <v>-</v>
      </c>
      <c r="AO95" s="279" t="str">
        <f>IF(BS_CONTROLE[[#This Row],[SUB]]=0, "-", BS_CONTROLE[[#This Row],[SUB]])</f>
        <v>-</v>
      </c>
      <c r="AP95" s="280" t="str">
        <f>IF(BS_CONTROLE[[#This Row],[KM - Inicio]]=0, "-", BS_CONTROLE[[#This Row],[KM - Inicio]])</f>
        <v>-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BASE_MAPA!$D$2:$D$359, BASE_MAPA!$I$2:$I$359), "ERRO")</f>
        <v>ERRO</v>
      </c>
      <c r="BF95" s="281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idden="1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14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BASE_MAPA!$D$2:$D$359, BASE_MAPA!$I$2:$I$359),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8" t="str">
        <f>IF(BS_CONTROLE[[#This Row],[Local - Partida]]=0, "-", BS_CONTROLE[[#This Row],[Local - Partida]])</f>
        <v>-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-</v>
      </c>
      <c r="AN96" s="278" t="str">
        <f>IF(BS_CONTROLE[[#This Row],[SB]]=0, "-", BS_CONTROLE[[#This Row],[SB]])</f>
        <v>-</v>
      </c>
      <c r="AO96" s="279" t="str">
        <f>IF(BS_CONTROLE[[#This Row],[SUB]]=0, "-", BS_CONTROLE[[#This Row],[SUB]])</f>
        <v>-</v>
      </c>
      <c r="AP96" s="280" t="str">
        <f>IF(BS_CONTROLE[[#This Row],[KM - Inicio]]=0, "-", BS_CONTROLE[[#This Row],[KM - Inicio]])</f>
        <v>-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BASE_MAPA!$D$2:$D$359, BASE_MAPA!$I$2:$I$359), "ERRO")</f>
        <v>ERRO</v>
      </c>
      <c r="BF96" s="281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 hidden="1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14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BASE_MAPA!$D$2:$D$359, BASE_MAPA!$I$2:$I$359),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-</v>
      </c>
      <c r="AN97" s="278" t="str">
        <f>IF(BS_CONTROLE[[#This Row],[SB]]=0, "-", BS_CONTROLE[[#This Row],[SB]])</f>
        <v>-</v>
      </c>
      <c r="AO97" s="279" t="str">
        <f>IF(BS_CONTROLE[[#This Row],[SUB]]=0, "-", BS_CONTROLE[[#This Row],[SUB]])</f>
        <v>-</v>
      </c>
      <c r="AP97" s="280" t="str">
        <f>IF(BS_CONTROLE[[#This Row],[KM - Inicio]]=0, "-", BS_CONTROLE[[#This Row],[KM - Inicio]])</f>
        <v>-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BASE_MAPA!$D$2:$D$359, BASE_MAPA!$I$2:$I$359), "ERRO")</f>
        <v>ERRO</v>
      </c>
      <c r="BF97" s="281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 hidden="1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14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BASE_MAPA!$D$2:$D$359, BASE_MAPA!$I$2:$I$359),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8" t="str">
        <f>IF(BS_CONTROLE[[#This Row],[Local - Partida]]=0, "-", BS_CONTROLE[[#This Row],[Local - Partida]])</f>
        <v>-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-</v>
      </c>
      <c r="AN98" s="278" t="str">
        <f>IF(BS_CONTROLE[[#This Row],[SB]]=0, "-", BS_CONTROLE[[#This Row],[SB]])</f>
        <v>-</v>
      </c>
      <c r="AO98" s="279" t="str">
        <f>IF(BS_CONTROLE[[#This Row],[SUB]]=0, "-", BS_CONTROLE[[#This Row],[SUB]])</f>
        <v>-</v>
      </c>
      <c r="AP98" s="280" t="str">
        <f>IF(BS_CONTROLE[[#This Row],[KM - Inicio]]=0, "-", BS_CONTROLE[[#This Row],[KM - Inicio]])</f>
        <v>-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BASE_MAPA!$D$2:$D$359, BASE_MAPA!$I$2:$I$359), "ERRO")</f>
        <v>ERRO</v>
      </c>
      <c r="BF98" s="281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 hidden="1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14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8" t="str">
        <f>IF(BS_CONTROLE[[#This Row],[Local - Partida]]=0, "-", BS_CONTROLE[[#This Row],[Local - Partida]])</f>
        <v>-</v>
      </c>
      <c r="AL99" s="278" t="str">
        <f>IF(BS_CONTROLE[[#This Row],[Local - Encerramento]]=0, "-", BS_CONTROLE[[#This Row],[Local - Encerramento]])</f>
        <v>-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 hidden="1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 hidden="1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 hidden="1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 hidden="1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 hidden="1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 hidden="1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 hidden="1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 hidden="1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 hidden="1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 hidden="1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 hidden="1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 hidden="1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 hidden="1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 hidden="1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 hidden="1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 hidden="1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 hidden="1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 hidden="1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 hidden="1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 hidden="1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 hidden="1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 hidden="1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 hidden="1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 hidden="1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 hidden="1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 hidden="1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 hidden="1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 hidden="1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hidden="1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idden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hidden="1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 hidden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 hidden="1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 hidden="1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 hidden="1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 hidden="1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hidden="1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idden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 hidden="1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hidden="1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idden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 hidden="1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 hidden="1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 hidden="1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7:K400 J54:K54 J50:K50 J44:K48" name="Range1_8_1"/>
    <protectedRange sqref="O408:Q450 O15:Q18 O21:Q21 O23:Q23 O28:Q28 O40:Q40 O36:Q37 O30:Q34 O57:Q400 O54:Q54 O50:Q51 O44:Q48" name="Range1_9_1"/>
    <protectedRange sqref="V408:Y450 Y6:Y12 X13:Y14 V21:Y21 V15:Y18 Y19:Y20 X28 Y23:Y31 Y37:Y38 Y40:Y43 V36 Y35 V32:Y34 X36:Y36 V57:Y400 V44:Y45 V48 X48 V47:X47 Y46:Y56" name="Range1_11_1"/>
    <protectedRange sqref="Z408:AD450 Z6:Z15 Z21:AD21 Z16:AD18 Z23:Z28 Z37 Z36:AD36 Z32:AD34 Z57:AD400 Z45:AD45 Z41:Z44 Z52:Z53 Z50 Z55 Z47:AD48" name="Range1_12_1"/>
    <protectedRange sqref="BF6:BF552" name="Range1_18_1"/>
    <protectedRange sqref="J401:K407 J6:K13 J26:K27 J40:K42 J51:K53" name="Range1_8_1_1"/>
    <protectedRange sqref="O401:Q406 O6:Q11 O12 O26:Q27 O41:Q42 O52:Q53" name="Range1_9_1_1"/>
    <protectedRange sqref="O407:Q407 O13:Q13 P12:Q12" name="Range1_9_1_4"/>
    <protectedRange sqref="Y404 V401:Y403 V405:Y407 V6:X8 V10:X12 V13:W13 V23:X27 V37:X37 V41:X43 W36 W48 V52:X53 V50:X50 V55:X55" name="Range1_11_1_1"/>
    <protectedRange sqref="Z401:AD403 Z405:AD407 AA6:AD8 AA10:AD13 AA23:AD27 AA37:AD37 AA41:AD43 AA52:AD53 AA50:AD50 AA55:AD55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" name="Range1_8_1_3"/>
    <protectedRange sqref="O20:Q20 O35:Q35" name="Range1_9_1_3"/>
    <protectedRange sqref="V20:X20 V35:X35 V46:X46" name="Range1_11_1_3"/>
    <protectedRange sqref="Z20:AD20 Z35:AD35 Z46:AD46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" name="Range1_11_1_6"/>
    <protectedRange sqref="Z40:AD40 Z51:AD51" name="Range1_12_1_5"/>
    <protectedRange sqref="J39:K39" name="Range1_8_1_5"/>
    <protectedRange sqref="O39:Q39" name="Range1_9_1_6"/>
    <protectedRange sqref="Y39" name="Range1_11_1_7"/>
    <protectedRange sqref="V39:X39 V54:X54" name="Range1_11_1_2_2"/>
    <protectedRange sqref="Z39:AD39 Z54:AD54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648" priority="19095" operator="equal">
      <formula>"ERRO"</formula>
    </cfRule>
  </conditionalFormatting>
  <conditionalFormatting sqref="X4 Y475:Y550 Y408:Z474 Y1:Z18 Y21:Z21 Y23:Z26 Z27:Z28 Z31 Y27:Y31 Y36:Z37 Y32:Z34 Y40:Z45 Y54:Z54 Y57:Z400 Z47:Z53 Z55">
    <cfRule type="cellIs" dxfId="647" priority="19084" operator="equal">
      <formula>"OPORTUNIDADE"</formula>
    </cfRule>
  </conditionalFormatting>
  <conditionalFormatting sqref="AZ6:AZ522">
    <cfRule type="expression" dxfId="646" priority="19079">
      <formula>$BU6=1</formula>
    </cfRule>
  </conditionalFormatting>
  <conditionalFormatting sqref="BQ6:BQ599">
    <cfRule type="cellIs" dxfId="645" priority="19090" operator="equal">
      <formula>"Produção e Intervalo"</formula>
    </cfRule>
    <cfRule type="cellIs" dxfId="644" priority="19091" operator="equal">
      <formula>"Aderente"</formula>
    </cfRule>
    <cfRule type="cellIs" dxfId="643" priority="19092" operator="equal">
      <formula>"Intervalo"</formula>
    </cfRule>
    <cfRule type="cellIs" dxfId="642" priority="19093" operator="equal">
      <formula>"Produção"</formula>
    </cfRule>
    <cfRule type="cellIs" dxfId="641" priority="19094" operator="equal">
      <formula>"ERRO"</formula>
    </cfRule>
  </conditionalFormatting>
  <conditionalFormatting sqref="BR6:BS552">
    <cfRule type="cellIs" dxfId="640" priority="19072" operator="equal">
      <formula>"*"</formula>
    </cfRule>
    <cfRule type="cellIs" dxfId="639" priority="19073" operator="greaterThanOrEqual">
      <formula>1</formula>
    </cfRule>
    <cfRule type="cellIs" dxfId="638" priority="19074" operator="lessThan">
      <formula>1</formula>
    </cfRule>
  </conditionalFormatting>
  <conditionalFormatting sqref="X475:X522 Y475:Y550 Y408:Z474 Y6:Z18 Y21:Z21 Y23:Z26 Z27:Z28 Z31 Y27:Y31 Y36:Z37 Y32:Z34 Y40:Z45 Y54:Z54 Y57:Z400 Z47:Z53 Z55">
    <cfRule type="cellIs" dxfId="637" priority="19020" operator="equal">
      <formula>"NÃO"</formula>
    </cfRule>
    <cfRule type="cellIs" dxfId="636" priority="19021" operator="equal">
      <formula>"SIM"</formula>
    </cfRule>
  </conditionalFormatting>
  <conditionalFormatting sqref="X475:X522">
    <cfRule type="cellIs" dxfId="635" priority="19019" operator="equal">
      <formula>"OPORTUNIDADE"</formula>
    </cfRule>
  </conditionalFormatting>
  <conditionalFormatting sqref="Z475:Z522">
    <cfRule type="cellIs" dxfId="634" priority="19017" operator="equal">
      <formula>"NÃO"</formula>
    </cfRule>
    <cfRule type="cellIs" dxfId="633" priority="19018" operator="equal">
      <formula>"SIM"</formula>
    </cfRule>
  </conditionalFormatting>
  <conditionalFormatting sqref="Z475:Z522">
    <cfRule type="cellIs" dxfId="632" priority="19016" operator="equal">
      <formula>"OPORTUNIDADE"</formula>
    </cfRule>
  </conditionalFormatting>
  <conditionalFormatting sqref="Y1048575:Y1048576">
    <cfRule type="cellIs" dxfId="631" priority="18901" operator="equal">
      <formula>"OPORTUNIDADE"</formula>
    </cfRule>
  </conditionalFormatting>
  <conditionalFormatting sqref="Y1048575:Y1048576">
    <cfRule type="cellIs" dxfId="630" priority="18899" operator="equal">
      <formula>"NÃO"</formula>
    </cfRule>
    <cfRule type="cellIs" dxfId="629" priority="18900" operator="equal">
      <formula>"SIM"</formula>
    </cfRule>
  </conditionalFormatting>
  <conditionalFormatting sqref="Z523:Z548">
    <cfRule type="cellIs" dxfId="628" priority="18636" operator="equal">
      <formula>"OPORTUNIDADE"</formula>
    </cfRule>
  </conditionalFormatting>
  <conditionalFormatting sqref="Z523:Z548">
    <cfRule type="cellIs" dxfId="627" priority="18634" operator="equal">
      <formula>"NÃO"</formula>
    </cfRule>
    <cfRule type="cellIs" dxfId="626" priority="18635" operator="equal">
      <formula>"SIM"</formula>
    </cfRule>
  </conditionalFormatting>
  <conditionalFormatting sqref="X549">
    <cfRule type="cellIs" dxfId="625" priority="18622" operator="equal">
      <formula>"NÃO"</formula>
    </cfRule>
    <cfRule type="cellIs" dxfId="624" priority="18623" operator="equal">
      <formula>"SIM"</formula>
    </cfRule>
  </conditionalFormatting>
  <conditionalFormatting sqref="X549">
    <cfRule type="cellIs" dxfId="623" priority="18621" operator="equal">
      <formula>"OPORTUNIDADE"</formula>
    </cfRule>
  </conditionalFormatting>
  <conditionalFormatting sqref="Z549">
    <cfRule type="cellIs" dxfId="622" priority="18619" operator="equal">
      <formula>"NÃO"</formula>
    </cfRule>
    <cfRule type="cellIs" dxfId="621" priority="18620" operator="equal">
      <formula>"SIM"</formula>
    </cfRule>
  </conditionalFormatting>
  <conditionalFormatting sqref="Z549">
    <cfRule type="cellIs" dxfId="620" priority="18618" operator="equal">
      <formula>"OPORTUNIDADE"</formula>
    </cfRule>
  </conditionalFormatting>
  <conditionalFormatting sqref="BI549">
    <cfRule type="iconSet" priority="18627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628">
      <iconSet showValue="0">
        <cfvo type="percent" val="0"/>
        <cfvo type="num" val="1"/>
        <cfvo type="num" val="1" gte="0"/>
      </iconSet>
    </cfRule>
    <cfRule type="iconSet" priority="18629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630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619" priority="19238">
      <formula>$BU492=1</formula>
    </cfRule>
  </conditionalFormatting>
  <conditionalFormatting sqref="AZ525:AZ549">
    <cfRule type="expression" dxfId="618" priority="19398">
      <formula>$BU497=1</formula>
    </cfRule>
  </conditionalFormatting>
  <conditionalFormatting sqref="BI523:BI548">
    <cfRule type="iconSet" priority="19399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401">
      <iconSet showValue="0">
        <cfvo type="percent" val="0"/>
        <cfvo type="num" val="1"/>
        <cfvo type="num" val="1" gte="0"/>
      </iconSet>
    </cfRule>
    <cfRule type="iconSet" priority="19402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405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407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408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617" priority="14033" operator="equal">
      <formula>"*"</formula>
    </cfRule>
    <cfRule type="cellIs" dxfId="616" priority="14034" operator="greaterThanOrEqual">
      <formula>1</formula>
    </cfRule>
    <cfRule type="cellIs" dxfId="615" priority="14035" operator="lessThan">
      <formula>1</formula>
    </cfRule>
  </conditionalFormatting>
  <conditionalFormatting sqref="BI6:BI522">
    <cfRule type="iconSet" priority="19422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423">
      <iconSet showValue="0">
        <cfvo type="percent" val="0"/>
        <cfvo type="num" val="1"/>
        <cfvo type="num" val="1" gte="0"/>
      </iconSet>
    </cfRule>
    <cfRule type="iconSet" priority="19424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99">
    <cfRule type="iconSet" priority="19440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99">
    <cfRule type="iconSet" priority="19441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50 BP36:BP37 BP39 BP52:BP54 BP56:BP599">
    <cfRule type="iconSet" priority="19442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614" priority="741" operator="equal">
      <formula>"OPORTUNIDADE"</formula>
    </cfRule>
  </conditionalFormatting>
  <conditionalFormatting sqref="Y401:Z407">
    <cfRule type="cellIs" dxfId="613" priority="739" operator="equal">
      <formula>"NÃO"</formula>
    </cfRule>
    <cfRule type="cellIs" dxfId="612" priority="740" operator="equal">
      <formula>"SIM"</formula>
    </cfRule>
  </conditionalFormatting>
  <conditionalFormatting sqref="Z404">
    <cfRule type="cellIs" dxfId="611" priority="738" operator="equal">
      <formula>"OPORTUNIDADE"</formula>
    </cfRule>
  </conditionalFormatting>
  <conditionalFormatting sqref="Z404">
    <cfRule type="cellIs" dxfId="610" priority="736" operator="equal">
      <formula>"NÃO"</formula>
    </cfRule>
    <cfRule type="cellIs" dxfId="609" priority="737" operator="equal">
      <formula>"SIM"</formula>
    </cfRule>
  </conditionalFormatting>
  <conditionalFormatting sqref="Z404">
    <cfRule type="cellIs" dxfId="608" priority="735" operator="equal">
      <formula>"OPORTUNIDADE"</formula>
    </cfRule>
  </conditionalFormatting>
  <conditionalFormatting sqref="Z404">
    <cfRule type="cellIs" dxfId="607" priority="733" operator="equal">
      <formula>"NÃO"</formula>
    </cfRule>
    <cfRule type="cellIs" dxfId="606" priority="734" operator="equal">
      <formula>"SIM"</formula>
    </cfRule>
  </conditionalFormatting>
  <conditionalFormatting sqref="Z404">
    <cfRule type="cellIs" dxfId="605" priority="732" operator="equal">
      <formula>"OPORTUNIDADE"</formula>
    </cfRule>
  </conditionalFormatting>
  <conditionalFormatting sqref="Z404">
    <cfRule type="cellIs" dxfId="604" priority="730" operator="equal">
      <formula>"NÃO"</formula>
    </cfRule>
    <cfRule type="cellIs" dxfId="603" priority="731" operator="equal">
      <formula>"SIM"</formula>
    </cfRule>
  </conditionalFormatting>
  <conditionalFormatting sqref="Z404">
    <cfRule type="cellIs" dxfId="602" priority="729" operator="equal">
      <formula>"OPORTUNIDADE"</formula>
    </cfRule>
  </conditionalFormatting>
  <conditionalFormatting sqref="Z404">
    <cfRule type="cellIs" dxfId="601" priority="727" operator="equal">
      <formula>"NÃO"</formula>
    </cfRule>
    <cfRule type="cellIs" dxfId="600" priority="728" operator="equal">
      <formula>"SIM"</formula>
    </cfRule>
  </conditionalFormatting>
  <conditionalFormatting sqref="Z404">
    <cfRule type="cellIs" dxfId="599" priority="726" operator="equal">
      <formula>"OPORTUNIDADE"</formula>
    </cfRule>
  </conditionalFormatting>
  <conditionalFormatting sqref="Z404">
    <cfRule type="cellIs" dxfId="598" priority="724" operator="equal">
      <formula>"NÃO"</formula>
    </cfRule>
    <cfRule type="cellIs" dxfId="597" priority="725" operator="equal">
      <formula>"SIM"</formula>
    </cfRule>
  </conditionalFormatting>
  <conditionalFormatting sqref="Z404">
    <cfRule type="cellIs" dxfId="596" priority="723" operator="equal">
      <formula>"OPORTUNIDADE"</formula>
    </cfRule>
  </conditionalFormatting>
  <conditionalFormatting sqref="Z404">
    <cfRule type="cellIs" dxfId="595" priority="721" operator="equal">
      <formula>"NÃO"</formula>
    </cfRule>
    <cfRule type="cellIs" dxfId="594" priority="722" operator="equal">
      <formula>"SIM"</formula>
    </cfRule>
  </conditionalFormatting>
  <conditionalFormatting sqref="Z404">
    <cfRule type="cellIs" dxfId="593" priority="720" operator="equal">
      <formula>"OPORTUNIDADE"</formula>
    </cfRule>
  </conditionalFormatting>
  <conditionalFormatting sqref="Z404">
    <cfRule type="cellIs" dxfId="592" priority="718" operator="equal">
      <formula>"NÃO"</formula>
    </cfRule>
    <cfRule type="cellIs" dxfId="591" priority="719" operator="equal">
      <formula>"SIM"</formula>
    </cfRule>
  </conditionalFormatting>
  <conditionalFormatting sqref="Z404">
    <cfRule type="cellIs" dxfId="590" priority="717" operator="equal">
      <formula>"OPORTUNIDADE"</formula>
    </cfRule>
  </conditionalFormatting>
  <conditionalFormatting sqref="Z404">
    <cfRule type="cellIs" dxfId="589" priority="715" operator="equal">
      <formula>"NÃO"</formula>
    </cfRule>
    <cfRule type="cellIs" dxfId="588" priority="716" operator="equal">
      <formula>"SIM"</formula>
    </cfRule>
  </conditionalFormatting>
  <conditionalFormatting sqref="Z404">
    <cfRule type="cellIs" dxfId="587" priority="714" operator="equal">
      <formula>"OPORTUNIDADE"</formula>
    </cfRule>
  </conditionalFormatting>
  <conditionalFormatting sqref="Z404">
    <cfRule type="cellIs" dxfId="586" priority="712" operator="equal">
      <formula>"NÃO"</formula>
    </cfRule>
    <cfRule type="cellIs" dxfId="585" priority="713" operator="equal">
      <formula>"SIM"</formula>
    </cfRule>
  </conditionalFormatting>
  <conditionalFormatting sqref="Z404">
    <cfRule type="cellIs" dxfId="584" priority="711" operator="equal">
      <formula>"OPORTUNIDADE"</formula>
    </cfRule>
  </conditionalFormatting>
  <conditionalFormatting sqref="Z404">
    <cfRule type="cellIs" dxfId="583" priority="709" operator="equal">
      <formula>"NÃO"</formula>
    </cfRule>
    <cfRule type="cellIs" dxfId="582" priority="710" operator="equal">
      <formula>"SIM"</formula>
    </cfRule>
  </conditionalFormatting>
  <conditionalFormatting sqref="Z404">
    <cfRule type="cellIs" dxfId="581" priority="708" operator="equal">
      <formula>"OPORTUNIDADE"</formula>
    </cfRule>
  </conditionalFormatting>
  <conditionalFormatting sqref="Z404">
    <cfRule type="cellIs" dxfId="580" priority="706" operator="equal">
      <formula>"NÃO"</formula>
    </cfRule>
    <cfRule type="cellIs" dxfId="579" priority="707" operator="equal">
      <formula>"SIM"</formula>
    </cfRule>
  </conditionalFormatting>
  <conditionalFormatting sqref="Z404">
    <cfRule type="cellIs" dxfId="578" priority="705" operator="equal">
      <formula>"OPORTUNIDADE"</formula>
    </cfRule>
  </conditionalFormatting>
  <conditionalFormatting sqref="Z404">
    <cfRule type="cellIs" dxfId="577" priority="703" operator="equal">
      <formula>"NÃO"</formula>
    </cfRule>
    <cfRule type="cellIs" dxfId="576" priority="704" operator="equal">
      <formula>"SIM"</formula>
    </cfRule>
  </conditionalFormatting>
  <conditionalFormatting sqref="Z404">
    <cfRule type="cellIs" dxfId="575" priority="702" operator="equal">
      <formula>"OPORTUNIDADE"</formula>
    </cfRule>
  </conditionalFormatting>
  <conditionalFormatting sqref="Z404">
    <cfRule type="cellIs" dxfId="574" priority="700" operator="equal">
      <formula>"NÃO"</formula>
    </cfRule>
    <cfRule type="cellIs" dxfId="573" priority="701" operator="equal">
      <formula>"SIM"</formula>
    </cfRule>
  </conditionalFormatting>
  <conditionalFormatting sqref="Z404">
    <cfRule type="cellIs" dxfId="572" priority="699" operator="equal">
      <formula>"OPORTUNIDADE"</formula>
    </cfRule>
  </conditionalFormatting>
  <conditionalFormatting sqref="Z404">
    <cfRule type="cellIs" dxfId="571" priority="697" operator="equal">
      <formula>"NÃO"</formula>
    </cfRule>
    <cfRule type="cellIs" dxfId="570" priority="698" operator="equal">
      <formula>"SIM"</formula>
    </cfRule>
  </conditionalFormatting>
  <conditionalFormatting sqref="Z404">
    <cfRule type="cellIs" dxfId="569" priority="696" operator="equal">
      <formula>"OPORTUNIDADE"</formula>
    </cfRule>
  </conditionalFormatting>
  <conditionalFormatting sqref="Z404">
    <cfRule type="cellIs" dxfId="568" priority="694" operator="equal">
      <formula>"NÃO"</formula>
    </cfRule>
    <cfRule type="cellIs" dxfId="567" priority="695" operator="equal">
      <formula>"SIM"</formula>
    </cfRule>
  </conditionalFormatting>
  <conditionalFormatting sqref="Z404">
    <cfRule type="cellIs" dxfId="566" priority="693" operator="equal">
      <formula>"OPORTUNIDADE"</formula>
    </cfRule>
  </conditionalFormatting>
  <conditionalFormatting sqref="Z404">
    <cfRule type="cellIs" dxfId="565" priority="691" operator="equal">
      <formula>"NÃO"</formula>
    </cfRule>
    <cfRule type="cellIs" dxfId="564" priority="692" operator="equal">
      <formula>"SIM"</formula>
    </cfRule>
  </conditionalFormatting>
  <conditionalFormatting sqref="Z404">
    <cfRule type="cellIs" dxfId="563" priority="690" operator="equal">
      <formula>"OPORTUNIDADE"</formula>
    </cfRule>
  </conditionalFormatting>
  <conditionalFormatting sqref="Z404">
    <cfRule type="cellIs" dxfId="562" priority="688" operator="equal">
      <formula>"NÃO"</formula>
    </cfRule>
    <cfRule type="cellIs" dxfId="561" priority="689" operator="equal">
      <formula>"SIM"</formula>
    </cfRule>
  </conditionalFormatting>
  <conditionalFormatting sqref="Z404">
    <cfRule type="cellIs" dxfId="560" priority="687" operator="equal">
      <formula>"OPORTUNIDADE"</formula>
    </cfRule>
  </conditionalFormatting>
  <conditionalFormatting sqref="Z404">
    <cfRule type="cellIs" dxfId="559" priority="685" operator="equal">
      <formula>"NÃO"</formula>
    </cfRule>
    <cfRule type="cellIs" dxfId="558" priority="686" operator="equal">
      <formula>"SIM"</formula>
    </cfRule>
  </conditionalFormatting>
  <conditionalFormatting sqref="Z404">
    <cfRule type="cellIs" dxfId="557" priority="684" operator="equal">
      <formula>"OPORTUNIDADE"</formula>
    </cfRule>
  </conditionalFormatting>
  <conditionalFormatting sqref="Z404">
    <cfRule type="cellIs" dxfId="556" priority="682" operator="equal">
      <formula>"NÃO"</formula>
    </cfRule>
    <cfRule type="cellIs" dxfId="555" priority="683" operator="equal">
      <formula>"SIM"</formula>
    </cfRule>
  </conditionalFormatting>
  <conditionalFormatting sqref="Z404">
    <cfRule type="cellIs" dxfId="554" priority="681" operator="equal">
      <formula>"OPORTUNIDADE"</formula>
    </cfRule>
  </conditionalFormatting>
  <conditionalFormatting sqref="Z404">
    <cfRule type="cellIs" dxfId="553" priority="679" operator="equal">
      <formula>"NÃO"</formula>
    </cfRule>
    <cfRule type="cellIs" dxfId="552" priority="680" operator="equal">
      <formula>"SIM"</formula>
    </cfRule>
  </conditionalFormatting>
  <conditionalFormatting sqref="Z404">
    <cfRule type="cellIs" dxfId="551" priority="678" operator="equal">
      <formula>"OPORTUNIDADE"</formula>
    </cfRule>
  </conditionalFormatting>
  <conditionalFormatting sqref="Z404">
    <cfRule type="cellIs" dxfId="550" priority="676" operator="equal">
      <formula>"NÃO"</formula>
    </cfRule>
    <cfRule type="cellIs" dxfId="549" priority="677" operator="equal">
      <formula>"SIM"</formula>
    </cfRule>
  </conditionalFormatting>
  <conditionalFormatting sqref="Z404">
    <cfRule type="cellIs" dxfId="548" priority="675" operator="equal">
      <formula>"OPORTUNIDADE"</formula>
    </cfRule>
  </conditionalFormatting>
  <conditionalFormatting sqref="Z404">
    <cfRule type="cellIs" dxfId="547" priority="673" operator="equal">
      <formula>"NÃO"</formula>
    </cfRule>
    <cfRule type="cellIs" dxfId="546" priority="674" operator="equal">
      <formula>"SIM"</formula>
    </cfRule>
  </conditionalFormatting>
  <conditionalFormatting sqref="Z404">
    <cfRule type="cellIs" dxfId="545" priority="672" operator="equal">
      <formula>"OPORTUNIDADE"</formula>
    </cfRule>
  </conditionalFormatting>
  <conditionalFormatting sqref="Z404">
    <cfRule type="cellIs" dxfId="544" priority="670" operator="equal">
      <formula>"NÃO"</formula>
    </cfRule>
    <cfRule type="cellIs" dxfId="543" priority="671" operator="equal">
      <formula>"SIM"</formula>
    </cfRule>
  </conditionalFormatting>
  <conditionalFormatting sqref="Z404">
    <cfRule type="cellIs" dxfId="542" priority="669" operator="equal">
      <formula>"OPORTUNIDADE"</formula>
    </cfRule>
  </conditionalFormatting>
  <conditionalFormatting sqref="Z404">
    <cfRule type="cellIs" dxfId="541" priority="667" operator="equal">
      <formula>"NÃO"</formula>
    </cfRule>
    <cfRule type="cellIs" dxfId="540" priority="668" operator="equal">
      <formula>"SIM"</formula>
    </cfRule>
  </conditionalFormatting>
  <conditionalFormatting sqref="Y404">
    <cfRule type="cellIs" dxfId="539" priority="666" operator="equal">
      <formula>"OPORTUNIDADE"</formula>
    </cfRule>
  </conditionalFormatting>
  <conditionalFormatting sqref="Y404">
    <cfRule type="cellIs" dxfId="538" priority="664" operator="equal">
      <formula>"NÃO"</formula>
    </cfRule>
    <cfRule type="cellIs" dxfId="537" priority="665" operator="equal">
      <formula>"SIM"</formula>
    </cfRule>
  </conditionalFormatting>
  <conditionalFormatting sqref="Y404">
    <cfRule type="cellIs" dxfId="536" priority="663" operator="equal">
      <formula>"OPORTUNIDADE"</formula>
    </cfRule>
  </conditionalFormatting>
  <conditionalFormatting sqref="Y404">
    <cfRule type="cellIs" dxfId="535" priority="661" operator="equal">
      <formula>"NÃO"</formula>
    </cfRule>
    <cfRule type="cellIs" dxfId="534" priority="662" operator="equal">
      <formula>"SIM"</formula>
    </cfRule>
  </conditionalFormatting>
  <conditionalFormatting sqref="Y404">
    <cfRule type="cellIs" dxfId="533" priority="660" operator="equal">
      <formula>"OPORTUNIDADE"</formula>
    </cfRule>
  </conditionalFormatting>
  <conditionalFormatting sqref="Y404">
    <cfRule type="cellIs" dxfId="532" priority="658" operator="equal">
      <formula>"NÃO"</formula>
    </cfRule>
    <cfRule type="cellIs" dxfId="531" priority="659" operator="equal">
      <formula>"SIM"</formula>
    </cfRule>
  </conditionalFormatting>
  <conditionalFormatting sqref="Y404">
    <cfRule type="cellIs" dxfId="530" priority="657" operator="equal">
      <formula>"OPORTUNIDADE"</formula>
    </cfRule>
  </conditionalFormatting>
  <conditionalFormatting sqref="Y404">
    <cfRule type="cellIs" dxfId="529" priority="655" operator="equal">
      <formula>"NÃO"</formula>
    </cfRule>
    <cfRule type="cellIs" dxfId="528" priority="656" operator="equal">
      <formula>"SIM"</formula>
    </cfRule>
  </conditionalFormatting>
  <conditionalFormatting sqref="Y404">
    <cfRule type="cellIs" dxfId="527" priority="654" operator="equal">
      <formula>"OPORTUNIDADE"</formula>
    </cfRule>
  </conditionalFormatting>
  <conditionalFormatting sqref="Y404">
    <cfRule type="cellIs" dxfId="526" priority="652" operator="equal">
      <formula>"NÃO"</formula>
    </cfRule>
    <cfRule type="cellIs" dxfId="525" priority="653" operator="equal">
      <formula>"SIM"</formula>
    </cfRule>
  </conditionalFormatting>
  <conditionalFormatting sqref="Y404">
    <cfRule type="cellIs" dxfId="524" priority="651" operator="equal">
      <formula>"OPORTUNIDADE"</formula>
    </cfRule>
  </conditionalFormatting>
  <conditionalFormatting sqref="Y404">
    <cfRule type="cellIs" dxfId="523" priority="649" operator="equal">
      <formula>"NÃO"</formula>
    </cfRule>
    <cfRule type="cellIs" dxfId="522" priority="650" operator="equal">
      <formula>"SIM"</formula>
    </cfRule>
  </conditionalFormatting>
  <conditionalFormatting sqref="Y404">
    <cfRule type="cellIs" dxfId="521" priority="648" operator="equal">
      <formula>"OPORTUNIDADE"</formula>
    </cfRule>
  </conditionalFormatting>
  <conditionalFormatting sqref="Y404">
    <cfRule type="cellIs" dxfId="520" priority="646" operator="equal">
      <formula>"NÃO"</formula>
    </cfRule>
    <cfRule type="cellIs" dxfId="519" priority="647" operator="equal">
      <formula>"SIM"</formula>
    </cfRule>
  </conditionalFormatting>
  <conditionalFormatting sqref="Y404">
    <cfRule type="cellIs" dxfId="518" priority="645" operator="equal">
      <formula>"OPORTUNIDADE"</formula>
    </cfRule>
  </conditionalFormatting>
  <conditionalFormatting sqref="Y404">
    <cfRule type="cellIs" dxfId="517" priority="643" operator="equal">
      <formula>"NÃO"</formula>
    </cfRule>
    <cfRule type="cellIs" dxfId="516" priority="644" operator="equal">
      <formula>"SIM"</formula>
    </cfRule>
  </conditionalFormatting>
  <conditionalFormatting sqref="Y404">
    <cfRule type="cellIs" dxfId="515" priority="642" operator="equal">
      <formula>"OPORTUNIDADE"</formula>
    </cfRule>
  </conditionalFormatting>
  <conditionalFormatting sqref="Y404">
    <cfRule type="cellIs" dxfId="514" priority="640" operator="equal">
      <formula>"NÃO"</formula>
    </cfRule>
    <cfRule type="cellIs" dxfId="513" priority="641" operator="equal">
      <formula>"SIM"</formula>
    </cfRule>
  </conditionalFormatting>
  <conditionalFormatting sqref="Y404">
    <cfRule type="cellIs" dxfId="512" priority="639" operator="equal">
      <formula>"OPORTUNIDADE"</formula>
    </cfRule>
  </conditionalFormatting>
  <conditionalFormatting sqref="Y404">
    <cfRule type="cellIs" dxfId="511" priority="637" operator="equal">
      <formula>"NÃO"</formula>
    </cfRule>
    <cfRule type="cellIs" dxfId="510" priority="638" operator="equal">
      <formula>"SIM"</formula>
    </cfRule>
  </conditionalFormatting>
  <conditionalFormatting sqref="Y404">
    <cfRule type="cellIs" dxfId="509" priority="636" operator="equal">
      <formula>"OPORTUNIDADE"</formula>
    </cfRule>
  </conditionalFormatting>
  <conditionalFormatting sqref="Y404">
    <cfRule type="cellIs" dxfId="508" priority="634" operator="equal">
      <formula>"NÃO"</formula>
    </cfRule>
    <cfRule type="cellIs" dxfId="507" priority="635" operator="equal">
      <formula>"SIM"</formula>
    </cfRule>
  </conditionalFormatting>
  <conditionalFormatting sqref="Y404">
    <cfRule type="cellIs" dxfId="506" priority="633" operator="equal">
      <formula>"OPORTUNIDADE"</formula>
    </cfRule>
  </conditionalFormatting>
  <conditionalFormatting sqref="Y404">
    <cfRule type="cellIs" dxfId="505" priority="631" operator="equal">
      <formula>"NÃO"</formula>
    </cfRule>
    <cfRule type="cellIs" dxfId="504" priority="632" operator="equal">
      <formula>"SIM"</formula>
    </cfRule>
  </conditionalFormatting>
  <conditionalFormatting sqref="Y404">
    <cfRule type="cellIs" dxfId="503" priority="630" operator="equal">
      <formula>"OPORTUNIDADE"</formula>
    </cfRule>
  </conditionalFormatting>
  <conditionalFormatting sqref="Y404">
    <cfRule type="cellIs" dxfId="502" priority="628" operator="equal">
      <formula>"NÃO"</formula>
    </cfRule>
    <cfRule type="cellIs" dxfId="501" priority="629" operator="equal">
      <formula>"SIM"</formula>
    </cfRule>
  </conditionalFormatting>
  <conditionalFormatting sqref="Y404">
    <cfRule type="cellIs" dxfId="500" priority="627" operator="equal">
      <formula>"OPORTUNIDADE"</formula>
    </cfRule>
  </conditionalFormatting>
  <conditionalFormatting sqref="Y404">
    <cfRule type="cellIs" dxfId="499" priority="625" operator="equal">
      <formula>"NÃO"</formula>
    </cfRule>
    <cfRule type="cellIs" dxfId="498" priority="626" operator="equal">
      <formula>"SIM"</formula>
    </cfRule>
  </conditionalFormatting>
  <conditionalFormatting sqref="Y404">
    <cfRule type="cellIs" dxfId="497" priority="624" operator="equal">
      <formula>"OPORTUNIDADE"</formula>
    </cfRule>
  </conditionalFormatting>
  <conditionalFormatting sqref="Y404">
    <cfRule type="cellIs" dxfId="496" priority="622" operator="equal">
      <formula>"NÃO"</formula>
    </cfRule>
    <cfRule type="cellIs" dxfId="495" priority="623" operator="equal">
      <formula>"SIM"</formula>
    </cfRule>
  </conditionalFormatting>
  <conditionalFormatting sqref="Y404">
    <cfRule type="cellIs" dxfId="494" priority="621" operator="equal">
      <formula>"OPORTUNIDADE"</formula>
    </cfRule>
  </conditionalFormatting>
  <conditionalFormatting sqref="Y404">
    <cfRule type="cellIs" dxfId="493" priority="619" operator="equal">
      <formula>"NÃO"</formula>
    </cfRule>
    <cfRule type="cellIs" dxfId="492" priority="620" operator="equal">
      <formula>"SIM"</formula>
    </cfRule>
  </conditionalFormatting>
  <conditionalFormatting sqref="Y404">
    <cfRule type="cellIs" dxfId="491" priority="618" operator="equal">
      <formula>"OPORTUNIDADE"</formula>
    </cfRule>
  </conditionalFormatting>
  <conditionalFormatting sqref="Y404">
    <cfRule type="cellIs" dxfId="490" priority="616" operator="equal">
      <formula>"NÃO"</formula>
    </cfRule>
    <cfRule type="cellIs" dxfId="489" priority="617" operator="equal">
      <formula>"SIM"</formula>
    </cfRule>
  </conditionalFormatting>
  <conditionalFormatting sqref="Y404">
    <cfRule type="cellIs" dxfId="488" priority="615" operator="equal">
      <formula>"OPORTUNIDADE"</formula>
    </cfRule>
  </conditionalFormatting>
  <conditionalFormatting sqref="Y404">
    <cfRule type="cellIs" dxfId="487" priority="613" operator="equal">
      <formula>"NÃO"</formula>
    </cfRule>
    <cfRule type="cellIs" dxfId="486" priority="614" operator="equal">
      <formula>"SIM"</formula>
    </cfRule>
  </conditionalFormatting>
  <conditionalFormatting sqref="Y404">
    <cfRule type="cellIs" dxfId="485" priority="612" operator="equal">
      <formula>"OPORTUNIDADE"</formula>
    </cfRule>
  </conditionalFormatting>
  <conditionalFormatting sqref="Y404">
    <cfRule type="cellIs" dxfId="484" priority="610" operator="equal">
      <formula>"NÃO"</formula>
    </cfRule>
    <cfRule type="cellIs" dxfId="483" priority="611" operator="equal">
      <formula>"SIM"</formula>
    </cfRule>
  </conditionalFormatting>
  <conditionalFormatting sqref="Y404">
    <cfRule type="cellIs" dxfId="482" priority="609" operator="equal">
      <formula>"OPORTUNIDADE"</formula>
    </cfRule>
  </conditionalFormatting>
  <conditionalFormatting sqref="Y404">
    <cfRule type="cellIs" dxfId="481" priority="607" operator="equal">
      <formula>"NÃO"</formula>
    </cfRule>
    <cfRule type="cellIs" dxfId="480" priority="608" operator="equal">
      <formula>"SIM"</formula>
    </cfRule>
  </conditionalFormatting>
  <conditionalFormatting sqref="Y404">
    <cfRule type="cellIs" dxfId="479" priority="606" operator="equal">
      <formula>"OPORTUNIDADE"</formula>
    </cfRule>
  </conditionalFormatting>
  <conditionalFormatting sqref="Y404">
    <cfRule type="cellIs" dxfId="478" priority="604" operator="equal">
      <formula>"NÃO"</formula>
    </cfRule>
    <cfRule type="cellIs" dxfId="477" priority="605" operator="equal">
      <formula>"SIM"</formula>
    </cfRule>
  </conditionalFormatting>
  <conditionalFormatting sqref="Y404">
    <cfRule type="cellIs" dxfId="476" priority="603" operator="equal">
      <formula>"OPORTUNIDADE"</formula>
    </cfRule>
  </conditionalFormatting>
  <conditionalFormatting sqref="Y404">
    <cfRule type="cellIs" dxfId="475" priority="601" operator="equal">
      <formula>"NÃO"</formula>
    </cfRule>
    <cfRule type="cellIs" dxfId="474" priority="602" operator="equal">
      <formula>"SIM"</formula>
    </cfRule>
  </conditionalFormatting>
  <conditionalFormatting sqref="Y404">
    <cfRule type="cellIs" dxfId="473" priority="600" operator="equal">
      <formula>"OPORTUNIDADE"</formula>
    </cfRule>
  </conditionalFormatting>
  <conditionalFormatting sqref="Y404">
    <cfRule type="cellIs" dxfId="472" priority="598" operator="equal">
      <formula>"NÃO"</formula>
    </cfRule>
    <cfRule type="cellIs" dxfId="471" priority="599" operator="equal">
      <formula>"SIM"</formula>
    </cfRule>
  </conditionalFormatting>
  <conditionalFormatting sqref="Y404">
    <cfRule type="cellIs" dxfId="470" priority="597" operator="equal">
      <formula>"OPORTUNIDADE"</formula>
    </cfRule>
  </conditionalFormatting>
  <conditionalFormatting sqref="Y404">
    <cfRule type="cellIs" dxfId="469" priority="595" operator="equal">
      <formula>"NÃO"</formula>
    </cfRule>
    <cfRule type="cellIs" dxfId="468" priority="596" operator="equal">
      <formula>"SIM"</formula>
    </cfRule>
  </conditionalFormatting>
  <conditionalFormatting sqref="Y404">
    <cfRule type="cellIs" dxfId="467" priority="594" operator="equal">
      <formula>"OPORTUNIDADE"</formula>
    </cfRule>
  </conditionalFormatting>
  <conditionalFormatting sqref="Y404">
    <cfRule type="cellIs" dxfId="466" priority="592" operator="equal">
      <formula>"NÃO"</formula>
    </cfRule>
    <cfRule type="cellIs" dxfId="465" priority="593" operator="equal">
      <formula>"SIM"</formula>
    </cfRule>
  </conditionalFormatting>
  <conditionalFormatting sqref="Y404">
    <cfRule type="cellIs" dxfId="464" priority="591" operator="equal">
      <formula>"OPORTUNIDADE"</formula>
    </cfRule>
  </conditionalFormatting>
  <conditionalFormatting sqref="Y404">
    <cfRule type="cellIs" dxfId="463" priority="589" operator="equal">
      <formula>"NÃO"</formula>
    </cfRule>
    <cfRule type="cellIs" dxfId="462" priority="590" operator="equal">
      <formula>"SIM"</formula>
    </cfRule>
  </conditionalFormatting>
  <conditionalFormatting sqref="Y404">
    <cfRule type="cellIs" dxfId="461" priority="588" operator="equal">
      <formula>"OPORTUNIDADE"</formula>
    </cfRule>
  </conditionalFormatting>
  <conditionalFormatting sqref="Y404">
    <cfRule type="cellIs" dxfId="460" priority="586" operator="equal">
      <formula>"NÃO"</formula>
    </cfRule>
    <cfRule type="cellIs" dxfId="459" priority="587" operator="equal">
      <formula>"SIM"</formula>
    </cfRule>
  </conditionalFormatting>
  <conditionalFormatting sqref="Y404">
    <cfRule type="cellIs" dxfId="458" priority="585" operator="equal">
      <formula>"OPORTUNIDADE"</formula>
    </cfRule>
  </conditionalFormatting>
  <conditionalFormatting sqref="Y404">
    <cfRule type="cellIs" dxfId="457" priority="583" operator="equal">
      <formula>"NÃO"</formula>
    </cfRule>
    <cfRule type="cellIs" dxfId="456" priority="584" operator="equal">
      <formula>"SIM"</formula>
    </cfRule>
  </conditionalFormatting>
  <conditionalFormatting sqref="Y404">
    <cfRule type="cellIs" dxfId="455" priority="582" operator="equal">
      <formula>"OPORTUNIDADE"</formula>
    </cfRule>
  </conditionalFormatting>
  <conditionalFormatting sqref="Y404">
    <cfRule type="cellIs" dxfId="454" priority="580" operator="equal">
      <formula>"NÃO"</formula>
    </cfRule>
    <cfRule type="cellIs" dxfId="453" priority="581" operator="equal">
      <formula>"SIM"</formula>
    </cfRule>
  </conditionalFormatting>
  <conditionalFormatting sqref="Y404">
    <cfRule type="cellIs" dxfId="452" priority="579" operator="equal">
      <formula>"OPORTUNIDADE"</formula>
    </cfRule>
  </conditionalFormatting>
  <conditionalFormatting sqref="Y404">
    <cfRule type="cellIs" dxfId="451" priority="577" operator="equal">
      <formula>"NÃO"</formula>
    </cfRule>
    <cfRule type="cellIs" dxfId="450" priority="578" operator="equal">
      <formula>"SIM"</formula>
    </cfRule>
  </conditionalFormatting>
  <conditionalFormatting sqref="Y404">
    <cfRule type="cellIs" dxfId="449" priority="576" operator="equal">
      <formula>"OPORTUNIDADE"</formula>
    </cfRule>
  </conditionalFormatting>
  <conditionalFormatting sqref="Y404">
    <cfRule type="cellIs" dxfId="448" priority="574" operator="equal">
      <formula>"NÃO"</formula>
    </cfRule>
    <cfRule type="cellIs" dxfId="447" priority="575" operator="equal">
      <formula>"SIM"</formula>
    </cfRule>
  </conditionalFormatting>
  <conditionalFormatting sqref="Y404">
    <cfRule type="cellIs" dxfId="446" priority="573" operator="equal">
      <formula>"OPORTUNIDADE"</formula>
    </cfRule>
  </conditionalFormatting>
  <conditionalFormatting sqref="Y404">
    <cfRule type="cellIs" dxfId="445" priority="571" operator="equal">
      <formula>"NÃO"</formula>
    </cfRule>
    <cfRule type="cellIs" dxfId="444" priority="572" operator="equal">
      <formula>"SIM"</formula>
    </cfRule>
  </conditionalFormatting>
  <conditionalFormatting sqref="Y404">
    <cfRule type="cellIs" dxfId="443" priority="570" operator="equal">
      <formula>"OPORTUNIDADE"</formula>
    </cfRule>
  </conditionalFormatting>
  <conditionalFormatting sqref="Y404">
    <cfRule type="cellIs" dxfId="442" priority="568" operator="equal">
      <formula>"NÃO"</formula>
    </cfRule>
    <cfRule type="cellIs" dxfId="441" priority="569" operator="equal">
      <formula>"SIM"</formula>
    </cfRule>
  </conditionalFormatting>
  <conditionalFormatting sqref="Y407">
    <cfRule type="cellIs" dxfId="440" priority="567" operator="equal">
      <formula>"OPORTUNIDADE"</formula>
    </cfRule>
  </conditionalFormatting>
  <conditionalFormatting sqref="Y407">
    <cfRule type="cellIs" dxfId="439" priority="565" operator="equal">
      <formula>"NÃO"</formula>
    </cfRule>
    <cfRule type="cellIs" dxfId="438" priority="566" operator="equal">
      <formula>"SIM"</formula>
    </cfRule>
  </conditionalFormatting>
  <conditionalFormatting sqref="Z407">
    <cfRule type="cellIs" dxfId="437" priority="564" operator="equal">
      <formula>"OPORTUNIDADE"</formula>
    </cfRule>
  </conditionalFormatting>
  <conditionalFormatting sqref="Z407">
    <cfRule type="cellIs" dxfId="436" priority="562" operator="equal">
      <formula>"NÃO"</formula>
    </cfRule>
    <cfRule type="cellIs" dxfId="435" priority="563" operator="equal">
      <formula>"SIM"</formula>
    </cfRule>
  </conditionalFormatting>
  <conditionalFormatting sqref="Z407">
    <cfRule type="cellIs" dxfId="434" priority="561" operator="equal">
      <formula>"OPORTUNIDADE"</formula>
    </cfRule>
  </conditionalFormatting>
  <conditionalFormatting sqref="Z407">
    <cfRule type="cellIs" dxfId="433" priority="559" operator="equal">
      <formula>"NÃO"</formula>
    </cfRule>
    <cfRule type="cellIs" dxfId="432" priority="560" operator="equal">
      <formula>"SIM"</formula>
    </cfRule>
  </conditionalFormatting>
  <conditionalFormatting sqref="Z407">
    <cfRule type="cellIs" dxfId="431" priority="558" operator="equal">
      <formula>"OPORTUNIDADE"</formula>
    </cfRule>
  </conditionalFormatting>
  <conditionalFormatting sqref="Z407">
    <cfRule type="cellIs" dxfId="430" priority="556" operator="equal">
      <formula>"NÃO"</formula>
    </cfRule>
    <cfRule type="cellIs" dxfId="429" priority="557" operator="equal">
      <formula>"SIM"</formula>
    </cfRule>
  </conditionalFormatting>
  <conditionalFormatting sqref="Z407">
    <cfRule type="cellIs" dxfId="428" priority="555" operator="equal">
      <formula>"OPORTUNIDADE"</formula>
    </cfRule>
  </conditionalFormatting>
  <conditionalFormatting sqref="Z407">
    <cfRule type="cellIs" dxfId="427" priority="553" operator="equal">
      <formula>"NÃO"</formula>
    </cfRule>
    <cfRule type="cellIs" dxfId="426" priority="554" operator="equal">
      <formula>"SIM"</formula>
    </cfRule>
  </conditionalFormatting>
  <conditionalFormatting sqref="Z407">
    <cfRule type="cellIs" dxfId="425" priority="552" operator="equal">
      <formula>"OPORTUNIDADE"</formula>
    </cfRule>
  </conditionalFormatting>
  <conditionalFormatting sqref="Z407">
    <cfRule type="cellIs" dxfId="424" priority="550" operator="equal">
      <formula>"NÃO"</formula>
    </cfRule>
    <cfRule type="cellIs" dxfId="423" priority="551" operator="equal">
      <formula>"SIM"</formula>
    </cfRule>
  </conditionalFormatting>
  <conditionalFormatting sqref="BK10"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4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Z20">
    <cfRule type="cellIs" dxfId="422" priority="545" operator="equal">
      <formula>"OPORTUNIDADE"</formula>
    </cfRule>
  </conditionalFormatting>
  <conditionalFormatting sqref="Z20">
    <cfRule type="cellIs" dxfId="421" priority="543" operator="equal">
      <formula>"NÃO"</formula>
    </cfRule>
    <cfRule type="cellIs" dxfId="420" priority="544" operator="equal">
      <formula>"SIM"</formula>
    </cfRule>
  </conditionalFormatting>
  <conditionalFormatting sqref="Y20">
    <cfRule type="cellIs" dxfId="419" priority="542" operator="equal">
      <formula>"OPORTUNIDADE"</formula>
    </cfRule>
  </conditionalFormatting>
  <conditionalFormatting sqref="Y20">
    <cfRule type="cellIs" dxfId="418" priority="540" operator="equal">
      <formula>"NÃO"</formula>
    </cfRule>
    <cfRule type="cellIs" dxfId="417" priority="541" operator="equal">
      <formula>"SIM"</formula>
    </cfRule>
  </conditionalFormatting>
  <conditionalFormatting sqref="Z19">
    <cfRule type="cellIs" dxfId="416" priority="539" operator="equal">
      <formula>"OPORTUNIDADE"</formula>
    </cfRule>
  </conditionalFormatting>
  <conditionalFormatting sqref="Z19">
    <cfRule type="cellIs" dxfId="415" priority="537" operator="equal">
      <formula>"NÃO"</formula>
    </cfRule>
    <cfRule type="cellIs" dxfId="414" priority="538" operator="equal">
      <formula>"SIM"</formula>
    </cfRule>
  </conditionalFormatting>
  <conditionalFormatting sqref="Z19">
    <cfRule type="cellIs" dxfId="413" priority="521" operator="equal">
      <formula>"OPORTUNIDADE"</formula>
    </cfRule>
  </conditionalFormatting>
  <conditionalFormatting sqref="Z19">
    <cfRule type="cellIs" dxfId="412" priority="519" operator="equal">
      <formula>"NÃO"</formula>
    </cfRule>
    <cfRule type="cellIs" dxfId="411" priority="520" operator="equal">
      <formula>"SIM"</formula>
    </cfRule>
  </conditionalFormatting>
  <conditionalFormatting sqref="Z19">
    <cfRule type="cellIs" dxfId="410" priority="518" operator="equal">
      <formula>"OPORTUNIDADE"</formula>
    </cfRule>
  </conditionalFormatting>
  <conditionalFormatting sqref="Z19">
    <cfRule type="cellIs" dxfId="409" priority="516" operator="equal">
      <formula>"NÃO"</formula>
    </cfRule>
    <cfRule type="cellIs" dxfId="408" priority="517" operator="equal">
      <formula>"SIM"</formula>
    </cfRule>
  </conditionalFormatting>
  <conditionalFormatting sqref="Z19">
    <cfRule type="cellIs" dxfId="407" priority="515" operator="equal">
      <formula>"OPORTUNIDADE"</formula>
    </cfRule>
  </conditionalFormatting>
  <conditionalFormatting sqref="Z19">
    <cfRule type="cellIs" dxfId="406" priority="513" operator="equal">
      <formula>"NÃO"</formula>
    </cfRule>
    <cfRule type="cellIs" dxfId="405" priority="514" operator="equal">
      <formula>"SIM"</formula>
    </cfRule>
  </conditionalFormatting>
  <conditionalFormatting sqref="Z19">
    <cfRule type="cellIs" dxfId="404" priority="512" operator="equal">
      <formula>"OPORTUNIDADE"</formula>
    </cfRule>
  </conditionalFormatting>
  <conditionalFormatting sqref="Z19">
    <cfRule type="cellIs" dxfId="403" priority="510" operator="equal">
      <formula>"NÃO"</formula>
    </cfRule>
    <cfRule type="cellIs" dxfId="402" priority="511" operator="equal">
      <formula>"SIM"</formula>
    </cfRule>
  </conditionalFormatting>
  <conditionalFormatting sqref="Z19">
    <cfRule type="cellIs" dxfId="401" priority="509" operator="equal">
      <formula>"OPORTUNIDADE"</formula>
    </cfRule>
  </conditionalFormatting>
  <conditionalFormatting sqref="Z19">
    <cfRule type="cellIs" dxfId="400" priority="507" operator="equal">
      <formula>"NÃO"</formula>
    </cfRule>
    <cfRule type="cellIs" dxfId="399" priority="508" operator="equal">
      <formula>"SIM"</formula>
    </cfRule>
  </conditionalFormatting>
  <conditionalFormatting sqref="Z19">
    <cfRule type="cellIs" dxfId="398" priority="506" operator="equal">
      <formula>"OPORTUNIDADE"</formula>
    </cfRule>
  </conditionalFormatting>
  <conditionalFormatting sqref="Z19">
    <cfRule type="cellIs" dxfId="397" priority="504" operator="equal">
      <formula>"NÃO"</formula>
    </cfRule>
    <cfRule type="cellIs" dxfId="396" priority="505" operator="equal">
      <formula>"SIM"</formula>
    </cfRule>
  </conditionalFormatting>
  <conditionalFormatting sqref="Z19">
    <cfRule type="cellIs" dxfId="395" priority="503" operator="equal">
      <formula>"OPORTUNIDADE"</formula>
    </cfRule>
  </conditionalFormatting>
  <conditionalFormatting sqref="Z19">
    <cfRule type="cellIs" dxfId="394" priority="501" operator="equal">
      <formula>"NÃO"</formula>
    </cfRule>
    <cfRule type="cellIs" dxfId="393" priority="502" operator="equal">
      <formula>"SIM"</formula>
    </cfRule>
  </conditionalFormatting>
  <conditionalFormatting sqref="Z19">
    <cfRule type="cellIs" dxfId="392" priority="500" operator="equal">
      <formula>"OPORTUNIDADE"</formula>
    </cfRule>
  </conditionalFormatting>
  <conditionalFormatting sqref="Z19">
    <cfRule type="cellIs" dxfId="391" priority="498" operator="equal">
      <formula>"NÃO"</formula>
    </cfRule>
    <cfRule type="cellIs" dxfId="390" priority="499" operator="equal">
      <formula>"SIM"</formula>
    </cfRule>
  </conditionalFormatting>
  <conditionalFormatting sqref="Z19">
    <cfRule type="cellIs" dxfId="389" priority="497" operator="equal">
      <formula>"OPORTUNIDADE"</formula>
    </cfRule>
  </conditionalFormatting>
  <conditionalFormatting sqref="Z19">
    <cfRule type="cellIs" dxfId="388" priority="495" operator="equal">
      <formula>"NÃO"</formula>
    </cfRule>
    <cfRule type="cellIs" dxfId="387" priority="496" operator="equal">
      <formula>"SIM"</formula>
    </cfRule>
  </conditionalFormatting>
  <conditionalFormatting sqref="Z19">
    <cfRule type="cellIs" dxfId="386" priority="491" operator="equal">
      <formula>"OPORTUNIDADE"</formula>
    </cfRule>
  </conditionalFormatting>
  <conditionalFormatting sqref="Z19">
    <cfRule type="cellIs" dxfId="385" priority="489" operator="equal">
      <formula>"NÃO"</formula>
    </cfRule>
    <cfRule type="cellIs" dxfId="384" priority="490" operator="equal">
      <formula>"SIM"</formula>
    </cfRule>
  </conditionalFormatting>
  <conditionalFormatting sqref="Z19">
    <cfRule type="cellIs" dxfId="383" priority="488" operator="equal">
      <formula>"OPORTUNIDADE"</formula>
    </cfRule>
  </conditionalFormatting>
  <conditionalFormatting sqref="Z19">
    <cfRule type="cellIs" dxfId="382" priority="486" operator="equal">
      <formula>"NÃO"</formula>
    </cfRule>
    <cfRule type="cellIs" dxfId="381" priority="487" operator="equal">
      <formula>"SIM"</formula>
    </cfRule>
  </conditionalFormatting>
  <conditionalFormatting sqref="Y19">
    <cfRule type="cellIs" dxfId="380" priority="455" operator="equal">
      <formula>"OPORTUNIDADE"</formula>
    </cfRule>
  </conditionalFormatting>
  <conditionalFormatting sqref="Y19">
    <cfRule type="cellIs" dxfId="379" priority="453" operator="equal">
      <formula>"NÃO"</formula>
    </cfRule>
    <cfRule type="cellIs" dxfId="378" priority="454" operator="equal">
      <formula>"SIM"</formula>
    </cfRule>
  </conditionalFormatting>
  <conditionalFormatting sqref="Y22:Z22">
    <cfRule type="cellIs" dxfId="377" priority="452" operator="equal">
      <formula>"OPORTUNIDADE"</formula>
    </cfRule>
  </conditionalFormatting>
  <conditionalFormatting sqref="Y22:Z22">
    <cfRule type="cellIs" dxfId="376" priority="450" operator="equal">
      <formula>"NÃO"</formula>
    </cfRule>
    <cfRule type="cellIs" dxfId="375" priority="451" operator="equal">
      <formula>"SIM"</formula>
    </cfRule>
  </conditionalFormatting>
  <conditionalFormatting sqref="BP9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4" priority="442" operator="equal">
      <formula>"OPORTUNIDADE"</formula>
    </cfRule>
  </conditionalFormatting>
  <conditionalFormatting sqref="Z30">
    <cfRule type="cellIs" dxfId="373" priority="440" operator="equal">
      <formula>"NÃO"</formula>
    </cfRule>
    <cfRule type="cellIs" dxfId="372" priority="441" operator="equal">
      <formula>"SIM"</formula>
    </cfRule>
  </conditionalFormatting>
  <conditionalFormatting sqref="BK14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1" priority="435" operator="equal">
      <formula>"OPORTUNIDADE"</formula>
    </cfRule>
  </conditionalFormatting>
  <conditionalFormatting sqref="Z27">
    <cfRule type="cellIs" dxfId="370" priority="433" operator="equal">
      <formula>"NÃO"</formula>
    </cfRule>
    <cfRule type="cellIs" dxfId="369" priority="434" operator="equal">
      <formula>"SIM"</formula>
    </cfRule>
  </conditionalFormatting>
  <conditionalFormatting sqref="Z28">
    <cfRule type="cellIs" dxfId="368" priority="429" operator="equal">
      <formula>"OPORTUNIDADE"</formula>
    </cfRule>
  </conditionalFormatting>
  <conditionalFormatting sqref="Z28">
    <cfRule type="cellIs" dxfId="367" priority="427" operator="equal">
      <formula>"NÃO"</formula>
    </cfRule>
    <cfRule type="cellIs" dxfId="366" priority="428" operator="equal">
      <formula>"SIM"</formula>
    </cfRule>
  </conditionalFormatting>
  <conditionalFormatting sqref="Z29">
    <cfRule type="cellIs" dxfId="365" priority="426" operator="equal">
      <formula>"OPORTUNIDADE"</formula>
    </cfRule>
  </conditionalFormatting>
  <conditionalFormatting sqref="Z29">
    <cfRule type="cellIs" dxfId="364" priority="424" operator="equal">
      <formula>"NÃO"</formula>
    </cfRule>
    <cfRule type="cellIs" dxfId="363" priority="425" operator="equal">
      <formula>"SIM"</formula>
    </cfRule>
  </conditionalFormatting>
  <conditionalFormatting sqref="BK7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62" priority="418" operator="equal">
      <formula>"OPORTUNIDADE"</formula>
    </cfRule>
  </conditionalFormatting>
  <conditionalFormatting sqref="Z29">
    <cfRule type="cellIs" dxfId="361" priority="416" operator="equal">
      <formula>"NÃO"</formula>
    </cfRule>
    <cfRule type="cellIs" dxfId="360" priority="417" operator="equal">
      <formula>"SIM"</formula>
    </cfRule>
  </conditionalFormatting>
  <conditionalFormatting sqref="Z30">
    <cfRule type="cellIs" dxfId="359" priority="415" operator="equal">
      <formula>"OPORTUNIDADE"</formula>
    </cfRule>
  </conditionalFormatting>
  <conditionalFormatting sqref="Z30">
    <cfRule type="cellIs" dxfId="358" priority="413" operator="equal">
      <formula>"NÃO"</formula>
    </cfRule>
    <cfRule type="cellIs" dxfId="357" priority="414" operator="equal">
      <formula>"SIM"</formula>
    </cfRule>
  </conditionalFormatting>
  <conditionalFormatting sqref="Z31">
    <cfRule type="cellIs" dxfId="356" priority="412" operator="equal">
      <formula>"OPORTUNIDADE"</formula>
    </cfRule>
  </conditionalFormatting>
  <conditionalFormatting sqref="Z31">
    <cfRule type="cellIs" dxfId="355" priority="410" operator="equal">
      <formula>"NÃO"</formula>
    </cfRule>
    <cfRule type="cellIs" dxfId="354" priority="411" operator="equal">
      <formula>"SIM"</formula>
    </cfRule>
  </conditionalFormatting>
  <conditionalFormatting sqref="BK13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53" priority="395" operator="equal">
      <formula>"OPORTUNIDADE"</formula>
    </cfRule>
  </conditionalFormatting>
  <conditionalFormatting sqref="Z40:Z43">
    <cfRule type="cellIs" dxfId="352" priority="393" operator="equal">
      <formula>"NÃO"</formula>
    </cfRule>
    <cfRule type="cellIs" dxfId="351" priority="394" operator="equal">
      <formula>"SIM"</formula>
    </cfRule>
  </conditionalFormatting>
  <conditionalFormatting sqref="Z38">
    <cfRule type="cellIs" dxfId="350" priority="392" operator="equal">
      <formula>"OPORTUNIDADE"</formula>
    </cfRule>
  </conditionalFormatting>
  <conditionalFormatting sqref="Z38">
    <cfRule type="cellIs" dxfId="349" priority="390" operator="equal">
      <formula>"NÃO"</formula>
    </cfRule>
    <cfRule type="cellIs" dxfId="348" priority="391" operator="equal">
      <formula>"SIM"</formula>
    </cfRule>
  </conditionalFormatting>
  <conditionalFormatting sqref="Y38 Y40">
    <cfRule type="cellIs" dxfId="347" priority="389" operator="equal">
      <formula>"OPORTUNIDADE"</formula>
    </cfRule>
  </conditionalFormatting>
  <conditionalFormatting sqref="Y38 Y40">
    <cfRule type="cellIs" dxfId="346" priority="387" operator="equal">
      <formula>"NÃO"</formula>
    </cfRule>
    <cfRule type="cellIs" dxfId="345" priority="388" operator="equal">
      <formula>"SIM"</formula>
    </cfRule>
  </conditionalFormatting>
  <conditionalFormatting sqref="Z41:Z43">
    <cfRule type="cellIs" dxfId="344" priority="386" operator="equal">
      <formula>"OPORTUNIDADE"</formula>
    </cfRule>
  </conditionalFormatting>
  <conditionalFormatting sqref="Z41:Z43">
    <cfRule type="cellIs" dxfId="343" priority="384" operator="equal">
      <formula>"NÃO"</formula>
    </cfRule>
    <cfRule type="cellIs" dxfId="342" priority="385" operator="equal">
      <formula>"SIM"</formula>
    </cfRule>
  </conditionalFormatting>
  <conditionalFormatting sqref="Z41:Z43">
    <cfRule type="cellIs" dxfId="341" priority="383" operator="equal">
      <formula>"OPORTUNIDADE"</formula>
    </cfRule>
  </conditionalFormatting>
  <conditionalFormatting sqref="Z41:Z43">
    <cfRule type="cellIs" dxfId="340" priority="381" operator="equal">
      <formula>"NÃO"</formula>
    </cfRule>
    <cfRule type="cellIs" dxfId="339" priority="382" operator="equal">
      <formula>"SIM"</formula>
    </cfRule>
  </conditionalFormatting>
  <conditionalFormatting sqref="Z42:Z43">
    <cfRule type="cellIs" dxfId="338" priority="380" operator="equal">
      <formula>"OPORTUNIDADE"</formula>
    </cfRule>
  </conditionalFormatting>
  <conditionalFormatting sqref="Z42:Z43">
    <cfRule type="cellIs" dxfId="337" priority="378" operator="equal">
      <formula>"NÃO"</formula>
    </cfRule>
    <cfRule type="cellIs" dxfId="336" priority="379" operator="equal">
      <formula>"SIM"</formula>
    </cfRule>
  </conditionalFormatting>
  <conditionalFormatting sqref="BJ24:BJ25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35" priority="367" operator="equal">
      <formula>"OPORTUNIDADE"</formula>
    </cfRule>
  </conditionalFormatting>
  <conditionalFormatting sqref="Z40">
    <cfRule type="cellIs" dxfId="334" priority="365" operator="equal">
      <formula>"NÃO"</formula>
    </cfRule>
    <cfRule type="cellIs" dxfId="333" priority="366" operator="equal">
      <formula>"SIM"</formula>
    </cfRule>
  </conditionalFormatting>
  <conditionalFormatting sqref="Y39:Z39">
    <cfRule type="cellIs" dxfId="332" priority="364" operator="equal">
      <formula>"OPORTUNIDADE"</formula>
    </cfRule>
  </conditionalFormatting>
  <conditionalFormatting sqref="Y39:Z39">
    <cfRule type="cellIs" dxfId="331" priority="362" operator="equal">
      <formula>"NÃO"</formula>
    </cfRule>
    <cfRule type="cellIs" dxfId="330" priority="363" operator="equal">
      <formula>"SIM"</formula>
    </cfRule>
  </conditionalFormatting>
  <conditionalFormatting sqref="Y39">
    <cfRule type="cellIs" dxfId="329" priority="361" operator="equal">
      <formula>"OPORTUNIDADE"</formula>
    </cfRule>
  </conditionalFormatting>
  <conditionalFormatting sqref="Y39">
    <cfRule type="cellIs" dxfId="328" priority="359" operator="equal">
      <formula>"NÃO"</formula>
    </cfRule>
    <cfRule type="cellIs" dxfId="327" priority="360" operator="equal">
      <formula>"SIM"</formula>
    </cfRule>
  </conditionalFormatting>
  <conditionalFormatting sqref="Y39">
    <cfRule type="cellIs" dxfId="326" priority="358" operator="equal">
      <formula>"OPORTUNIDADE"</formula>
    </cfRule>
  </conditionalFormatting>
  <conditionalFormatting sqref="Y39">
    <cfRule type="cellIs" dxfId="325" priority="356" operator="equal">
      <formula>"NÃO"</formula>
    </cfRule>
    <cfRule type="cellIs" dxfId="324" priority="357" operator="equal">
      <formula>"SIM"</formula>
    </cfRule>
  </conditionalFormatting>
  <conditionalFormatting sqref="Y39">
    <cfRule type="cellIs" dxfId="323" priority="355" operator="equal">
      <formula>"OPORTUNIDADE"</formula>
    </cfRule>
  </conditionalFormatting>
  <conditionalFormatting sqref="Y39">
    <cfRule type="cellIs" dxfId="322" priority="353" operator="equal">
      <formula>"NÃO"</formula>
    </cfRule>
    <cfRule type="cellIs" dxfId="321" priority="354" operator="equal">
      <formula>"SIM"</formula>
    </cfRule>
  </conditionalFormatting>
  <conditionalFormatting sqref="Y39">
    <cfRule type="cellIs" dxfId="320" priority="352" operator="equal">
      <formula>"OPORTUNIDADE"</formula>
    </cfRule>
  </conditionalFormatting>
  <conditionalFormatting sqref="Y39">
    <cfRule type="cellIs" dxfId="319" priority="350" operator="equal">
      <formula>"NÃO"</formula>
    </cfRule>
    <cfRule type="cellIs" dxfId="318" priority="351" operator="equal">
      <formula>"SIM"</formula>
    </cfRule>
  </conditionalFormatting>
  <conditionalFormatting sqref="Y39">
    <cfRule type="cellIs" dxfId="317" priority="349" operator="equal">
      <formula>"OPORTUNIDADE"</formula>
    </cfRule>
  </conditionalFormatting>
  <conditionalFormatting sqref="Y39">
    <cfRule type="cellIs" dxfId="316" priority="347" operator="equal">
      <formula>"NÃO"</formula>
    </cfRule>
    <cfRule type="cellIs" dxfId="315" priority="348" operator="equal">
      <formula>"SIM"</formula>
    </cfRule>
  </conditionalFormatting>
  <conditionalFormatting sqref="Z39">
    <cfRule type="cellIs" dxfId="314" priority="346" operator="equal">
      <formula>"OPORTUNIDADE"</formula>
    </cfRule>
  </conditionalFormatting>
  <conditionalFormatting sqref="Z39">
    <cfRule type="cellIs" dxfId="313" priority="344" operator="equal">
      <formula>"NÃO"</formula>
    </cfRule>
    <cfRule type="cellIs" dxfId="312" priority="345" operator="equal">
      <formula>"SIM"</formula>
    </cfRule>
  </conditionalFormatting>
  <conditionalFormatting sqref="Z39">
    <cfRule type="cellIs" dxfId="311" priority="343" operator="equal">
      <formula>"OPORTUNIDADE"</formula>
    </cfRule>
  </conditionalFormatting>
  <conditionalFormatting sqref="Z39">
    <cfRule type="cellIs" dxfId="310" priority="341" operator="equal">
      <formula>"NÃO"</formula>
    </cfRule>
    <cfRule type="cellIs" dxfId="309" priority="342" operator="equal">
      <formula>"SIM"</formula>
    </cfRule>
  </conditionalFormatting>
  <conditionalFormatting sqref="Z39">
    <cfRule type="cellIs" dxfId="308" priority="340" operator="equal">
      <formula>"OPORTUNIDADE"</formula>
    </cfRule>
  </conditionalFormatting>
  <conditionalFormatting sqref="Z39">
    <cfRule type="cellIs" dxfId="307" priority="338" operator="equal">
      <formula>"NÃO"</formula>
    </cfRule>
    <cfRule type="cellIs" dxfId="306" priority="339" operator="equal">
      <formula>"SIM"</formula>
    </cfRule>
  </conditionalFormatting>
  <conditionalFormatting sqref="Y39">
    <cfRule type="cellIs" dxfId="305" priority="337" operator="equal">
      <formula>"OPORTUNIDADE"</formula>
    </cfRule>
  </conditionalFormatting>
  <conditionalFormatting sqref="Y39">
    <cfRule type="cellIs" dxfId="304" priority="335" operator="equal">
      <formula>"NÃO"</formula>
    </cfRule>
    <cfRule type="cellIs" dxfId="303" priority="336" operator="equal">
      <formula>"SIM"</formula>
    </cfRule>
  </conditionalFormatting>
  <conditionalFormatting sqref="Y39">
    <cfRule type="cellIs" dxfId="302" priority="334" operator="equal">
      <formula>"OPORTUNIDADE"</formula>
    </cfRule>
  </conditionalFormatting>
  <conditionalFormatting sqref="Y39">
    <cfRule type="cellIs" dxfId="301" priority="332" operator="equal">
      <formula>"NÃO"</formula>
    </cfRule>
    <cfRule type="cellIs" dxfId="300" priority="333" operator="equal">
      <formula>"SIM"</formula>
    </cfRule>
  </conditionalFormatting>
  <conditionalFormatting sqref="Y39">
    <cfRule type="cellIs" dxfId="299" priority="331" operator="equal">
      <formula>"OPORTUNIDADE"</formula>
    </cfRule>
  </conditionalFormatting>
  <conditionalFormatting sqref="Y39">
    <cfRule type="cellIs" dxfId="298" priority="329" operator="equal">
      <formula>"NÃO"</formula>
    </cfRule>
    <cfRule type="cellIs" dxfId="297" priority="330" operator="equal">
      <formula>"SIM"</formula>
    </cfRule>
  </conditionalFormatting>
  <conditionalFormatting sqref="Y39">
    <cfRule type="cellIs" dxfId="296" priority="328" operator="equal">
      <formula>"OPORTUNIDADE"</formula>
    </cfRule>
  </conditionalFormatting>
  <conditionalFormatting sqref="Y39">
    <cfRule type="cellIs" dxfId="295" priority="326" operator="equal">
      <formula>"NÃO"</formula>
    </cfRule>
    <cfRule type="cellIs" dxfId="294" priority="327" operator="equal">
      <formula>"SIM"</formula>
    </cfRule>
  </conditionalFormatting>
  <conditionalFormatting sqref="Y39">
    <cfRule type="cellIs" dxfId="293" priority="325" operator="equal">
      <formula>"OPORTUNIDADE"</formula>
    </cfRule>
  </conditionalFormatting>
  <conditionalFormatting sqref="Y39">
    <cfRule type="cellIs" dxfId="292" priority="323" operator="equal">
      <formula>"NÃO"</formula>
    </cfRule>
    <cfRule type="cellIs" dxfId="291" priority="324" operator="equal">
      <formula>"SIM"</formula>
    </cfRule>
  </conditionalFormatting>
  <conditionalFormatting sqref="Y39">
    <cfRule type="cellIs" dxfId="290" priority="322" operator="equal">
      <formula>"OPORTUNIDADE"</formula>
    </cfRule>
  </conditionalFormatting>
  <conditionalFormatting sqref="Y39">
    <cfRule type="cellIs" dxfId="289" priority="320" operator="equal">
      <formula>"NÃO"</formula>
    </cfRule>
    <cfRule type="cellIs" dxfId="288" priority="321" operator="equal">
      <formula>"SIM"</formula>
    </cfRule>
  </conditionalFormatting>
  <conditionalFormatting sqref="Z39">
    <cfRule type="cellIs" dxfId="287" priority="319" operator="equal">
      <formula>"OPORTUNIDADE"</formula>
    </cfRule>
  </conditionalFormatting>
  <conditionalFormatting sqref="Z39">
    <cfRule type="cellIs" dxfId="286" priority="317" operator="equal">
      <formula>"NÃO"</formula>
    </cfRule>
    <cfRule type="cellIs" dxfId="285" priority="318" operator="equal">
      <formula>"SIM"</formula>
    </cfRule>
  </conditionalFormatting>
  <conditionalFormatting sqref="Z39">
    <cfRule type="cellIs" dxfId="284" priority="316" operator="equal">
      <formula>"OPORTUNIDADE"</formula>
    </cfRule>
  </conditionalFormatting>
  <conditionalFormatting sqref="Z39">
    <cfRule type="cellIs" dxfId="283" priority="314" operator="equal">
      <formula>"NÃO"</formula>
    </cfRule>
    <cfRule type="cellIs" dxfId="282" priority="315" operator="equal">
      <formula>"SIM"</formula>
    </cfRule>
  </conditionalFormatting>
  <conditionalFormatting sqref="Y39">
    <cfRule type="cellIs" dxfId="281" priority="313" operator="equal">
      <formula>"OPORTUNIDADE"</formula>
    </cfRule>
  </conditionalFormatting>
  <conditionalFormatting sqref="Y39">
    <cfRule type="cellIs" dxfId="280" priority="311" operator="equal">
      <formula>"NÃO"</formula>
    </cfRule>
    <cfRule type="cellIs" dxfId="279" priority="312" operator="equal">
      <formula>"SIM"</formula>
    </cfRule>
  </conditionalFormatting>
  <conditionalFormatting sqref="Y39">
    <cfRule type="cellIs" dxfId="278" priority="310" operator="equal">
      <formula>"OPORTUNIDADE"</formula>
    </cfRule>
  </conditionalFormatting>
  <conditionalFormatting sqref="Y39">
    <cfRule type="cellIs" dxfId="277" priority="308" operator="equal">
      <formula>"NÃO"</formula>
    </cfRule>
    <cfRule type="cellIs" dxfId="276" priority="309" operator="equal">
      <formula>"SIM"</formula>
    </cfRule>
  </conditionalFormatting>
  <conditionalFormatting sqref="Y39">
    <cfRule type="cellIs" dxfId="275" priority="307" operator="equal">
      <formula>"OPORTUNIDADE"</formula>
    </cfRule>
  </conditionalFormatting>
  <conditionalFormatting sqref="Y39">
    <cfRule type="cellIs" dxfId="274" priority="305" operator="equal">
      <formula>"NÃO"</formula>
    </cfRule>
    <cfRule type="cellIs" dxfId="273" priority="306" operator="equal">
      <formula>"SIM"</formula>
    </cfRule>
  </conditionalFormatting>
  <conditionalFormatting sqref="Y39">
    <cfRule type="cellIs" dxfId="272" priority="304" operator="equal">
      <formula>"OPORTUNIDADE"</formula>
    </cfRule>
  </conditionalFormatting>
  <conditionalFormatting sqref="Y39">
    <cfRule type="cellIs" dxfId="271" priority="302" operator="equal">
      <formula>"NÃO"</formula>
    </cfRule>
    <cfRule type="cellIs" dxfId="270" priority="303" operator="equal">
      <formula>"SIM"</formula>
    </cfRule>
  </conditionalFormatting>
  <conditionalFormatting sqref="Z39">
    <cfRule type="cellIs" dxfId="269" priority="301" operator="equal">
      <formula>"OPORTUNIDADE"</formula>
    </cfRule>
  </conditionalFormatting>
  <conditionalFormatting sqref="Z39">
    <cfRule type="cellIs" dxfId="268" priority="299" operator="equal">
      <formula>"NÃO"</formula>
    </cfRule>
    <cfRule type="cellIs" dxfId="267" priority="300" operator="equal">
      <formula>"SIM"</formula>
    </cfRule>
  </conditionalFormatting>
  <conditionalFormatting sqref="Z39">
    <cfRule type="cellIs" dxfId="266" priority="298" operator="equal">
      <formula>"OPORTUNIDADE"</formula>
    </cfRule>
  </conditionalFormatting>
  <conditionalFormatting sqref="Z39">
    <cfRule type="cellIs" dxfId="265" priority="296" operator="equal">
      <formula>"NÃO"</formula>
    </cfRule>
    <cfRule type="cellIs" dxfId="264" priority="297" operator="equal">
      <formula>"SIM"</formula>
    </cfRule>
  </conditionalFormatting>
  <conditionalFormatting sqref="Z39">
    <cfRule type="cellIs" dxfId="263" priority="295" operator="equal">
      <formula>"OPORTUNIDADE"</formula>
    </cfRule>
  </conditionalFormatting>
  <conditionalFormatting sqref="Z39">
    <cfRule type="cellIs" dxfId="262" priority="293" operator="equal">
      <formula>"NÃO"</formula>
    </cfRule>
    <cfRule type="cellIs" dxfId="261" priority="294" operator="equal">
      <formula>"SIM"</formula>
    </cfRule>
  </conditionalFormatting>
  <conditionalFormatting sqref="Y39">
    <cfRule type="cellIs" dxfId="260" priority="292" operator="equal">
      <formula>"OPORTUNIDADE"</formula>
    </cfRule>
  </conditionalFormatting>
  <conditionalFormatting sqref="Y39">
    <cfRule type="cellIs" dxfId="259" priority="290" operator="equal">
      <formula>"NÃO"</formula>
    </cfRule>
    <cfRule type="cellIs" dxfId="258" priority="291" operator="equal">
      <formula>"SIM"</formula>
    </cfRule>
  </conditionalFormatting>
  <conditionalFormatting sqref="Y39">
    <cfRule type="cellIs" dxfId="257" priority="289" operator="equal">
      <formula>"OPORTUNIDADE"</formula>
    </cfRule>
  </conditionalFormatting>
  <conditionalFormatting sqref="Y39">
    <cfRule type="cellIs" dxfId="256" priority="287" operator="equal">
      <formula>"NÃO"</formula>
    </cfRule>
    <cfRule type="cellIs" dxfId="255" priority="288" operator="equal">
      <formula>"SIM"</formula>
    </cfRule>
  </conditionalFormatting>
  <conditionalFormatting sqref="Y39">
    <cfRule type="cellIs" dxfId="254" priority="286" operator="equal">
      <formula>"OPORTUNIDADE"</formula>
    </cfRule>
  </conditionalFormatting>
  <conditionalFormatting sqref="Y39">
    <cfRule type="cellIs" dxfId="253" priority="284" operator="equal">
      <formula>"NÃO"</formula>
    </cfRule>
    <cfRule type="cellIs" dxfId="252" priority="285" operator="equal">
      <formula>"SIM"</formula>
    </cfRule>
  </conditionalFormatting>
  <conditionalFormatting sqref="Y39">
    <cfRule type="cellIs" dxfId="251" priority="283" operator="equal">
      <formula>"OPORTUNIDADE"</formula>
    </cfRule>
  </conditionalFormatting>
  <conditionalFormatting sqref="Y39">
    <cfRule type="cellIs" dxfId="250" priority="281" operator="equal">
      <formula>"NÃO"</formula>
    </cfRule>
    <cfRule type="cellIs" dxfId="249" priority="282" operator="equal">
      <formula>"SIM"</formula>
    </cfRule>
  </conditionalFormatting>
  <conditionalFormatting sqref="Y39">
    <cfRule type="cellIs" dxfId="248" priority="280" operator="equal">
      <formula>"OPORTUNIDADE"</formula>
    </cfRule>
  </conditionalFormatting>
  <conditionalFormatting sqref="Y39">
    <cfRule type="cellIs" dxfId="247" priority="278" operator="equal">
      <formula>"NÃO"</formula>
    </cfRule>
    <cfRule type="cellIs" dxfId="246" priority="279" operator="equal">
      <formula>"SIM"</formula>
    </cfRule>
  </conditionalFormatting>
  <conditionalFormatting sqref="Y39">
    <cfRule type="cellIs" dxfId="245" priority="277" operator="equal">
      <formula>"OPORTUNIDADE"</formula>
    </cfRule>
  </conditionalFormatting>
  <conditionalFormatting sqref="Y39">
    <cfRule type="cellIs" dxfId="244" priority="275" operator="equal">
      <formula>"NÃO"</formula>
    </cfRule>
    <cfRule type="cellIs" dxfId="243" priority="276" operator="equal">
      <formula>"SIM"</formula>
    </cfRule>
  </conditionalFormatting>
  <conditionalFormatting sqref="Y39">
    <cfRule type="cellIs" dxfId="242" priority="274" operator="equal">
      <formula>"OPORTUNIDADE"</formula>
    </cfRule>
  </conditionalFormatting>
  <conditionalFormatting sqref="Y39">
    <cfRule type="cellIs" dxfId="241" priority="272" operator="equal">
      <formula>"NÃO"</formula>
    </cfRule>
    <cfRule type="cellIs" dxfId="240" priority="273" operator="equal">
      <formula>"SIM"</formula>
    </cfRule>
  </conditionalFormatting>
  <conditionalFormatting sqref="Y39">
    <cfRule type="cellIs" dxfId="239" priority="271" operator="equal">
      <formula>"OPORTUNIDADE"</formula>
    </cfRule>
  </conditionalFormatting>
  <conditionalFormatting sqref="Y39">
    <cfRule type="cellIs" dxfId="238" priority="269" operator="equal">
      <formula>"NÃO"</formula>
    </cfRule>
    <cfRule type="cellIs" dxfId="237" priority="270" operator="equal">
      <formula>"SIM"</formula>
    </cfRule>
  </conditionalFormatting>
  <conditionalFormatting sqref="Y39">
    <cfRule type="cellIs" dxfId="236" priority="268" operator="equal">
      <formula>"OPORTUNIDADE"</formula>
    </cfRule>
  </conditionalFormatting>
  <conditionalFormatting sqref="Y39">
    <cfRule type="cellIs" dxfId="235" priority="266" operator="equal">
      <formula>"NÃO"</formula>
    </cfRule>
    <cfRule type="cellIs" dxfId="234" priority="267" operator="equal">
      <formula>"SIM"</formula>
    </cfRule>
  </conditionalFormatting>
  <conditionalFormatting sqref="Y39:Z39">
    <cfRule type="cellIs" dxfId="233" priority="265" operator="equal">
      <formula>"OPORTUNIDADE"</formula>
    </cfRule>
  </conditionalFormatting>
  <conditionalFormatting sqref="Y39:Z39">
    <cfRule type="cellIs" dxfId="232" priority="263" operator="equal">
      <formula>"NÃO"</formula>
    </cfRule>
    <cfRule type="cellIs" dxfId="231" priority="264" operator="equal">
      <formula>"SIM"</formula>
    </cfRule>
  </conditionalFormatting>
  <conditionalFormatting sqref="Y39:Z39">
    <cfRule type="cellIs" dxfId="230" priority="262" operator="equal">
      <formula>"OPORTUNIDADE"</formula>
    </cfRule>
  </conditionalFormatting>
  <conditionalFormatting sqref="Y39:Z39">
    <cfRule type="cellIs" dxfId="229" priority="260" operator="equal">
      <formula>"NÃO"</formula>
    </cfRule>
    <cfRule type="cellIs" dxfId="228" priority="261" operator="equal">
      <formula>"SIM"</formula>
    </cfRule>
  </conditionalFormatting>
  <conditionalFormatting sqref="Y39:Z39">
    <cfRule type="cellIs" dxfId="227" priority="259" operator="equal">
      <formula>"OPORTUNIDADE"</formula>
    </cfRule>
  </conditionalFormatting>
  <conditionalFormatting sqref="Y39:Z39">
    <cfRule type="cellIs" dxfId="226" priority="257" operator="equal">
      <formula>"NÃO"</formula>
    </cfRule>
    <cfRule type="cellIs" dxfId="225" priority="258" operator="equal">
      <formula>"SIM"</formula>
    </cfRule>
  </conditionalFormatting>
  <conditionalFormatting sqref="Y39:Z39">
    <cfRule type="cellIs" dxfId="224" priority="256" operator="equal">
      <formula>"OPORTUNIDADE"</formula>
    </cfRule>
  </conditionalFormatting>
  <conditionalFormatting sqref="Y39:Z39">
    <cfRule type="cellIs" dxfId="223" priority="254" operator="equal">
      <formula>"NÃO"</formula>
    </cfRule>
    <cfRule type="cellIs" dxfId="222" priority="255" operator="equal">
      <formula>"SIM"</formula>
    </cfRule>
  </conditionalFormatting>
  <conditionalFormatting sqref="Y39:Z39">
    <cfRule type="cellIs" dxfId="221" priority="253" operator="equal">
      <formula>"OPORTUNIDADE"</formula>
    </cfRule>
  </conditionalFormatting>
  <conditionalFormatting sqref="Y39:Z39">
    <cfRule type="cellIs" dxfId="220" priority="251" operator="equal">
      <formula>"NÃO"</formula>
    </cfRule>
    <cfRule type="cellIs" dxfId="219" priority="252" operator="equal">
      <formula>"SIM"</formula>
    </cfRule>
  </conditionalFormatting>
  <conditionalFormatting sqref="Y39:Z39">
    <cfRule type="cellIs" dxfId="218" priority="250" operator="equal">
      <formula>"OPORTUNIDADE"</formula>
    </cfRule>
  </conditionalFormatting>
  <conditionalFormatting sqref="Y39:Z39">
    <cfRule type="cellIs" dxfId="217" priority="248" operator="equal">
      <formula>"NÃO"</formula>
    </cfRule>
    <cfRule type="cellIs" dxfId="216" priority="249" operator="equal">
      <formula>"SIM"</formula>
    </cfRule>
  </conditionalFormatting>
  <conditionalFormatting sqref="Y39:Z39">
    <cfRule type="cellIs" dxfId="215" priority="247" operator="equal">
      <formula>"OPORTUNIDADE"</formula>
    </cfRule>
  </conditionalFormatting>
  <conditionalFormatting sqref="Y39:Z39">
    <cfRule type="cellIs" dxfId="214" priority="245" operator="equal">
      <formula>"NÃO"</formula>
    </cfRule>
    <cfRule type="cellIs" dxfId="213" priority="246" operator="equal">
      <formula>"SIM"</formula>
    </cfRule>
  </conditionalFormatting>
  <conditionalFormatting sqref="Y39:Z39">
    <cfRule type="cellIs" dxfId="212" priority="244" operator="equal">
      <formula>"OPORTUNIDADE"</formula>
    </cfRule>
  </conditionalFormatting>
  <conditionalFormatting sqref="Y39:Z39">
    <cfRule type="cellIs" dxfId="211" priority="242" operator="equal">
      <formula>"NÃO"</formula>
    </cfRule>
    <cfRule type="cellIs" dxfId="210" priority="243" operator="equal">
      <formula>"SIM"</formula>
    </cfRule>
  </conditionalFormatting>
  <conditionalFormatting sqref="Y39:Z39">
    <cfRule type="cellIs" dxfId="209" priority="241" operator="equal">
      <formula>"OPORTUNIDADE"</formula>
    </cfRule>
  </conditionalFormatting>
  <conditionalFormatting sqref="Y39:Z39">
    <cfRule type="cellIs" dxfId="208" priority="239" operator="equal">
      <formula>"NÃO"</formula>
    </cfRule>
    <cfRule type="cellIs" dxfId="207" priority="240" operator="equal">
      <formula>"SIM"</formula>
    </cfRule>
  </conditionalFormatting>
  <conditionalFormatting sqref="Z35">
    <cfRule type="cellIs" dxfId="206" priority="238" operator="equal">
      <formula>"OPORTUNIDADE"</formula>
    </cfRule>
  </conditionalFormatting>
  <conditionalFormatting sqref="Z35">
    <cfRule type="cellIs" dxfId="205" priority="236" operator="equal">
      <formula>"NÃO"</formula>
    </cfRule>
    <cfRule type="cellIs" dxfId="204" priority="237" operator="equal">
      <formula>"SIM"</formula>
    </cfRule>
  </conditionalFormatting>
  <conditionalFormatting sqref="Y35">
    <cfRule type="cellIs" dxfId="203" priority="235" operator="equal">
      <formula>"OPORTUNIDADE"</formula>
    </cfRule>
  </conditionalFormatting>
  <conditionalFormatting sqref="Y35">
    <cfRule type="cellIs" dxfId="202" priority="233" operator="equal">
      <formula>"NÃO"</formula>
    </cfRule>
    <cfRule type="cellIs" dxfId="201" priority="234" operator="equal">
      <formula>"SIM"</formula>
    </cfRule>
  </conditionalFormatting>
  <conditionalFormatting sqref="BK1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200" priority="209" operator="equal">
      <formula>"OPORTUNIDADE"</formula>
    </cfRule>
  </conditionalFormatting>
  <conditionalFormatting sqref="Z52:Z54">
    <cfRule type="cellIs" dxfId="199" priority="207" operator="equal">
      <formula>"NÃO"</formula>
    </cfRule>
    <cfRule type="cellIs" dxfId="198" priority="208" operator="equal">
      <formula>"SIM"</formula>
    </cfRule>
  </conditionalFormatting>
  <conditionalFormatting sqref="Z52:Z54">
    <cfRule type="cellIs" dxfId="197" priority="191" operator="equal">
      <formula>"OPORTUNIDADE"</formula>
    </cfRule>
  </conditionalFormatting>
  <conditionalFormatting sqref="Z52:Z54">
    <cfRule type="cellIs" dxfId="196" priority="189" operator="equal">
      <formula>"NÃO"</formula>
    </cfRule>
    <cfRule type="cellIs" dxfId="195" priority="190" operator="equal">
      <formula>"SIM"</formula>
    </cfRule>
  </conditionalFormatting>
  <conditionalFormatting sqref="Z52:Z54">
    <cfRule type="cellIs" dxfId="194" priority="188" operator="equal">
      <formula>"OPORTUNIDADE"</formula>
    </cfRule>
  </conditionalFormatting>
  <conditionalFormatting sqref="Z52:Z54">
    <cfRule type="cellIs" dxfId="193" priority="186" operator="equal">
      <formula>"NÃO"</formula>
    </cfRule>
    <cfRule type="cellIs" dxfId="192" priority="187" operator="equal">
      <formula>"SIM"</formula>
    </cfRule>
  </conditionalFormatting>
  <conditionalFormatting sqref="Z52:Z54">
    <cfRule type="cellIs" dxfId="191" priority="185" operator="equal">
      <formula>"OPORTUNIDADE"</formula>
    </cfRule>
  </conditionalFormatting>
  <conditionalFormatting sqref="Z52:Z54">
    <cfRule type="cellIs" dxfId="190" priority="183" operator="equal">
      <formula>"NÃO"</formula>
    </cfRule>
    <cfRule type="cellIs" dxfId="189" priority="184" operator="equal">
      <formula>"SIM"</formula>
    </cfRule>
  </conditionalFormatting>
  <conditionalFormatting sqref="Z52:Z54">
    <cfRule type="cellIs" dxfId="188" priority="164" operator="equal">
      <formula>"OPORTUNIDADE"</formula>
    </cfRule>
  </conditionalFormatting>
  <conditionalFormatting sqref="Z52:Z54">
    <cfRule type="cellIs" dxfId="187" priority="162" operator="equal">
      <formula>"NÃO"</formula>
    </cfRule>
    <cfRule type="cellIs" dxfId="186" priority="163" operator="equal">
      <formula>"SIM"</formula>
    </cfRule>
  </conditionalFormatting>
  <conditionalFormatting sqref="Z52:Z54">
    <cfRule type="cellIs" dxfId="185" priority="161" operator="equal">
      <formula>"OPORTUNIDADE"</formula>
    </cfRule>
  </conditionalFormatting>
  <conditionalFormatting sqref="Z52:Z54">
    <cfRule type="cellIs" dxfId="184" priority="159" operator="equal">
      <formula>"NÃO"</formula>
    </cfRule>
    <cfRule type="cellIs" dxfId="183" priority="160" operator="equal">
      <formula>"SIM"</formula>
    </cfRule>
  </conditionalFormatting>
  <conditionalFormatting sqref="Z52:Z54">
    <cfRule type="cellIs" dxfId="182" priority="146" operator="equal">
      <formula>"OPORTUNIDADE"</formula>
    </cfRule>
  </conditionalFormatting>
  <conditionalFormatting sqref="Z52:Z54">
    <cfRule type="cellIs" dxfId="181" priority="144" operator="equal">
      <formula>"NÃO"</formula>
    </cfRule>
    <cfRule type="cellIs" dxfId="180" priority="145" operator="equal">
      <formula>"SIM"</formula>
    </cfRule>
  </conditionalFormatting>
  <conditionalFormatting sqref="Z52:Z54">
    <cfRule type="cellIs" dxfId="179" priority="143" operator="equal">
      <formula>"OPORTUNIDADE"</formula>
    </cfRule>
  </conditionalFormatting>
  <conditionalFormatting sqref="Z52:Z54">
    <cfRule type="cellIs" dxfId="178" priority="141" operator="equal">
      <formula>"NÃO"</formula>
    </cfRule>
    <cfRule type="cellIs" dxfId="177" priority="142" operator="equal">
      <formula>"SIM"</formula>
    </cfRule>
  </conditionalFormatting>
  <conditionalFormatting sqref="Z52:Z54">
    <cfRule type="cellIs" dxfId="176" priority="140" operator="equal">
      <formula>"OPORTUNIDADE"</formula>
    </cfRule>
  </conditionalFormatting>
  <conditionalFormatting sqref="Z52:Z54">
    <cfRule type="cellIs" dxfId="175" priority="138" operator="equal">
      <formula>"NÃO"</formula>
    </cfRule>
    <cfRule type="cellIs" dxfId="174" priority="139" operator="equal">
      <formula>"SIM"</formula>
    </cfRule>
  </conditionalFormatting>
  <conditionalFormatting sqref="Z52:Z54">
    <cfRule type="cellIs" dxfId="173" priority="110" operator="equal">
      <formula>"OPORTUNIDADE"</formula>
    </cfRule>
  </conditionalFormatting>
  <conditionalFormatting sqref="Z52:Z54">
    <cfRule type="cellIs" dxfId="172" priority="108" operator="equal">
      <formula>"NÃO"</formula>
    </cfRule>
    <cfRule type="cellIs" dxfId="171" priority="109" operator="equal">
      <formula>"SIM"</formula>
    </cfRule>
  </conditionalFormatting>
  <conditionalFormatting sqref="Z52:Z54">
    <cfRule type="cellIs" dxfId="170" priority="107" operator="equal">
      <formula>"OPORTUNIDADE"</formula>
    </cfRule>
  </conditionalFormatting>
  <conditionalFormatting sqref="Z52:Z54">
    <cfRule type="cellIs" dxfId="169" priority="105" operator="equal">
      <formula>"NÃO"</formula>
    </cfRule>
    <cfRule type="cellIs" dxfId="168" priority="106" operator="equal">
      <formula>"SIM"</formula>
    </cfRule>
  </conditionalFormatting>
  <conditionalFormatting sqref="Z52:Z54">
    <cfRule type="cellIs" dxfId="167" priority="104" operator="equal">
      <formula>"OPORTUNIDADE"</formula>
    </cfRule>
  </conditionalFormatting>
  <conditionalFormatting sqref="Z52:Z54">
    <cfRule type="cellIs" dxfId="166" priority="102" operator="equal">
      <formula>"NÃO"</formula>
    </cfRule>
    <cfRule type="cellIs" dxfId="165" priority="103" operator="equal">
      <formula>"SIM"</formula>
    </cfRule>
  </conditionalFormatting>
  <conditionalFormatting sqref="Z52:Z54">
    <cfRule type="cellIs" dxfId="164" priority="101" operator="equal">
      <formula>"OPORTUNIDADE"</formula>
    </cfRule>
  </conditionalFormatting>
  <conditionalFormatting sqref="Z52:Z54">
    <cfRule type="cellIs" dxfId="163" priority="99" operator="equal">
      <formula>"NÃO"</formula>
    </cfRule>
    <cfRule type="cellIs" dxfId="162" priority="100" operator="equal">
      <formula>"SIM"</formula>
    </cfRule>
  </conditionalFormatting>
  <conditionalFormatting sqref="Z52:Z54">
    <cfRule type="cellIs" dxfId="161" priority="98" operator="equal">
      <formula>"OPORTUNIDADE"</formula>
    </cfRule>
  </conditionalFormatting>
  <conditionalFormatting sqref="Z52:Z54">
    <cfRule type="cellIs" dxfId="160" priority="96" operator="equal">
      <formula>"NÃO"</formula>
    </cfRule>
    <cfRule type="cellIs" dxfId="159" priority="97" operator="equal">
      <formula>"SIM"</formula>
    </cfRule>
  </conditionalFormatting>
  <conditionalFormatting sqref="Z52:Z54">
    <cfRule type="cellIs" dxfId="158" priority="95" operator="equal">
      <formula>"OPORTUNIDADE"</formula>
    </cfRule>
  </conditionalFormatting>
  <conditionalFormatting sqref="Z52:Z54">
    <cfRule type="cellIs" dxfId="157" priority="93" operator="equal">
      <formula>"NÃO"</formula>
    </cfRule>
    <cfRule type="cellIs" dxfId="156" priority="94" operator="equal">
      <formula>"SIM"</formula>
    </cfRule>
  </conditionalFormatting>
  <conditionalFormatting sqref="Z52:Z54">
    <cfRule type="cellIs" dxfId="155" priority="92" operator="equal">
      <formula>"OPORTUNIDADE"</formula>
    </cfRule>
  </conditionalFormatting>
  <conditionalFormatting sqref="Z52:Z54">
    <cfRule type="cellIs" dxfId="154" priority="90" operator="equal">
      <formula>"NÃO"</formula>
    </cfRule>
    <cfRule type="cellIs" dxfId="153" priority="91" operator="equal">
      <formula>"SIM"</formula>
    </cfRule>
  </conditionalFormatting>
  <conditionalFormatting sqref="Z52:Z54">
    <cfRule type="cellIs" dxfId="152" priority="89" operator="equal">
      <formula>"OPORTUNIDADE"</formula>
    </cfRule>
  </conditionalFormatting>
  <conditionalFormatting sqref="Z52:Z54">
    <cfRule type="cellIs" dxfId="151" priority="87" operator="equal">
      <formula>"NÃO"</formula>
    </cfRule>
    <cfRule type="cellIs" dxfId="150" priority="88" operator="equal">
      <formula>"SIM"</formula>
    </cfRule>
  </conditionalFormatting>
  <conditionalFormatting sqref="Z52:Z54">
    <cfRule type="cellIs" dxfId="149" priority="86" operator="equal">
      <formula>"OPORTUNIDADE"</formula>
    </cfRule>
  </conditionalFormatting>
  <conditionalFormatting sqref="Z52:Z54">
    <cfRule type="cellIs" dxfId="148" priority="84" operator="equal">
      <formula>"NÃO"</formula>
    </cfRule>
    <cfRule type="cellIs" dxfId="147" priority="85" operator="equal">
      <formula>"SIM"</formula>
    </cfRule>
  </conditionalFormatting>
  <conditionalFormatting sqref="Y54">
    <cfRule type="cellIs" dxfId="146" priority="83" operator="equal">
      <formula>"OPORTUNIDADE"</formula>
    </cfRule>
  </conditionalFormatting>
  <conditionalFormatting sqref="Y54">
    <cfRule type="cellIs" dxfId="145" priority="81" operator="equal">
      <formula>"NÃO"</formula>
    </cfRule>
    <cfRule type="cellIs" dxfId="144" priority="82" operator="equal">
      <formula>"SIM"</formula>
    </cfRule>
  </conditionalFormatting>
  <conditionalFormatting sqref="Z50:Z53">
    <cfRule type="cellIs" dxfId="143" priority="79" operator="equal">
      <formula>"OPORTUNIDADE"</formula>
    </cfRule>
  </conditionalFormatting>
  <conditionalFormatting sqref="Z50:Z53">
    <cfRule type="cellIs" dxfId="142" priority="77" operator="equal">
      <formula>"NÃO"</formula>
    </cfRule>
    <cfRule type="cellIs" dxfId="141" priority="78" operator="equal">
      <formula>"SIM"</formula>
    </cfRule>
  </conditionalFormatting>
  <conditionalFormatting sqref="Z50:Z53">
    <cfRule type="cellIs" dxfId="140" priority="73" operator="equal">
      <formula>"OPORTUNIDADE"</formula>
    </cfRule>
  </conditionalFormatting>
  <conditionalFormatting sqref="Z50:Z53">
    <cfRule type="cellIs" dxfId="139" priority="71" operator="equal">
      <formula>"NÃO"</formula>
    </cfRule>
    <cfRule type="cellIs" dxfId="138" priority="72" operator="equal">
      <formula>"SIM"</formula>
    </cfRule>
  </conditionalFormatting>
  <conditionalFormatting sqref="Z50:Z53">
    <cfRule type="cellIs" dxfId="137" priority="70" operator="equal">
      <formula>"OPORTUNIDADE"</formula>
    </cfRule>
  </conditionalFormatting>
  <conditionalFormatting sqref="Z50:Z53">
    <cfRule type="cellIs" dxfId="136" priority="68" operator="equal">
      <formula>"NÃO"</formula>
    </cfRule>
    <cfRule type="cellIs" dxfId="135" priority="69" operator="equal">
      <formula>"SIM"</formula>
    </cfRule>
  </conditionalFormatting>
  <conditionalFormatting sqref="Z51:Z53">
    <cfRule type="cellIs" dxfId="134" priority="67" operator="equal">
      <formula>"OPORTUNIDADE"</formula>
    </cfRule>
  </conditionalFormatting>
  <conditionalFormatting sqref="Z51:Z53">
    <cfRule type="cellIs" dxfId="133" priority="65" operator="equal">
      <formula>"NÃO"</formula>
    </cfRule>
    <cfRule type="cellIs" dxfId="132" priority="66" operator="equal">
      <formula>"SIM"</formula>
    </cfRule>
  </conditionalFormatting>
  <conditionalFormatting sqref="Z50:Z51">
    <cfRule type="cellIs" dxfId="131" priority="64" operator="equal">
      <formula>"OPORTUNIDADE"</formula>
    </cfRule>
  </conditionalFormatting>
  <conditionalFormatting sqref="Z50:Z51">
    <cfRule type="cellIs" dxfId="130" priority="62" operator="equal">
      <formula>"NÃO"</formula>
    </cfRule>
    <cfRule type="cellIs" dxfId="129" priority="63" operator="equal">
      <formula>"SIM"</formula>
    </cfRule>
  </conditionalFormatting>
  <conditionalFormatting sqref="Z48:Z49">
    <cfRule type="cellIs" dxfId="128" priority="61" operator="equal">
      <formula>"OPORTUNIDADE"</formula>
    </cfRule>
  </conditionalFormatting>
  <conditionalFormatting sqref="Z48:Z49">
    <cfRule type="cellIs" dxfId="127" priority="59" operator="equal">
      <formula>"NÃO"</formula>
    </cfRule>
    <cfRule type="cellIs" dxfId="126" priority="60" operator="equal">
      <formula>"SIM"</formula>
    </cfRule>
  </conditionalFormatting>
  <conditionalFormatting sqref="Z46">
    <cfRule type="cellIs" dxfId="125" priority="52" operator="equal">
      <formula>"OPORTUNIDADE"</formula>
    </cfRule>
  </conditionalFormatting>
  <conditionalFormatting sqref="Z46">
    <cfRule type="cellIs" dxfId="124" priority="50" operator="equal">
      <formula>"NÃO"</formula>
    </cfRule>
    <cfRule type="cellIs" dxfId="123" priority="51" operator="equal">
      <formula>"SIM"</formula>
    </cfRule>
  </conditionalFormatting>
  <conditionalFormatting sqref="Y46:Y53 Y55:Y56">
    <cfRule type="cellIs" dxfId="122" priority="46" operator="equal">
      <formula>"OPORTUNIDADE"</formula>
    </cfRule>
  </conditionalFormatting>
  <conditionalFormatting sqref="Y46:Y53 Y55:Y56">
    <cfRule type="cellIs" dxfId="121" priority="44" operator="equal">
      <formula>"NÃO"</formula>
    </cfRule>
    <cfRule type="cellIs" dxfId="120" priority="45" operator="equal">
      <formula>"SIM"</formula>
    </cfRule>
  </conditionalFormatting>
  <conditionalFormatting sqref="Z54:Z55">
    <cfRule type="cellIs" dxfId="119" priority="43" operator="equal">
      <formula>"OPORTUNIDADE"</formula>
    </cfRule>
  </conditionalFormatting>
  <conditionalFormatting sqref="Z54:Z55">
    <cfRule type="cellIs" dxfId="118" priority="41" operator="equal">
      <formula>"NÃO"</formula>
    </cfRule>
    <cfRule type="cellIs" dxfId="117" priority="42" operator="equal">
      <formula>"SIM"</formula>
    </cfRule>
  </conditionalFormatting>
  <conditionalFormatting sqref="Z54:Z55">
    <cfRule type="cellIs" dxfId="116" priority="40" operator="equal">
      <formula>"OPORTUNIDADE"</formula>
    </cfRule>
  </conditionalFormatting>
  <conditionalFormatting sqref="Z54:Z55">
    <cfRule type="cellIs" dxfId="115" priority="38" operator="equal">
      <formula>"NÃO"</formula>
    </cfRule>
    <cfRule type="cellIs" dxfId="114" priority="39" operator="equal">
      <formula>"SIM"</formula>
    </cfRule>
  </conditionalFormatting>
  <conditionalFormatting sqref="Z54:Z55">
    <cfRule type="cellIs" dxfId="113" priority="37" operator="equal">
      <formula>"OPORTUNIDADE"</formula>
    </cfRule>
  </conditionalFormatting>
  <conditionalFormatting sqref="Z54:Z55">
    <cfRule type="cellIs" dxfId="112" priority="35" operator="equal">
      <formula>"NÃO"</formula>
    </cfRule>
    <cfRule type="cellIs" dxfId="111" priority="36" operator="equal">
      <formula>"SIM"</formula>
    </cfRule>
  </conditionalFormatting>
  <conditionalFormatting sqref="Z54:Z55">
    <cfRule type="cellIs" dxfId="110" priority="34" operator="equal">
      <formula>"OPORTUNIDADE"</formula>
    </cfRule>
  </conditionalFormatting>
  <conditionalFormatting sqref="Z54:Z55">
    <cfRule type="cellIs" dxfId="109" priority="32" operator="equal">
      <formula>"NÃO"</formula>
    </cfRule>
    <cfRule type="cellIs" dxfId="108" priority="33" operator="equal">
      <formula>"SIM"</formula>
    </cfRule>
  </conditionalFormatting>
  <conditionalFormatting sqref="BJ35:BK3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07" priority="19" operator="equal">
      <formula>"OPORTUNIDADE"</formula>
    </cfRule>
  </conditionalFormatting>
  <conditionalFormatting sqref="Z56">
    <cfRule type="cellIs" dxfId="106" priority="17" operator="equal">
      <formula>"NÃO"</formula>
    </cfRule>
    <cfRule type="cellIs" dxfId="105" priority="18" operator="equal">
      <formula>"SIM"</formula>
    </cfRule>
  </conditionalFormatting>
  <conditionalFormatting sqref="BK4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2" t="s">
        <v>1351</v>
      </c>
      <c r="D5" s="353"/>
      <c r="E5" s="353"/>
      <c r="F5" s="353"/>
      <c r="G5" s="353"/>
      <c r="H5" s="353"/>
      <c r="I5" s="353"/>
      <c r="J5" s="354"/>
      <c r="K5" s="355" t="s">
        <v>1352</v>
      </c>
      <c r="L5" s="356"/>
      <c r="M5" s="356"/>
      <c r="N5" s="356"/>
      <c r="O5" s="357" t="s">
        <v>1353</v>
      </c>
      <c r="P5" s="358"/>
      <c r="Q5" s="359"/>
    </row>
    <row r="6" spans="1:17" s="93" customFormat="1" ht="15.75" customHeight="1">
      <c r="A6" s="87" t="s">
        <v>1354</v>
      </c>
      <c r="B6" s="94" t="s">
        <v>1355</v>
      </c>
      <c r="C6" s="95" t="s">
        <v>1163</v>
      </c>
      <c r="D6" s="96" t="s">
        <v>1164</v>
      </c>
      <c r="E6" s="95" t="s">
        <v>1356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1357</v>
      </c>
      <c r="M6" s="139" t="s">
        <v>626</v>
      </c>
      <c r="N6" s="140" t="s">
        <v>1158</v>
      </c>
      <c r="O6" s="246" t="s">
        <v>1201</v>
      </c>
      <c r="P6" s="157"/>
      <c r="Q6" s="193" t="s">
        <v>1358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Oportunidade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8.3333333333333329E-2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8.3333333333333329E-2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1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8.3333333333333329E-2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1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1º intervalo, 2º intervalo após i57 13h00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1</v>
      </c>
      <c r="P52" s="90"/>
      <c r="Q52" s="145" t="str">
        <f>IF($A$2=1,IF(FN_MC!BJ50="","*",FN_MC!BJ50),IF(FN_MC!BK50="","*",FN_MC!BK50))</f>
        <v>TP Pronto às 08h00 no km 399+800 em TIP1 para exec. de soldas / Intervalo alinhado após i76, previsão 13h00.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Em intervalo, iniciado às 12h04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Em intervalo 12h08 - 13h28</v>
      </c>
    </row>
    <row r="56" spans="1:17" ht="39" hidden="1" customHeight="1">
      <c r="A56" s="97" t="str">
        <f>IF(FN_MC!B54="","*",FN_MC!B54)</f>
        <v>*</v>
      </c>
      <c r="B56" s="98" t="str">
        <f>IF(FN_MC!X54="","*",FN_MC!X54)</f>
        <v>Contrato</v>
      </c>
      <c r="C56" s="99" t="str">
        <f>IF(FN_MC!S54="","*",FN_MC!S54)</f>
        <v>FERRONORTE</v>
      </c>
      <c r="D56" s="99" t="str">
        <f>IF(FN_MC!T54="","*",FN_MC!T54)</f>
        <v>TMI-TCS</v>
      </c>
      <c r="E56" s="99" t="str">
        <f>IF(FN_MC!D54="","*",FN_MC!D54)</f>
        <v>A60</v>
      </c>
      <c r="F56" s="99" t="str">
        <f>IF(FN_MC!H54="","*",FN_MC!H54)</f>
        <v>TIN2</v>
      </c>
      <c r="G56" s="99" t="str">
        <f>IF(FN_MC!M54="","*",FN_MC!M54)</f>
        <v>TIN</v>
      </c>
      <c r="H56" s="154">
        <f>IF(FN_MC!K54="","*",FN_MC!K54)</f>
        <v>111</v>
      </c>
      <c r="I56" s="132">
        <f>IF(FN_MC!O54="","*",FN_MC!O54)</f>
        <v>0.3125</v>
      </c>
      <c r="J56" s="132">
        <f>IF(FN_MC!P54="","*",FN_MC!P54)</f>
        <v>4.1666666666666664E-2</v>
      </c>
      <c r="K56" s="141" t="str">
        <f>IF(FN_MC!AK54="","*",FN_MC!AK54)</f>
        <v>TIN2</v>
      </c>
      <c r="L56" s="141" t="str">
        <f>IF(FN_MC!AM54="","*",FN_MC!AM54)</f>
        <v>TIN</v>
      </c>
      <c r="M56" s="141">
        <f>IF(FN_MC!AP54="","*",FN_MC!AP54)</f>
        <v>111</v>
      </c>
      <c r="N56" s="141" t="str">
        <f>IF(FN_MC!AM54="","*",FN_MC!AM54)</f>
        <v>TIN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1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05/12/205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05/12/205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1358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013" sqref="E301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0"/>
      <c r="B1" s="361"/>
      <c r="C1" s="362"/>
      <c r="L1" s="101"/>
      <c r="M1" s="124"/>
      <c r="N1" s="288"/>
      <c r="O1" s="288"/>
      <c r="P1" s="170"/>
      <c r="Q1" s="363" t="s">
        <v>1211</v>
      </c>
      <c r="R1" s="364"/>
      <c r="U1" s="102"/>
      <c r="V1" s="365" t="s">
        <v>1359</v>
      </c>
      <c r="W1" s="365"/>
      <c r="X1" s="365"/>
      <c r="Y1" s="104"/>
    </row>
    <row r="2" spans="1:25" s="100" customFormat="1" ht="11.25" customHeight="1">
      <c r="A2" s="105" t="s">
        <v>1360</v>
      </c>
      <c r="B2" s="105" t="s">
        <v>1355</v>
      </c>
      <c r="C2" s="105" t="s">
        <v>603</v>
      </c>
      <c r="D2" s="106" t="s">
        <v>1163</v>
      </c>
      <c r="E2" s="106" t="s">
        <v>1164</v>
      </c>
      <c r="F2" s="106" t="s">
        <v>1354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1361</v>
      </c>
      <c r="U2" s="108" t="s">
        <v>1166</v>
      </c>
      <c r="V2" s="103">
        <f ca="1">TODAY()-1</f>
        <v>45994</v>
      </c>
      <c r="W2" s="103">
        <f ca="1">V2-1</f>
        <v>45993</v>
      </c>
      <c r="X2" s="103">
        <f ca="1">W2-1</f>
        <v>45992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2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>
        <f ca="1">_xlfn.XLOOKUP(G6&amp;$W$2,BS_CONTROLE[CHAVE],BS_CONTROLE[Quantidade_11],"-")</f>
        <v>2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134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180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582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312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1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1</v>
      </c>
      <c r="W16" s="112">
        <f ca="1">_xlfn.XLOOKUP(G16&amp;$W$2,BS_CONTROLE[CHAVE],BS_CONTROLE[Quantidade_11],"-")</f>
        <v>0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134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180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624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1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1130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582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2</v>
      </c>
      <c r="X25" s="112">
        <f ca="1">_xlfn.XLOOKUP(G25&amp;$X$2,BS_CONTROLE[CHAVE],BS_CONTROLE[Quantidade_11],"-")</f>
        <v>1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6</v>
      </c>
      <c r="W27" s="112">
        <f ca="1">_xlfn.XLOOKUP(G27&amp;$W$2,BS_CONTROLE[CHAVE],BS_CONTROLE[Quantidade_11],"-")</f>
        <v>5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>
        <f ca="1">_xlfn.XLOOKUP(G28&amp;$W$2,BS_CONTROLE[CHAVE],BS_CONTROLE[Quantidade_11],"-")</f>
        <v>1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1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8.3333333333333329E-2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1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>
        <f ca="1">_xlfn.XLOOKUP(G35&amp;$W$2,BS_CONTROLE[CHAVE],BS_CONTROLE[Quantidade_11],"-")</f>
        <v>2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134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180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1130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582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2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6</v>
      </c>
      <c r="W41" s="112">
        <f ca="1">_xlfn.XLOOKUP(G41&amp;$W$2,BS_CONTROLE[CHAVE],BS_CONTROLE[Quantidade_11],"-")</f>
        <v>5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8.3333333333333329E-2</v>
      </c>
      <c r="S44" s="110" t="str">
        <f>IF(FN_MC!Q46="","*",CONCATENATE(FN_MC!Q46," ",FN_MC!R46))</f>
        <v>15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16</v>
      </c>
    </row>
    <row r="45" spans="1:24" s="113" customFormat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2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0</v>
      </c>
    </row>
    <row r="47" spans="1:24" s="113" customFormat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8.3333333333333329E-2</v>
      </c>
      <c r="S47" s="110" t="str">
        <f>IF(FN_MC!Q49="","*",CONCATENATE(FN_MC!Q49," ",FN_MC!R49))</f>
        <v>1000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2</v>
      </c>
      <c r="W48" s="112">
        <f ca="1">_xlfn.XLOOKUP(G48&amp;$W$2,BS_CONTROLE[CHAVE],BS_CONTROLE[Quantidade_11],"-")</f>
        <v>2</v>
      </c>
      <c r="X48" s="112">
        <f ca="1">_xlfn.XLOOKUP(G48&amp;$X$2,BS_CONTROLE[CHAVE],BS_CONTROLE[Quantidade_11],"-")</f>
        <v>2</v>
      </c>
    </row>
    <row r="49" spans="1:24" s="113" customFormat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1130</v>
      </c>
      <c r="X49" s="112" t="str">
        <f ca="1">_xlfn.XLOOKUP(G49&amp;$X$2,BS_CONTROLE[CHAVE],BS_CONTROLE[Quantidade_11],"-")</f>
        <v>-</v>
      </c>
    </row>
    <row r="50" spans="1:24" s="113" customFormat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582</v>
      </c>
      <c r="X50" s="112">
        <f ca="1">_xlfn.XLOOKUP(G50&amp;$X$2,BS_CONTROLE[CHAVE],BS_CONTROLE[Quantidade_11],"-")</f>
        <v>0</v>
      </c>
    </row>
    <row r="51" spans="1:24" s="113" customFormat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2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Contrato</v>
      </c>
      <c r="C52" s="109" t="str">
        <f>IF(FN_MC!Z54="","*",FN_MC!Z54)</f>
        <v>P0</v>
      </c>
      <c r="D52" s="110" t="str">
        <f>IF(FN_MC!S54="","*",FN_MC!S54)</f>
        <v>FERRONORTE</v>
      </c>
      <c r="E52" s="110" t="str">
        <f>IF(FN_MC!T54="","*",FN_MC!T54)</f>
        <v>TMI-TCS</v>
      </c>
      <c r="F52" s="110" t="str">
        <f>IF(FN_MC!B54="","*",FN_MC!B54)</f>
        <v>*</v>
      </c>
      <c r="G52" s="110" t="str">
        <f>IF(FN_MC!D54="","*",FN_MC!D54)</f>
        <v>A60</v>
      </c>
      <c r="H52" s="110" t="str">
        <f>IF(FN_MC!F54="","*",FN_MC!F54)</f>
        <v>DETECÇÃO - RONDA 7 DIAS</v>
      </c>
      <c r="I52" s="110" t="str">
        <f>IF(FN_MC!H54="","*",FN_MC!H54)</f>
        <v>TIN2</v>
      </c>
      <c r="J52" s="110" t="str">
        <f>IF(FN_MC!I54="","*",FN_MC!I54)</f>
        <v>TMI</v>
      </c>
      <c r="K52" s="110" t="str">
        <f>IF(FN_MC!M54="","*",FN_MC!M54)</f>
        <v>TIN</v>
      </c>
      <c r="L52" s="110" t="str">
        <f>IF(FN_MC!N54="","*",FN_MC!N54)</f>
        <v>TIN1</v>
      </c>
      <c r="M52" s="111">
        <f>IF(FN_MC!J54="","*",FN_MC!J54)</f>
        <v>74</v>
      </c>
      <c r="N52" s="290">
        <f>IF(FN_MC!K54="","*",FN_MC!K54)</f>
        <v>111</v>
      </c>
      <c r="O52" s="290" t="str">
        <f>IF(FN_MC!L54="","*",FN_MC!L54)</f>
        <v>-</v>
      </c>
      <c r="P52" s="111"/>
      <c r="Q52" s="128">
        <f>IF(FN_MC!O54="","*",FN_MC!O54)</f>
        <v>0.3125</v>
      </c>
      <c r="R52" s="128">
        <f>IF(FN_MC!P54="","*",FN_MC!P54)</f>
        <v>4.1666666666666664E-2</v>
      </c>
      <c r="S52" s="110" t="str">
        <f>IF(FN_MC!Q54="","*",CONCATENATE(FN_MC!Q54," ",FN_MC!R54))</f>
        <v>110 KM</v>
      </c>
      <c r="T52" s="110" t="str">
        <f>IF(FN_MC!V54="","*",FN_MC!V54)</f>
        <v>Miguel</v>
      </c>
      <c r="U52" s="110" t="str">
        <f>IF(FN_MC!W54="","*",FN_MC!W54)</f>
        <v>Ronda 7 dias</v>
      </c>
      <c r="V52" s="112">
        <f ca="1">_xlfn.XLOOKUP(G52&amp;$V$2,BS_CONTROLE[CHAVE],BS_CONTROLE[Quantidade_11],"-")</f>
        <v>134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180</v>
      </c>
    </row>
    <row r="53" spans="1:24" s="113" customFormat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6</v>
      </c>
      <c r="W53" s="112">
        <f ca="1">_xlfn.XLOOKUP(G53&amp;$W$2,BS_CONTROLE[CHAVE],BS_CONTROLE[Quantidade_11],"-")</f>
        <v>5</v>
      </c>
      <c r="X53" s="112" t="str">
        <f ca="1">_xlfn.XLOOKUP(G53&amp;$X$2,BS_CONTROLE[CHAVE],BS_CONTROLE[Quantidade_11],"-")</f>
        <v>-</v>
      </c>
    </row>
    <row r="54" spans="1:24" s="113" customFormat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05/12/205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0" t="str">
        <f>IF(FN_MC!K59="","*",FN_MC!K59)</f>
        <v>*</v>
      </c>
      <c r="O57" s="290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05/12/205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0" t="str">
        <f>IF(FN_MC!K60="","*",FN_MC!K60)</f>
        <v>*</v>
      </c>
      <c r="O58" s="290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0" t="str">
        <f>IF(FN_MC!K61="","*",FN_MC!K61)</f>
        <v>*</v>
      </c>
      <c r="O59" s="290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0" t="str">
        <f>IF(FN_MC!K62="","*",FN_MC!K62)</f>
        <v>*</v>
      </c>
      <c r="O60" s="290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0" t="str">
        <f>IF(FN_MC!K63="","*",FN_MC!K63)</f>
        <v>*</v>
      </c>
      <c r="O61" s="290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0" t="str">
        <f>IF(FN_MC!K65="","*",FN_MC!K65)</f>
        <v>*</v>
      </c>
      <c r="O63" s="290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0" t="str">
        <f>IF(FN_MC!K66="","*",FN_MC!K66)</f>
        <v>*</v>
      </c>
      <c r="O64" s="290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0" t="str">
        <f>IF(FN_MC!K67="","*",FN_MC!K67)</f>
        <v>*</v>
      </c>
      <c r="O65" s="290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0" t="str">
        <f>IF(FN_MC!K69="","*",FN_MC!K69)</f>
        <v>*</v>
      </c>
      <c r="O67" s="290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0" t="str">
        <f>IF(FN_MC!K70="","*",FN_MC!K70)</f>
        <v>*</v>
      </c>
      <c r="O68" s="290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0" t="str">
        <f>IF(FN_MC!K72="","*",FN_MC!K72)</f>
        <v>*</v>
      </c>
      <c r="O70" s="290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0" t="str">
        <f>IF(FN_MC!K73="","*",FN_MC!K73)</f>
        <v>*</v>
      </c>
      <c r="O71" s="290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0" t="str">
        <f>IF(FN_MC!K74="","*",FN_MC!K74)</f>
        <v>*</v>
      </c>
      <c r="O72" s="290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0" t="str">
        <f>IF(FN_MC!K75="","*",FN_MC!K75)</f>
        <v>*</v>
      </c>
      <c r="O73" s="290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0" t="str">
        <f>IF(FN_MC!K78="","*",FN_MC!K78)</f>
        <v>*</v>
      </c>
      <c r="O76" s="290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0" t="str">
        <f>IF(FN_MC!K79="","*",FN_MC!K79)</f>
        <v>*</v>
      </c>
      <c r="O77" s="290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0" t="str">
        <f>IF(FN_MC!K80="","*",FN_MC!K80)</f>
        <v>*</v>
      </c>
      <c r="O78" s="290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0" t="str">
        <f>IF(FN_MC!K81="","*",FN_MC!K81)</f>
        <v>*</v>
      </c>
      <c r="O79" s="290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0" t="str">
        <f>IF(FN_MC!K82="","*",FN_MC!K82)</f>
        <v>*</v>
      </c>
      <c r="O80" s="290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0" t="str">
        <f>IF(FN_MC!K83="","*",FN_MC!K83)</f>
        <v>*</v>
      </c>
      <c r="O81" s="290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0" t="str">
        <f>IF(FN_MC!K84="","*",FN_MC!K84)</f>
        <v>*</v>
      </c>
      <c r="O82" s="290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0" t="str">
        <f>IF(FN_MC!K85="","*",FN_MC!K85)</f>
        <v>*</v>
      </c>
      <c r="O83" s="290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0" t="str">
        <f>IF(FN_MC!K87="","*",FN_MC!K87)</f>
        <v>*</v>
      </c>
      <c r="O85" s="290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0" t="str">
        <f>IF(FN_MC!K88="","*",FN_MC!K88)</f>
        <v>*</v>
      </c>
      <c r="O86" s="290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0" t="str">
        <f>IF(FN_MC!K94="","*",FN_MC!K94)</f>
        <v>*</v>
      </c>
      <c r="O92" s="290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0" t="str">
        <f>IF(FN_MC!K95="","*",FN_MC!K95)</f>
        <v>*</v>
      </c>
      <c r="O93" s="290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0" t="str">
        <f>IF(FN_MC!K96="","*",FN_MC!K96)</f>
        <v>*</v>
      </c>
      <c r="O94" s="290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0" t="str">
        <f>IF(FN_MC!K97="","*",FN_MC!K97)</f>
        <v>*</v>
      </c>
      <c r="O95" s="290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0" t="str">
        <f>IF(FN_MC!K98="","*",FN_MC!K98)</f>
        <v>*</v>
      </c>
      <c r="O96" s="290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1362</v>
      </c>
    </row>
  </sheetData>
  <autoFilter ref="A2:Y3000" xr:uid="{D1126E52-FA3F-4EAC-A720-DDE9797BEFF6}">
    <filterColumn colId="5">
      <filters>
        <dateGroupItem year="2025" month="12" day="4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1363</v>
      </c>
      <c r="C2" s="95" t="s">
        <v>1148</v>
      </c>
      <c r="D2" s="95" t="s">
        <v>1150</v>
      </c>
      <c r="E2" s="95" t="s">
        <v>1364</v>
      </c>
      <c r="F2" s="95" t="s">
        <v>1365</v>
      </c>
      <c r="G2" s="95" t="s">
        <v>1366</v>
      </c>
      <c r="H2" s="95" t="s">
        <v>1367</v>
      </c>
      <c r="I2" s="95" t="s">
        <v>1368</v>
      </c>
      <c r="J2" s="95" t="s">
        <v>1369</v>
      </c>
      <c r="K2" s="131" t="s">
        <v>1370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>
      <c r="B44" s="120" t="str">
        <f>IF(FN_MC!Y46="","*",FN_MC!Y46)</f>
        <v>OPORTUNIDADE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 t="str">
        <f>IF(FN_MC!B54="","*",FN_MC!B54)</f>
        <v>*</v>
      </c>
      <c r="D52" s="121" t="str">
        <f>IF(FN_MC!D54="","*",FN_MC!D54)</f>
        <v>A60</v>
      </c>
      <c r="E52" s="121" t="str">
        <f>IF(FN_MC!H54="","*",FN_MC!H54)</f>
        <v>TIN2</v>
      </c>
      <c r="F52" s="137" t="str">
        <f>IF(FN_MC!M54="","*",FN_MC!M54)</f>
        <v>TIN</v>
      </c>
      <c r="G52" s="121" t="str">
        <f>IF(FN_MC!I54="","*",FN_MC!I54)</f>
        <v>TMI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05/12/205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05/12/205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6" t="s">
        <v>1371</v>
      </c>
      <c r="C2" s="366"/>
      <c r="D2" s="366"/>
      <c r="E2" s="366"/>
      <c r="F2" s="366"/>
      <c r="G2" s="366"/>
      <c r="H2" s="192"/>
    </row>
    <row r="3" spans="1:8" ht="15" customHeight="1">
      <c r="A3" s="192"/>
      <c r="B3" s="367"/>
      <c r="C3" s="367"/>
      <c r="D3" s="367"/>
      <c r="E3" s="367"/>
      <c r="F3" s="367"/>
      <c r="G3" s="367"/>
      <c r="H3" s="192"/>
    </row>
    <row r="4" spans="1:8" ht="40.5">
      <c r="A4" s="192"/>
      <c r="B4" s="322" t="s">
        <v>1372</v>
      </c>
      <c r="C4" s="322" t="s">
        <v>1373</v>
      </c>
      <c r="D4" s="322" t="s">
        <v>1374</v>
      </c>
      <c r="E4" s="322" t="s">
        <v>1375</v>
      </c>
      <c r="F4" s="322" t="s">
        <v>6</v>
      </c>
      <c r="G4" s="322" t="s">
        <v>1376</v>
      </c>
      <c r="H4" s="192"/>
    </row>
    <row r="5" spans="1:8">
      <c r="A5" s="192"/>
      <c r="B5" s="323" t="s">
        <v>1377</v>
      </c>
      <c r="C5" s="323">
        <v>309525</v>
      </c>
      <c r="D5" s="323" t="s">
        <v>1378</v>
      </c>
      <c r="E5" s="323" t="s">
        <v>835</v>
      </c>
      <c r="F5" s="323" t="s">
        <v>1379</v>
      </c>
      <c r="G5" s="324">
        <v>46296</v>
      </c>
      <c r="H5" s="192"/>
    </row>
    <row r="6" spans="1:8">
      <c r="A6" s="192"/>
      <c r="B6" s="323" t="s">
        <v>1380</v>
      </c>
      <c r="C6" s="323">
        <v>256875</v>
      </c>
      <c r="D6" s="323" t="s">
        <v>1381</v>
      </c>
      <c r="E6" s="323" t="s">
        <v>835</v>
      </c>
      <c r="F6" s="323" t="s">
        <v>1379</v>
      </c>
      <c r="G6" s="324">
        <v>46296</v>
      </c>
      <c r="H6" s="192"/>
    </row>
    <row r="7" spans="1:8">
      <c r="A7" s="192"/>
      <c r="B7" s="323" t="s">
        <v>1382</v>
      </c>
      <c r="C7" s="323">
        <v>257278</v>
      </c>
      <c r="D7" s="323" t="s">
        <v>1383</v>
      </c>
      <c r="E7" s="323" t="s">
        <v>826</v>
      </c>
      <c r="F7" s="323" t="s">
        <v>1308</v>
      </c>
      <c r="G7" s="324">
        <v>46235</v>
      </c>
      <c r="H7" s="192"/>
    </row>
    <row r="8" spans="1:8">
      <c r="A8" s="192"/>
      <c r="B8" s="323" t="s">
        <v>1384</v>
      </c>
      <c r="C8" s="323">
        <v>261794</v>
      </c>
      <c r="D8" s="323" t="s">
        <v>1385</v>
      </c>
      <c r="E8" s="323" t="s">
        <v>826</v>
      </c>
      <c r="F8" s="323" t="s">
        <v>1308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18" sqref="G1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8" t="s">
        <v>1386</v>
      </c>
      <c r="D1" s="368"/>
      <c r="E1" s="368"/>
      <c r="F1" s="368"/>
      <c r="G1" s="368"/>
      <c r="H1" s="368"/>
    </row>
    <row r="2" spans="3:8" ht="15" customHeight="1">
      <c r="C2" s="368"/>
      <c r="D2" s="368"/>
      <c r="E2" s="368"/>
      <c r="F2" s="368"/>
      <c r="G2" s="368"/>
      <c r="H2" s="368"/>
    </row>
    <row r="3" spans="3:8" ht="15" customHeight="1">
      <c r="C3" s="319" t="s">
        <v>701</v>
      </c>
      <c r="D3" s="319" t="s">
        <v>1387</v>
      </c>
      <c r="E3" s="319" t="s">
        <v>1388</v>
      </c>
      <c r="F3" s="319" t="s">
        <v>1389</v>
      </c>
      <c r="G3" s="319" t="s">
        <v>1390</v>
      </c>
      <c r="H3" s="319" t="s">
        <v>1391</v>
      </c>
    </row>
    <row r="4" spans="3:8" ht="15" customHeight="1">
      <c r="C4" s="320" t="s">
        <v>826</v>
      </c>
      <c r="D4" s="320">
        <v>9322</v>
      </c>
      <c r="E4" s="369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69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69">
        <v>45995</v>
      </c>
      <c r="F6" s="320" t="s">
        <v>607</v>
      </c>
      <c r="G6" s="320"/>
      <c r="H6" s="320"/>
    </row>
    <row r="7" spans="3:8">
      <c r="C7" s="320"/>
      <c r="D7" s="320"/>
      <c r="E7" s="320"/>
      <c r="F7" s="320"/>
      <c r="G7" s="320"/>
      <c r="H7" s="320"/>
    </row>
    <row r="8" spans="3:8">
      <c r="C8" s="320"/>
      <c r="D8" s="320"/>
      <c r="E8" s="320"/>
      <c r="F8" s="320"/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35B8057-A6FC-48F0-8540-A0EDDC75B87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2025-12-04T16:19:13Z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