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282" documentId="120_S{118792C3-22EF-5104-A093-F22BFE3913F3}" xr6:coauthVersionLast="47" xr6:coauthVersionMax="47" xr10:uidLastSave="{D4FA675B-7664-467A-83D5-A1905F20B767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255" i="1" l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G255" i="1"/>
  <c r="M231" i="1" a="1"/>
  <c r="M231" i="1" s="1"/>
  <c r="G231" i="1"/>
  <c r="N232" i="1" a="1"/>
  <c r="N232" i="1" s="1"/>
  <c r="M232" i="1" a="1"/>
  <c r="M232" i="1" s="1"/>
  <c r="H232" i="1" a="1"/>
  <c r="H232" i="1" s="1"/>
  <c r="M249" i="1" a="1"/>
  <c r="M249" i="1" s="1"/>
  <c r="G249" i="1"/>
  <c r="N248" i="1" a="1"/>
  <c r="N248" i="1" s="1"/>
  <c r="M248" i="1" a="1"/>
  <c r="M248" i="1" s="1"/>
  <c r="G248" i="1"/>
  <c r="M251" i="1" a="1"/>
  <c r="M251" i="1" s="1"/>
  <c r="N253" i="1" a="1"/>
  <c r="N253" i="1" s="1"/>
  <c r="M253" i="1" a="1"/>
  <c r="M253" i="1" s="1"/>
  <c r="H253" i="1" a="1"/>
  <c r="H253" i="1" s="1"/>
  <c r="N250" i="1" a="1"/>
  <c r="N250" i="1" s="1"/>
  <c r="M250" i="1" a="1"/>
  <c r="M250" i="1" s="1"/>
  <c r="G250" i="1"/>
  <c r="N247" i="1" a="1"/>
  <c r="N247" i="1" s="1"/>
  <c r="M247" i="1" a="1"/>
  <c r="M247" i="1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N237" i="1" a="1"/>
  <c r="N237" i="1" s="1"/>
  <c r="M237" i="1" a="1"/>
  <c r="M237" i="1" s="1"/>
  <c r="N235" i="1" a="1"/>
  <c r="N235" i="1" s="1"/>
  <c r="M235" i="1" a="1"/>
  <c r="M235" i="1" s="1"/>
  <c r="N229" i="1" a="1"/>
  <c r="N229" i="1" s="1"/>
  <c r="M229" i="1" a="1"/>
  <c r="M229" i="1" s="1"/>
  <c r="H229" i="1" a="1"/>
  <c r="H229" i="1" s="1"/>
  <c r="G229" i="1"/>
  <c r="N228" i="1" a="1"/>
  <c r="N228" i="1" s="1"/>
  <c r="M228" i="1" a="1"/>
  <c r="M228" i="1" s="1"/>
  <c r="N227" i="1" a="1"/>
  <c r="N227" i="1" s="1"/>
  <c r="M227" i="1" a="1"/>
  <c r="M227" i="1" s="1"/>
  <c r="N226" i="1" a="1"/>
  <c r="N226" i="1" s="1"/>
  <c r="M226" i="1" a="1"/>
  <c r="M226" i="1" s="1"/>
  <c r="N218" i="1" a="1"/>
  <c r="N218" i="1"/>
  <c r="M218" i="1" a="1"/>
  <c r="M218" i="1"/>
  <c r="N215" i="1" a="1"/>
  <c r="N215" i="1" s="1"/>
  <c r="M215" i="1" a="1"/>
  <c r="M215" i="1" s="1"/>
  <c r="N214" i="1" a="1"/>
  <c r="N214" i="1" s="1"/>
  <c r="M214" i="1" a="1"/>
  <c r="M214" i="1" s="1"/>
  <c r="N213" i="1" a="1"/>
  <c r="N213" i="1" s="1"/>
  <c r="M213" i="1" a="1"/>
  <c r="M213" i="1" s="1"/>
  <c r="N211" i="1" a="1"/>
  <c r="N211" i="1" s="1"/>
  <c r="M211" i="1" a="1"/>
  <c r="M211" i="1" s="1"/>
  <c r="N210" i="1" a="1"/>
  <c r="N210" i="1" s="1"/>
  <c r="M210" i="1" a="1"/>
  <c r="M210" i="1" s="1"/>
  <c r="N209" i="1" a="1"/>
  <c r="N209" i="1" s="1"/>
  <c r="M209" i="1" a="1"/>
  <c r="M209" i="1" s="1"/>
  <c r="N206" i="1" a="1"/>
  <c r="N206" i="1" s="1"/>
  <c r="M206" i="1" a="1"/>
  <c r="M206" i="1" s="1"/>
  <c r="N205" i="1" a="1"/>
  <c r="N205" i="1" s="1"/>
  <c r="M205" i="1" a="1"/>
  <c r="M205" i="1" s="1"/>
  <c r="N204" i="1" a="1"/>
  <c r="N204" i="1" s="1"/>
  <c r="M204" i="1" a="1"/>
  <c r="M204" i="1" s="1"/>
  <c r="N203" i="1" a="1"/>
  <c r="N203" i="1" s="1"/>
  <c r="M203" i="1" a="1"/>
  <c r="M203" i="1" s="1"/>
  <c r="N202" i="1" a="1"/>
  <c r="N202" i="1" s="1"/>
  <c r="M202" i="1" a="1"/>
  <c r="M202" i="1" s="1"/>
  <c r="N198" i="1" a="1"/>
  <c r="N198" i="1" s="1"/>
  <c r="M198" i="1" a="1"/>
  <c r="M198" i="1" s="1"/>
  <c r="N195" i="1" a="1"/>
  <c r="N195" i="1" s="1"/>
  <c r="M195" i="1" a="1"/>
  <c r="M195" i="1" s="1"/>
  <c r="N190" i="1" a="1"/>
  <c r="N190" i="1"/>
  <c r="M190" i="1" a="1"/>
  <c r="M190" i="1"/>
  <c r="H190" i="1" a="1"/>
  <c r="H190" i="1"/>
  <c r="H186" i="1" a="1"/>
  <c r="H186" i="1"/>
  <c r="M186" i="1" a="1"/>
  <c r="M186" i="1"/>
  <c r="N186" i="1" a="1"/>
  <c r="N186" i="1"/>
  <c r="M187" i="1" a="1"/>
  <c r="M187" i="1"/>
  <c r="N185" i="1" a="1"/>
  <c r="N185" i="1"/>
  <c r="M185" i="1" a="1"/>
  <c r="M185" i="1"/>
  <c r="N184" i="1" a="1"/>
  <c r="N184" i="1"/>
  <c r="M184" i="1" a="1"/>
  <c r="M184" i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G173" i="1"/>
  <c r="N163" i="1" a="1"/>
  <c r="N163" i="1" s="1"/>
  <c r="M163" i="1" a="1"/>
  <c r="M163" i="1" s="1"/>
  <c r="N161" i="1" a="1"/>
  <c r="N161" i="1" s="1"/>
  <c r="M161" i="1" a="1"/>
  <c r="M161" i="1" s="1"/>
  <c r="G161" i="1"/>
  <c r="M160" i="1" a="1"/>
  <c r="M160" i="1"/>
  <c r="N158" i="1" a="1"/>
  <c r="N158" i="1" s="1"/>
  <c r="M158" i="1" a="1"/>
  <c r="M158" i="1" s="1"/>
  <c r="H155" i="1" a="1"/>
  <c r="H155" i="1" s="1"/>
  <c r="M155" i="1" a="1"/>
  <c r="M155" i="1" s="1"/>
  <c r="N155" i="1" a="1"/>
  <c r="N155" i="1" s="1"/>
  <c r="L152" i="15" s="1"/>
  <c r="N152" i="1" a="1"/>
  <c r="N152" i="1" s="1"/>
  <c r="M152" i="1" a="1"/>
  <c r="M152" i="1" s="1"/>
  <c r="H152" i="1" a="1"/>
  <c r="H152" i="1" s="1"/>
  <c r="N150" i="1" a="1"/>
  <c r="N150" i="1" s="1"/>
  <c r="M150" i="1" a="1"/>
  <c r="M150" i="1" s="1"/>
  <c r="F147" i="12" s="1"/>
  <c r="N149" i="1" a="1"/>
  <c r="N149" i="1" s="1"/>
  <c r="M149" i="1" a="1"/>
  <c r="M149" i="1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 s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D16" i="1" a="1"/>
  <c r="BD16" i="1" s="1"/>
  <c r="BE16" i="1" a="1"/>
  <c r="BE16" i="1"/>
  <c r="BR16" i="1"/>
  <c r="BS16" i="1"/>
  <c r="BT33" i="1"/>
  <c r="A32" i="1"/>
  <c r="C32" i="1"/>
  <c r="G32" i="1"/>
  <c r="R32" i="1"/>
  <c r="S32" i="1" a="1"/>
  <c r="S32" i="1" s="1"/>
  <c r="T32" i="1" a="1"/>
  <c r="T32" i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D32" i="1" a="1"/>
  <c r="BD32" i="1" s="1"/>
  <c r="BR32" i="1"/>
  <c r="BS32" i="1"/>
  <c r="BT34" i="1"/>
  <c r="A33" i="1"/>
  <c r="C33" i="1"/>
  <c r="G33" i="1"/>
  <c r="R33" i="1"/>
  <c r="S33" i="1" a="1"/>
  <c r="S33" i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D33" i="1" a="1"/>
  <c r="BD33" i="1" s="1"/>
  <c r="BR33" i="1"/>
  <c r="BS33" i="1"/>
  <c r="BT35" i="1"/>
  <c r="A12" i="1"/>
  <c r="C12" i="1"/>
  <c r="G12" i="1"/>
  <c r="R12" i="1"/>
  <c r="S12" i="1" a="1"/>
  <c r="S12" i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AP13" i="1"/>
  <c r="AQ13" i="1"/>
  <c r="BB13" i="1"/>
  <c r="BE13" i="1" a="1"/>
  <c r="BE13" i="1" s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N65" i="1" a="1"/>
  <c r="N65" i="1" s="1"/>
  <c r="AN65" i="1" s="1"/>
  <c r="R65" i="1"/>
  <c r="S65" i="1" a="1"/>
  <c r="S65" i="1" s="1"/>
  <c r="T65" i="1" a="1"/>
  <c r="T65" i="1"/>
  <c r="U65" i="1" a="1"/>
  <c r="U65" i="1" s="1"/>
  <c r="AI65" i="1"/>
  <c r="AJ65" i="1"/>
  <c r="AK65" i="1"/>
  <c r="AL65" i="1"/>
  <c r="AO65" i="1"/>
  <c r="BE65" i="1" s="1" a="1"/>
  <c r="BE65" i="1" s="1"/>
  <c r="AP65" i="1"/>
  <c r="AQ65" i="1"/>
  <c r="BB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AP772" i="1"/>
  <c r="BD772" i="1" s="1" a="1"/>
  <c r="BD772" i="1" s="1"/>
  <c r="AQ772" i="1"/>
  <c r="BB772" i="1"/>
  <c r="BC772" i="1" a="1"/>
  <c r="BC772" i="1" s="1"/>
  <c r="BE772" i="1" a="1"/>
  <c r="BE772" i="1" s="1"/>
  <c r="BR772" i="1"/>
  <c r="BS772" i="1"/>
  <c r="BT41" i="1"/>
  <c r="A537" i="1"/>
  <c r="C537" i="1"/>
  <c r="G537" i="1"/>
  <c r="R537" i="1"/>
  <c r="S537" i="1" a="1"/>
  <c r="S537" i="1" s="1"/>
  <c r="T537" i="1" a="1"/>
  <c r="T537" i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AJ66" i="1"/>
  <c r="AK66" i="1"/>
  <c r="AL66" i="1"/>
  <c r="AO66" i="1"/>
  <c r="BE66" i="1" s="1" a="1"/>
  <c r="BE66" i="1" s="1"/>
  <c r="AP66" i="1"/>
  <c r="AQ66" i="1"/>
  <c r="BB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BD61" i="1" s="1" a="1"/>
  <c r="BD61" i="1" s="1"/>
  <c r="AQ61" i="1"/>
  <c r="BB61" i="1"/>
  <c r="BC61" i="1" a="1"/>
  <c r="BC61" i="1" s="1"/>
  <c r="BR61" i="1"/>
  <c r="BS61" i="1"/>
  <c r="BT44" i="1"/>
  <c r="A67" i="1"/>
  <c r="C67" i="1"/>
  <c r="G67" i="1"/>
  <c r="R67" i="1"/>
  <c r="S67" i="1" a="1"/>
  <c r="S67" i="1"/>
  <c r="T67" i="1" a="1"/>
  <c r="T67" i="1" s="1"/>
  <c r="U67" i="1" a="1"/>
  <c r="U67" i="1"/>
  <c r="AI67" i="1"/>
  <c r="BB67" i="1" s="1"/>
  <c r="AJ67" i="1"/>
  <c r="AK67" i="1"/>
  <c r="AL67" i="1"/>
  <c r="AM67" i="1"/>
  <c r="AN67" i="1"/>
  <c r="AO67" i="1"/>
  <c r="AP67" i="1"/>
  <c r="BC67" i="1" s="1" a="1"/>
  <c r="BC67" i="1" s="1"/>
  <c r="AQ67" i="1"/>
  <c r="BD67" i="1" a="1"/>
  <c r="BD67" i="1" s="1"/>
  <c r="BE67" i="1" a="1"/>
  <c r="BE67" i="1" s="1"/>
  <c r="BR67" i="1"/>
  <c r="BS67" i="1"/>
  <c r="BT45" i="1"/>
  <c r="A35" i="1"/>
  <c r="C35" i="1"/>
  <c r="G35" i="1"/>
  <c r="M35" i="1" a="1"/>
  <c r="M35" i="1" s="1"/>
  <c r="N35" i="1" a="1"/>
  <c r="N35" i="1"/>
  <c r="AN35" i="1" s="1"/>
  <c r="R35" i="1"/>
  <c r="S35" i="1" a="1"/>
  <c r="S35" i="1" s="1"/>
  <c r="T35" i="1" a="1"/>
  <c r="T35" i="1" s="1"/>
  <c r="U35" i="1" a="1"/>
  <c r="U35" i="1" s="1"/>
  <c r="AI35" i="1"/>
  <c r="AJ35" i="1"/>
  <c r="AK35" i="1"/>
  <c r="AL35" i="1"/>
  <c r="AO35" i="1"/>
  <c r="BE35" i="1" s="1" a="1"/>
  <c r="BE35" i="1" s="1"/>
  <c r="AP35" i="1"/>
  <c r="AQ35" i="1"/>
  <c r="BB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a="1"/>
  <c r="BD68" i="1" s="1"/>
  <c r="BE68" i="1" a="1"/>
  <c r="BE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M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R149" i="15" s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R156" i="15" s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F210" i="12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F246" i="12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C13" i="1" l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F32" i="12"/>
  <c r="AM35" i="1"/>
  <c r="F62" i="12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F143" i="12"/>
  <c r="F151" i="12"/>
  <c r="F146" i="12"/>
  <c r="E149" i="12"/>
  <c r="E150" i="12"/>
  <c r="F149" i="12"/>
  <c r="F150" i="12"/>
  <c r="F152" i="12"/>
  <c r="E152" i="12"/>
  <c r="E155" i="12"/>
  <c r="F155" i="12"/>
  <c r="F157" i="12"/>
  <c r="F158" i="12"/>
  <c r="F160" i="12"/>
  <c r="F170" i="12"/>
  <c r="F167" i="12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F256" i="12"/>
  <c r="K255" i="15"/>
  <c r="F255" i="12"/>
  <c r="K254" i="15"/>
  <c r="F254" i="12"/>
  <c r="K253" i="15"/>
  <c r="F253" i="12"/>
  <c r="K252" i="15"/>
  <c r="F252" i="12"/>
  <c r="K251" i="15"/>
  <c r="F251" i="12"/>
  <c r="K250" i="15"/>
  <c r="F250" i="12"/>
  <c r="K249" i="15"/>
  <c r="F249" i="12"/>
  <c r="K248" i="15"/>
  <c r="F248" i="12"/>
  <c r="K247" i="15"/>
  <c r="F247" i="12"/>
  <c r="K245" i="15"/>
  <c r="F245" i="12"/>
  <c r="K244" i="15"/>
  <c r="F244" i="12"/>
  <c r="K242" i="15"/>
  <c r="F242" i="12"/>
  <c r="K241" i="15"/>
  <c r="F241" i="12"/>
  <c r="K240" i="15"/>
  <c r="F240" i="12"/>
  <c r="K239" i="15"/>
  <c r="F239" i="12"/>
  <c r="K238" i="15"/>
  <c r="F238" i="12"/>
  <c r="K237" i="15"/>
  <c r="F237" i="12"/>
  <c r="K236" i="15"/>
  <c r="F236" i="12"/>
  <c r="K235" i="15"/>
  <c r="F235" i="12"/>
  <c r="K234" i="15"/>
  <c r="F234" i="12"/>
  <c r="K233" i="15"/>
  <c r="F233" i="12"/>
  <c r="K232" i="15"/>
  <c r="F232" i="12"/>
  <c r="K231" i="15"/>
  <c r="F231" i="12"/>
  <c r="K230" i="15"/>
  <c r="F230" i="12"/>
  <c r="K229" i="15"/>
  <c r="F229" i="12"/>
  <c r="K228" i="15"/>
  <c r="F228" i="12"/>
  <c r="K227" i="15"/>
  <c r="F227" i="12"/>
  <c r="K226" i="15"/>
  <c r="F226" i="12"/>
  <c r="K225" i="15"/>
  <c r="F225" i="12"/>
  <c r="K224" i="15"/>
  <c r="F224" i="12"/>
  <c r="K223" i="15"/>
  <c r="F223" i="12"/>
  <c r="K222" i="15"/>
  <c r="F222" i="12"/>
  <c r="K221" i="15"/>
  <c r="F221" i="12"/>
  <c r="K220" i="15"/>
  <c r="F220" i="12"/>
  <c r="K219" i="15"/>
  <c r="F219" i="12"/>
  <c r="K218" i="15"/>
  <c r="F218" i="12"/>
  <c r="K217" i="15"/>
  <c r="F217" i="12"/>
  <c r="K216" i="15"/>
  <c r="F216" i="12"/>
  <c r="K215" i="15"/>
  <c r="F215" i="12"/>
  <c r="K214" i="15"/>
  <c r="F214" i="12"/>
  <c r="K213" i="15"/>
  <c r="F213" i="12"/>
  <c r="K212" i="15"/>
  <c r="F212" i="12"/>
  <c r="K211" i="15"/>
  <c r="F211" i="12"/>
  <c r="K209" i="15"/>
  <c r="F209" i="12"/>
  <c r="K208" i="15"/>
  <c r="F208" i="12"/>
  <c r="K207" i="15"/>
  <c r="F207" i="12"/>
  <c r="K206" i="15"/>
  <c r="F206" i="12"/>
  <c r="K205" i="15"/>
  <c r="F205" i="12"/>
  <c r="K204" i="15"/>
  <c r="F204" i="12"/>
  <c r="K203" i="15"/>
  <c r="F203" i="12"/>
  <c r="K202" i="15"/>
  <c r="F202" i="12"/>
  <c r="K201" i="15"/>
  <c r="F201" i="12"/>
  <c r="K200" i="15"/>
  <c r="F200" i="12"/>
  <c r="K199" i="15"/>
  <c r="F199" i="12"/>
  <c r="K198" i="15"/>
  <c r="F198" i="12"/>
  <c r="K197" i="15"/>
  <c r="F197" i="12"/>
  <c r="K196" i="15"/>
  <c r="F196" i="12"/>
  <c r="K195" i="15"/>
  <c r="F195" i="12"/>
  <c r="K194" i="15"/>
  <c r="F194" i="12"/>
  <c r="K193" i="15"/>
  <c r="F193" i="12"/>
  <c r="K192" i="15"/>
  <c r="F192" i="12"/>
  <c r="K191" i="15"/>
  <c r="F191" i="12"/>
  <c r="K190" i="15"/>
  <c r="F190" i="12"/>
  <c r="K189" i="15"/>
  <c r="F189" i="12"/>
  <c r="K188" i="15"/>
  <c r="F188" i="12"/>
  <c r="K187" i="15"/>
  <c r="F187" i="12"/>
  <c r="K186" i="15"/>
  <c r="F186" i="12"/>
  <c r="K185" i="15"/>
  <c r="F185" i="12"/>
  <c r="K184" i="15"/>
  <c r="F184" i="12"/>
  <c r="K183" i="15"/>
  <c r="F183" i="12"/>
  <c r="K182" i="15"/>
  <c r="F182" i="12"/>
  <c r="K181" i="15"/>
  <c r="F181" i="12"/>
  <c r="K180" i="15"/>
  <c r="F180" i="12"/>
  <c r="K179" i="15"/>
  <c r="F179" i="12"/>
  <c r="K178" i="15"/>
  <c r="F178" i="12"/>
  <c r="K177" i="15"/>
  <c r="F177" i="12"/>
  <c r="K176" i="15"/>
  <c r="F176" i="12"/>
  <c r="K172" i="15"/>
  <c r="F172" i="12"/>
  <c r="K171" i="15"/>
  <c r="F171" i="12"/>
  <c r="K169" i="15"/>
  <c r="F169" i="12"/>
  <c r="K168" i="15"/>
  <c r="F168" i="12"/>
  <c r="K166" i="15"/>
  <c r="F166" i="12"/>
  <c r="K161" i="15"/>
  <c r="F161" i="12"/>
  <c r="I136" i="15"/>
  <c r="E128" i="12"/>
  <c r="AM140" i="1"/>
  <c r="F137" i="12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F294" i="12"/>
  <c r="G298" i="10"/>
  <c r="D297" i="10"/>
  <c r="C297" i="10"/>
  <c r="AN290" i="1"/>
  <c r="AM290" i="1"/>
  <c r="F293" i="12"/>
  <c r="G297" i="10"/>
  <c r="D296" i="10"/>
  <c r="C296" i="10"/>
  <c r="AN289" i="1"/>
  <c r="AM289" i="1"/>
  <c r="F292" i="12"/>
  <c r="G296" i="10"/>
  <c r="D295" i="10"/>
  <c r="C295" i="10"/>
  <c r="AN288" i="1"/>
  <c r="AM288" i="1"/>
  <c r="F291" i="12"/>
  <c r="G295" i="10"/>
  <c r="D294" i="10"/>
  <c r="C294" i="10"/>
  <c r="AN287" i="1"/>
  <c r="AM287" i="1"/>
  <c r="F290" i="12"/>
  <c r="G294" i="10"/>
  <c r="D293" i="10"/>
  <c r="C293" i="10"/>
  <c r="AN286" i="1"/>
  <c r="AM286" i="1"/>
  <c r="F289" i="12"/>
  <c r="G293" i="10"/>
  <c r="D292" i="10"/>
  <c r="C292" i="10"/>
  <c r="AN285" i="1"/>
  <c r="AM285" i="1"/>
  <c r="F288" i="12"/>
  <c r="G292" i="10"/>
  <c r="D291" i="10"/>
  <c r="C291" i="10"/>
  <c r="AM284" i="1"/>
  <c r="F287" i="12"/>
  <c r="G291" i="10"/>
  <c r="D290" i="10"/>
  <c r="C290" i="10"/>
  <c r="AN283" i="1"/>
  <c r="AM283" i="1"/>
  <c r="F286" i="12"/>
  <c r="G290" i="10"/>
  <c r="D289" i="10"/>
  <c r="C289" i="10"/>
  <c r="AN282" i="1"/>
  <c r="AM282" i="1"/>
  <c r="F285" i="12"/>
  <c r="G289" i="10"/>
  <c r="D288" i="10"/>
  <c r="C288" i="10"/>
  <c r="AN281" i="1"/>
  <c r="AM281" i="1"/>
  <c r="F284" i="12"/>
  <c r="G288" i="10"/>
  <c r="D287" i="10"/>
  <c r="C287" i="10"/>
  <c r="AN280" i="1"/>
  <c r="AM280" i="1"/>
  <c r="F283" i="12"/>
  <c r="G287" i="10"/>
  <c r="D286" i="10"/>
  <c r="C286" i="10"/>
  <c r="AN279" i="1"/>
  <c r="AM279" i="1"/>
  <c r="F282" i="12"/>
  <c r="G286" i="10"/>
  <c r="D285" i="10"/>
  <c r="C285" i="10"/>
  <c r="AN278" i="1"/>
  <c r="AM278" i="1"/>
  <c r="F281" i="12"/>
  <c r="G285" i="10"/>
  <c r="D284" i="10"/>
  <c r="C284" i="10"/>
  <c r="AN277" i="1"/>
  <c r="AM277" i="1"/>
  <c r="F280" i="12"/>
  <c r="G284" i="10"/>
  <c r="D283" i="10"/>
  <c r="C283" i="10"/>
  <c r="AN276" i="1"/>
  <c r="AM276" i="1"/>
  <c r="F279" i="12"/>
  <c r="G283" i="10"/>
  <c r="D282" i="10"/>
  <c r="C282" i="10"/>
  <c r="AM275" i="1"/>
  <c r="F278" i="12"/>
  <c r="G282" i="10"/>
  <c r="D281" i="10"/>
  <c r="C281" i="10"/>
  <c r="AN274" i="1"/>
  <c r="AM274" i="1"/>
  <c r="F277" i="12"/>
  <c r="G281" i="10"/>
  <c r="D280" i="10"/>
  <c r="C280" i="10"/>
  <c r="AN273" i="1"/>
  <c r="F276" i="12"/>
  <c r="G280" i="10"/>
  <c r="D279" i="10"/>
  <c r="C279" i="10"/>
  <c r="AN272" i="1"/>
  <c r="AM272" i="1"/>
  <c r="F275" i="12"/>
  <c r="G279" i="10"/>
  <c r="BD271" i="1" a="1"/>
  <c r="BD271" i="1" s="1"/>
  <c r="M278" i="10"/>
  <c r="D278" i="10"/>
  <c r="C278" i="10"/>
  <c r="AN271" i="1"/>
  <c r="AM271" i="1"/>
  <c r="F274" i="12"/>
  <c r="G278" i="10"/>
  <c r="D277" i="10"/>
  <c r="C277" i="10"/>
  <c r="AN270" i="1"/>
  <c r="AM270" i="1"/>
  <c r="F273" i="12"/>
  <c r="G277" i="10"/>
  <c r="D276" i="10"/>
  <c r="C276" i="10"/>
  <c r="AM269" i="1"/>
  <c r="F272" i="12"/>
  <c r="G276" i="10"/>
  <c r="D275" i="10"/>
  <c r="C275" i="10"/>
  <c r="AN268" i="1"/>
  <c r="AM268" i="1"/>
  <c r="F271" i="12"/>
  <c r="G275" i="10"/>
  <c r="D274" i="10"/>
  <c r="C274" i="10"/>
  <c r="AN267" i="1"/>
  <c r="AM267" i="1"/>
  <c r="F270" i="12"/>
  <c r="G274" i="10"/>
  <c r="D273" i="10"/>
  <c r="C273" i="10"/>
  <c r="AN266" i="1"/>
  <c r="AM266" i="1"/>
  <c r="F269" i="12"/>
  <c r="G273" i="10"/>
  <c r="D272" i="10"/>
  <c r="C272" i="10"/>
  <c r="AN265" i="1"/>
  <c r="AM265" i="1"/>
  <c r="F268" i="12"/>
  <c r="G272" i="10"/>
  <c r="D271" i="10"/>
  <c r="C271" i="10"/>
  <c r="AN264" i="1"/>
  <c r="F267" i="12"/>
  <c r="G271" i="10"/>
  <c r="D270" i="10"/>
  <c r="C270" i="10"/>
  <c r="AM263" i="1"/>
  <c r="F266" i="12"/>
  <c r="G270" i="10"/>
  <c r="D269" i="10"/>
  <c r="C269" i="10"/>
  <c r="AN262" i="1"/>
  <c r="AM262" i="1"/>
  <c r="F265" i="12"/>
  <c r="G269" i="10"/>
  <c r="D268" i="10"/>
  <c r="C268" i="10"/>
  <c r="AN261" i="1"/>
  <c r="AM261" i="1"/>
  <c r="F264" i="12"/>
  <c r="G268" i="10"/>
  <c r="D267" i="10"/>
  <c r="C267" i="10"/>
  <c r="AN260" i="1"/>
  <c r="AM260" i="1"/>
  <c r="F263" i="12"/>
  <c r="G267" i="10"/>
  <c r="D266" i="10"/>
  <c r="C266" i="10"/>
  <c r="AN259" i="1"/>
  <c r="AM259" i="1"/>
  <c r="F262" i="12"/>
  <c r="G266" i="10"/>
  <c r="D265" i="10"/>
  <c r="C265" i="10"/>
  <c r="AN258" i="1"/>
  <c r="AM258" i="1"/>
  <c r="F261" i="12"/>
  <c r="G265" i="10"/>
  <c r="D264" i="10"/>
  <c r="C264" i="10"/>
  <c r="AM257" i="1"/>
  <c r="F260" i="12"/>
  <c r="G264" i="10"/>
  <c r="D263" i="10"/>
  <c r="C263" i="10"/>
  <c r="AN256" i="1"/>
  <c r="AM256" i="1"/>
  <c r="F259" i="12"/>
  <c r="G263" i="10"/>
  <c r="D262" i="10"/>
  <c r="C262" i="10"/>
  <c r="AN255" i="1"/>
  <c r="AM255" i="1"/>
  <c r="F258" i="12"/>
  <c r="G262" i="10"/>
  <c r="D261" i="10"/>
  <c r="C261" i="10"/>
  <c r="AN254" i="1"/>
  <c r="AM254" i="1"/>
  <c r="F257" i="12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N129" i="10" s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L104" i="10" s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L88" i="10" s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N48" i="10" l="1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<sst xmlns="http://schemas.openxmlformats.org/spreadsheetml/2006/main" count="6017" uniqueCount="1400">
  <si>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</si>
  <si>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</si>
  <si>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</si>
  <si>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</si>
  <si>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</si>
  <si>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</si>
  <si>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</si>
  <si>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</si>
  <si>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</si>
  <si>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</si>
  <si>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</si>
  <si>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</si>
  <si>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</si>
  <si>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</si>
  <si>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</si>
  <si>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</si>
  <si>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</si>
  <si>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</si>
  <si>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</si>
  <si>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</si>
  <si>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</si>
  <si>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</si>
  <si>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</si>
  <si>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</si>
  <si>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</si>
  <si>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</si>
  <si>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</si>
  <si>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</si>
  <si>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</si>
  <si>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</si>
  <si>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</si>
  <si>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</si>
  <si>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</si>
  <si>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</si>
  <si>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</si>
  <si>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</si>
  <si>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</si>
  <si>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</si>
  <si>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</si>
  <si>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</si>
  <si>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</si>
  <si>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</si>
  <si>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</si>
  <si>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</si>
  <si>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</si>
  <si>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</si>
  <si>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</si>
  <si>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</si>
  <si>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</si>
  <si>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</si>
  <si>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</si>
  <si>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</si>
  <si>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</si>
  <si>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</si>
  <si>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</si>
  <si>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</si>
  <si>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</si>
  <si>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</si>
  <si>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</si>
  <si>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</si>
  <si>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</si>
  <si>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</si>
  <si>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</si>
  <si>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</si>
  <si>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</si>
  <si>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</si>
  <si>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</si>
  <si>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</si>
  <si>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</si>
  <si>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</si>
  <si>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</si>
  <si>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</si>
  <si>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</si>
  <si>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</si>
  <si>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</si>
  <si>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</si>
  <si>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</si>
  <si>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</si>
  <si>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</si>
  <si>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</si>
  <si>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</si>
  <si>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</si>
  <si>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</si>
  <si>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</si>
  <si>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</si>
  <si>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</si>
  <si>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</si>
  <si>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</si>
  <si>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</si>
  <si>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</si>
  <si>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</si>
  <si>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</si>
  <si>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</si>
  <si>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</si>
  <si>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</si>
  <si>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</si>
  <si>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</si>
  <si>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</si>
  <si>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</si>
  <si>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</si>
  <si>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</si>
  <si>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</si>
  <si>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</si>
  <si>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</si>
  <si>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</si>
  <si>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</si>
  <si>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</si>
  <si>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</si>
  <si>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</si>
  <si>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</si>
  <si>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</si>
  <si>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</si>
  <si>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</si>
  <si>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</si>
  <si>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</si>
  <si>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</si>
  <si>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</si>
  <si>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</si>
  <si>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</si>
  <si>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</si>
  <si>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</si>
  <si>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</si>
  <si>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</si>
  <si>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</si>
  <si>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</si>
  <si>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</si>
  <si>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</si>
  <si>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</si>
  <si>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</si>
  <si>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</si>
  <si>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</si>
  <si>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</si>
  <si>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</si>
  <si>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</si>
  <si>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</si>
  <si>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</si>
  <si>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</si>
  <si>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</si>
  <si>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</si>
  <si>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</si>
  <si>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</si>
  <si>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</si>
  <si>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</si>
  <si>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</si>
  <si>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</si>
  <si>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</si>
  <si>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</si>
  <si>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</si>
  <si>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</si>
  <si>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</si>
  <si>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</si>
  <si>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</si>
  <si>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</si>
  <si>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</si>
  <si>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</si>
  <si>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</si>
  <si>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</si>
  <si>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</si>
  <si>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</si>
  <si>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</si>
  <si>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</si>
  <si>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</si>
  <si>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</si>
  <si>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</si>
  <si>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</si>
  <si>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</si>
  <si>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</si>
  <si>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</si>
  <si>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</si>
  <si>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</si>
  <si>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</si>
  <si>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</si>
  <si>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</si>
  <si>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</si>
  <si>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</si>
  <si>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</si>
  <si>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</si>
  <si>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</si>
  <si>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</si>
  <si>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</si>
  <si>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</si>
  <si>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</si>
  <si>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</si>
  <si>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</si>
  <si>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</si>
  <si>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</si>
  <si>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</si>
  <si>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</si>
  <si>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</si>
  <si>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</si>
  <si>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</si>
  <si>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</si>
  <si>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</si>
  <si>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</si>
  <si>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</si>
  <si>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</si>
  <si>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</si>
  <si>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</si>
  <si>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</si>
  <si>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</si>
  <si>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</si>
  <si>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</si>
  <si>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</si>
  <si>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</si>
  <si>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</si>
  <si>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</si>
  <si>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</si>
  <si>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</si>
  <si>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</si>
  <si>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</si>
  <si>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</si>
  <si>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</si>
  <si>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</si>
  <si>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</si>
  <si>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</si>
  <si>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</si>
  <si>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</si>
  <si>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</si>
  <si>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</si>
  <si>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</si>
  <si>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</si>
  <si>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</si>
  <si>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</si>
  <si>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</si>
  <si>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</si>
  <si>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</si>
  <si>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</si>
  <si>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</si>
  <si>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</si>
  <si>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</si>
  <si>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</si>
  <si>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</si>
  <si>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</si>
  <si>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</si>
  <si>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</si>
  <si>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</si>
  <si>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</si>
  <si>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</si>
  <si>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</si>
  <si>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</si>
  <si>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</si>
  <si>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</si>
  <si>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</si>
  <si>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</si>
  <si>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</si>
  <si>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</si>
  <si>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</si>
  <si>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</si>
  <si>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</si>
  <si>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</si>
  <si>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</si>
  <si>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</si>
  <si>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</si>
  <si>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</si>
  <si>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</si>
  <si>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</si>
  <si>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</si>
  <si>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</si>
  <si>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</si>
  <si>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</si>
  <si>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</si>
  <si>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</si>
  <si>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</si>
  <si>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</si>
  <si>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</si>
  <si>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</si>
  <si>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</si>
  <si>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</si>
  <si>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</si>
  <si>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</si>
  <si>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</si>
  <si>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</si>
  <si>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</si>
  <si>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</si>
  <si>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</si>
  <si>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</si>
  <si>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</si>
  <si>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</si>
  <si>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</si>
  <si>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</si>
  <si>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</si>
  <si>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</si>
  <si>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</si>
  <si>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</si>
  <si>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</si>
  <si>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</si>
  <si>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</si>
  <si>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</si>
  <si>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</si>
  <si>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</si>
  <si>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</si>
  <si>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</si>
  <si>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</si>
  <si>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</si>
  <si>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</si>
  <si>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</si>
  <si>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</si>
  <si>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</si>
  <si>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</si>
  <si>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</si>
  <si>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</si>
  <si>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</si>
  <si>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</si>
  <si>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</si>
  <si>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</si>
  <si>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</si>
  <si>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</si>
  <si>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</si>
  <si>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</si>
  <si>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</si>
  <si>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</si>
  <si>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</si>
  <si>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</si>
  <si>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</si>
  <si>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</si>
  <si>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</si>
  <si>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</si>
  <si>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</si>
  <si>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</si>
  <si>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</si>
  <si>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</si>
  <si>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</si>
  <si>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</si>
  <si>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</si>
  <si>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</si>
  <si>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</si>
  <si>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</si>
  <si>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</si>
  <si>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</si>
  <si>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</si>
  <si>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</si>
  <si>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</si>
  <si>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</si>
  <si>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</si>
  <si>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</si>
  <si>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</si>
  <si>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</si>
  <si>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</si>
  <si>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</si>
  <si>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</si>
  <si>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</si>
  <si>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</si>
  <si>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</si>
  <si>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</si>
  <si>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</si>
  <si>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</si>
  <si>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</si>
  <si>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</si>
  <si>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</si>
  <si>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</si>
  <si>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</si>
  <si>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</si>
  <si>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</si>
  <si>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</si>
  <si>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</si>
  <si>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</si>
  <si>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</si>
  <si>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</si>
  <si>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</si>
  <si>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</si>
  <si>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</si>
  <si>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</si>
  <si>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</si>
  <si>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</si>
  <si>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</si>
  <si>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</si>
  <si>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</si>
  <si>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</si>
  <si>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</si>
  <si>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</si>
  <si>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</si>
  <si>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</si>
  <si>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</si>
  <si>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</si>
  <si>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</si>
  <si>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</si>
  <si>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</si>
  <si>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</si>
  <si>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</si>
  <si>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</si>
  <si>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</si>
  <si>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</si>
  <si>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</si>
  <si>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</si>
  <si>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</si>
  <si>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</si>
  <si>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</si>
  <si>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</si>
  <si>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</si>
  <si>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</si>
  <si>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</si>
  <si>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</si>
  <si>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</si>
  <si>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</si>
  <si>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</si>
  <si>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</si>
  <si>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</si>
  <si>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</si>
  <si>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</si>
  <si>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</si>
  <si>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</si>
  <si>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</si>
  <si>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</si>
  <si>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</si>
  <si>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</si>
  <si>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</si>
  <si>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</si>
  <si>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</si>
  <si>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</si>
  <si>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</si>
  <si>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</si>
  <si>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</si>
  <si>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</si>
  <si>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</si>
  <si>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</si>
  <si>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</si>
  <si>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</si>
  <si>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</si>
  <si>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</si>
  <si>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</si>
  <si>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</si>
  <si>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</si>
  <si>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</si>
  <si>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</si>
  <si>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</si>
  <si>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</si>
  <si>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</si>
  <si>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</si>
  <si>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</si>
  <si>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</si>
  <si>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</si>
  <si>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</si>
  <si>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</si>
  <si>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</si>
  <si>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</si>
  <si>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</si>
  <si>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</si>
  <si>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</si>
  <si>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</si>
  <si>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</si>
  <si>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</si>
  <si>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</si>
  <si>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</si>
  <si>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</si>
  <si>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</si>
  <si>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</si>
  <si>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</si>
  <si>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</si>
  <si>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</si>
  <si>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</si>
  <si>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</si>
  <si>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</si>
  <si>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</si>
  <si>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</si>
  <si>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</si>
  <si>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</si>
  <si>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</si>
  <si>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</si>
  <si>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</si>
  <si>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</si>
  <si>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</si>
  <si>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</si>
  <si>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</si>
  <si>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</si>
  <si>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</si>
  <si>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</si>
  <si>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</si>
  <si>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</si>
  <si>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</si>
  <si>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</si>
  <si>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</si>
  <si>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</si>
  <si>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</si>
  <si>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</si>
  <si>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</si>
  <si>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</si>
  <si>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</si>
  <si>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</si>
  <si>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</si>
  <si>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</si>
  <si>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</si>
  <si>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</si>
  <si>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</si>
  <si>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</si>
  <si>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</si>
  <si>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</si>
  <si>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</si>
  <si>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</si>
  <si>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</si>
  <si>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</si>
  <si>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</si>
  <si>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</si>
  <si>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</si>
  <si>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</si>
  <si>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</si>
  <si>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</si>
  <si>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</si>
  <si>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</si>
  <si>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</si>
  <si>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</si>
  <si>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</si>
  <si>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</si>
  <si>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</si>
  <si>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</si>
  <si>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</si>
  <si>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</si>
  <si>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</si>
  <si>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</si>
  <si>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</si>
  <si>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</si>
  <si>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</si>
  <si>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</si>
  <si>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</si>
  <si>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</si>
  <si>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</si>
  <si>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</si>
  <si>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</si>
  <si>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</si>
  <si>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</si>
  <si>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</si>
  <si>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</si>
  <si>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</si>
  <si>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</si>
  <si>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</si>
  <si>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</si>
  <si>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</si>
  <si>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</si>
  <si>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</si>
  <si>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</si>
  <si>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</si>
  <si>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</si>
  <si>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</si>
  <si>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</si>
  <si>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</si>
  <si>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</si>
  <si>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</si>
  <si>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</si>
  <si>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</si>
  <si>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</si>
  <si>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</si>
  <si>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</si>
  <si>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</si>
  <si>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</si>
  <si>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</si>
  <si>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</si>
  <si>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</si>
  <si>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</si>
  <si>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</si>
  <si>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</si>
  <si>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</si>
  <si>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</si>
  <si>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</si>
  <si>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</si>
  <si>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</si>
  <si>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</si>
  <si>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</si>
  <si>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</si>
  <si>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</si>
  <si>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</si>
  <si>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</si>
  <si>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</si>
  <si>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</si>
  <si>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</si>
  <si>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</si>
  <si>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</si>
  <si>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</si>
  <si>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</si>
  <si>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</si>
  <si>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</si>
  <si>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</si>
  <si>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</si>
  <si>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</si>
  <si>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</si>
  <si>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</si>
  <si>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</si>
  <si>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</si>
  <si>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</si>
  <si>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</si>
  <si>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</si>
  <si>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</si>
  <si>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</si>
  <si>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</si>
  <si>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</si>
  <si>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</si>
  <si>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</si>
  <si>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</si>
  <si>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</si>
  <si>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</si>
  <si>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</si>
  <si>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</si>
  <si>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</si>
  <si>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</si>
  <si>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</si>
  <si>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</si>
  <si>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</si>
  <si>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</si>
  <si>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</si>
  <si>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</si>
  <si>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</si>
  <si>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</si>
  <si>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</si>
  <si>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</si>
  <si>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</si>
  <si>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</si>
  <si>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</si>
  <si>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</si>
  <si>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</si>
  <si>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</si>
  <si>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</si>
  <si>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</si>
  <si>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</si>
  <si>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</si>
  <si>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</si>
  <si>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</si>
  <si>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</si>
  <si>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</si>
  <si>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</si>
  <si>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</si>
  <si>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</si>
  <si>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</si>
  <si>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</si>
  <si>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</si>
  <si>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</si>
  <si>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</si>
  <si>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</si>
  <si>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</si>
  <si>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</si>
  <si>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</si>
  <si>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</si>
  <si>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</si>
  <si>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</si>
  <si>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</si>
  <si>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</si>
  <si>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</si>
  <si>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</si>
  <si>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</si>
  <si>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</si>
  <si>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</si>
  <si>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</si>
  <si>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</si>
  <si>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</si>
  <si>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</si>
  <si>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</si>
  <si>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</si>
  <si>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</si>
  <si>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</si>
  <si>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</si>
  <si>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</si>
  <si>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</si>
  <si>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</si>
  <si>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</si>
  <si>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</si>
  <si>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</si>
  <si>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</si>
  <si>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</si>
  <si>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</si>
  <si>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</si>
  <si>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</si>
  <si>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</si>
  <si>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</si>
  <si>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</si>
  <si>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</si>
  <si>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</si>
  <si>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</si>
  <si>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</si>
  <si>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</si>
  <si>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</si>
  <si>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</si>
  <si>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</si>
  <si>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</si>
  <si>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</si>
  <si>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</si>
  <si>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</si>
  <si>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</si>
  <si>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</si>
  <si>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</si>
  <si>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</si>
  <si>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</si>
  <si>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</si>
  <si>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</si>
  <si>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</si>
  <si>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</si>
  <si>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</si>
  <si>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</si>
  <si>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</si>
  <si>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</si>
  <si>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</si>
  <si>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</si>
  <si>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</si>
  <si>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</si>
  <si>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</si>
  <si>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</si>
  <si>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</si>
  <si>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</si>
  <si>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</si>
  <si>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</si>
  <si>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</si>
  <si>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</si>
  <si>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</si>
  <si>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</si>
  <si>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</si>
  <si>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</si>
  <si>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</si>
  <si>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</si>
  <si>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</si>
  <si>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</si>
  <si>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</si>
  <si>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</si>
  <si>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</si>
  <si>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</si>
  <si>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</si>
  <si>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</si>
  <si>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</si>
  <si>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</si>
  <si>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</si>
  <si>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</si>
  <si>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</si>
  <si>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</si>
  <si>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</si>
  <si>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</si>
  <si>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</si>
  <si>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</si>
  <si>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</si>
  <si>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</si>
  <si>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</si>
  <si>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</si>
  <si>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</si>
  <si>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</si>
  <si>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</si>
  <si>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</si>
  <si>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</si>
  <si>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</si>
  <si>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</si>
  <si>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</si>
  <si>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</si>
  <si>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</si>
  <si>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</si>
  <si>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</si>
  <si>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</si>
  <si>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</si>
  <si>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</si>
  <si>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</si>
  <si>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</si>
  <si>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</si>
  <si>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</si>
  <si>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</si>
  <si>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</si>
  <si>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</si>
  <si>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</si>
  <si>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</si>
  <si>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</si>
  <si>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</si>
  <si>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</si>
  <si>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</si>
  <si>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</si>
  <si>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</si>
  <si>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</si>
  <si>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</si>
  <si>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</si>
  <si>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</si>
  <si>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</si>
  <si>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</si>
  <si>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</si>
  <si>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</si>
  <si>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</si>
  <si>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</si>
  <si>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</si>
  <si>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</si>
  <si>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</si>
  <si>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</si>
  <si>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</si>
  <si>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</si>
  <si>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</si>
  <si>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</si>
  <si>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</si>
  <si>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</si>
  <si>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</si>
  <si>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</si>
  <si>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</si>
  <si>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</si>
  <si>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</si>
  <si>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</si>
  <si>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</si>
  <si>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</si>
  <si>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</si>
  <si>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</si>
  <si>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</si>
  <si>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</si>
  <si>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</si>
  <si>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</si>
  <si>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</si>
  <si>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</si>
  <si>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</si>
  <si>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</si>
  <si>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</si>
  <si>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</si>
  <si>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</si>
  <si>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</si>
  <si>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</si>
  <si>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</si>
  <si>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</si>
  <si>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</si>
  <si>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</si>
  <si>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</si>
  <si>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</si>
  <si>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</si>
  <si>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</si>
  <si>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</si>
  <si>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</si>
  <si>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</si>
  <si>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</si>
  <si>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</si>
  <si>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</si>
  <si>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</si>
  <si>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</si>
  <si>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</si>
  <si>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</si>
  <si>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</si>
  <si>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</si>
  <si>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</si>
  <si>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</si>
  <si>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</si>
  <si>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</si>
  <si>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</si>
  <si>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</si>
  <si>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</si>
  <si>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</si>
  <si>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</si>
  <si>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</si>
  <si>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</si>
  <si>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</si>
  <si>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</si>
  <si>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</si>
  <si>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</si>
  <si>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</si>
  <si>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</si>
  <si>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</si>
  <si>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</si>
  <si>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</si>
  <si>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</si>
  <si>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</si>
  <si>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</si>
  <si>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</si>
  <si>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</si>
  <si>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</si>
  <si>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</si>
  <si>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</si>
  <si>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</si>
  <si>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</si>
  <si>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</si>
  <si>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</si>
  <si>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</si>
  <si>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</si>
  <si>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</si>
  <si>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</si>
  <si>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</si>
  <si>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</si>
  <si>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</si>
  <si>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</si>
  <si>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</si>
  <si>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</si>
  <si>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</si>
  <si>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</si>
  <si>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</si>
  <si>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</si>
  <si>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</si>
  <si>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</si>
  <si>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</si>
  <si>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</si>
  <si>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</si>
  <si>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</si>
  <si>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</si>
  <si>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</si>
  <si>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</si>
  <si>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</si>
  <si>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</si>
  <si>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</si>
  <si>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</si>
  <si>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</si>
  <si>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</si>
  <si>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</si>
  <si>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</si>
  <si>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</si>
  <si>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</si>
  <si>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</si>
  <si>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</si>
  <si>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</si>
  <si>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</si>
  <si>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</si>
  <si>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</si>
  <si>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</si>
  <si>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</si>
  <si>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</si>
  <si>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</si>
  <si>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</si>
  <si>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</si>
  <si>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</si>
  <si>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</si>
  <si>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</si>
  <si>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</si>
  <si>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</si>
  <si>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</si>
  <si>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</si>
  <si>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</si>
  <si>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</si>
  <si>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</si>
  <si>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</si>
  <si>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</si>
  <si>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</si>
  <si>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</si>
  <si>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</si>
  <si>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</si>
  <si>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</si>
  <si>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</si>
  <si>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</si>
  <si>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</si>
  <si>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</si>
  <si>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</si>
  <si>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</si>
  <si>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e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</si>
  <si>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</si>
  <si>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</si>
  <si>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</si>
  <si>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</si>
  <si>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</si>
  <si>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</si>
  <si>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</si>
  <si>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</si>
  <si>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</si>
  <si>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</si>
  <si>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</si>
  <si>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</si>
  <si>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</si>
  <si>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</si>
  <si>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</si>
  <si>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</si>
  <si>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</si>
  <si>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</si>
  <si>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</si>
  <si>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</si>
  <si>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</si>
  <si>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</si>
  <si>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</si>
  <si>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</si>
  <si>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</si>
  <si>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</si>
  <si>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</si>
  <si>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</si>
  <si>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</si>
  <si>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</si>
  <si>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</si>
  <si>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</si>
  <si>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</si>
  <si>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</si>
  <si>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</si>
  <si>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</si>
  <si>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</si>
  <si>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</si>
  <si>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</si>
  <si>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</si>
  <si>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</si>
  <si>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</si>
  <si>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</si>
  <si>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</si>
  <si>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</si>
  <si>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</si>
  <si>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</si>
  <si>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</si>
  <si>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</si>
  <si>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</si>
  <si>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</si>
  <si>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</si>
  <si>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</si>
  <si>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</si>
  <si>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</si>
  <si>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</si>
  <si>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</si>
  <si>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</si>
  <si>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</si>
  <si>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</si>
  <si>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</si>
  <si>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</si>
  <si>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</si>
  <si>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</si>
  <si>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</si>
  <si>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</si>
  <si>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</si>
  <si>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</si>
  <si>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</si>
  <si>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</si>
  <si>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</si>
  <si>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</si>
  <si>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</si>
  <si>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</si>
  <si>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</si>
  <si>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</si>
  <si>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</si>
  <si>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</si>
  <si>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</si>
  <si>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</si>
  <si>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</si>
  <si>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</si>
  <si>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</si>
  <si>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</si>
  <si>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</si>
  <si>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</si>
  <si>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</si>
  <si>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</si>
  <si>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</si>
  <si>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</si>
  <si>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</si>
  <si>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</si>
  <si>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</si>
  <si>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</si>
  <si>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</si>
  <si>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</si>
  <si>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</si>
  <si>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</si>
  <si>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</si>
  <si>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</si>
  <si>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</si>
  <si>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</si>
  <si>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</si>
  <si>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</si>
  <si>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</si>
  <si>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</si>
  <si>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</si>
  <si>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</si>
  <si>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</si>
  <si>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</si>
  <si>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</si>
  <si>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</si>
  <si>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</si>
  <si>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</si>
  <si>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</si>
  <si>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</si>
  <si>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</si>
  <si>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</si>
  <si>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</si>
  <si>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</si>
  <si>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</si>
  <si>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</si>
  <si>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</si>
  <si>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</si>
  <si>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</si>
  <si>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</si>
  <si>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</si>
  <si>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</si>
  <si>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</si>
  <si>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</si>
  <si>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</si>
  <si>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</si>
  <si>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</si>
  <si>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</si>
  <si>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</si>
  <si>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</si>
  <si>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</si>
  <si>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</si>
  <si>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</si>
  <si>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</si>
  <si>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</si>
  <si>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</si>
  <si>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</si>
  <si>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</si>
  <si>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</si>
  <si>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</si>
  <si>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</si>
  <si>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</si>
  <si>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</si>
  <si>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</si>
  <si>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</si>
  <si>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</si>
  <si>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</si>
  <si>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</si>
  <si>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</si>
  <si>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</si>
  <si>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</si>
  <si>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</si>
  <si>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</si>
  <si>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</si>
  <si>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</si>
  <si>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</si>
  <si>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</si>
  <si>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</si>
  <si>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</si>
  <si>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</si>
  <si>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</si>
  <si>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</si>
  <si>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</si>
  <si>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</si>
  <si>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</si>
  <si>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</si>
  <si>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</si>
  <si>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</si>
  <si>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</si>
  <si>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</si>
  <si>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</si>
  <si>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</si>
  <si>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</si>
  <si>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</si>
  <si>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</si>
  <si>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</si>
  <si>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</si>
  <si>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</si>
  <si>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</si>
  <si>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</si>
  <si>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</si>
  <si>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</si>
  <si>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</si>
  <si>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</si>
  <si>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</si>
  <si>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</si>
  <si>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</si>
  <si>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</si>
  <si>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</si>
  <si>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</si>
  <si>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</si>
  <si>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</si>
  <si>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</si>
  <si>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</si>
  <si>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</si>
  <si>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</si>
  <si>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</si>
  <si>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</si>
  <si>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</si>
  <si>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</si>
  <si>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</si>
  <si>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</si>
  <si>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</si>
  <si>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</si>
  <si>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</si>
  <si>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</si>
  <si>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</si>
  <si>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</si>
  <si>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</si>
  <si>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</si>
  <si>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</si>
  <si>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</si>
  <si>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</si>
  <si>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</si>
  <si>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</si>
  <si>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</si>
  <si>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</si>
  <si>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</si>
  <si>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</si>
  <si>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</si>
  <si>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</si>
  <si>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</si>
  <si>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</si>
  <si>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</si>
  <si>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</si>
  <si>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</si>
  <si>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</si>
  <si>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</si>
  <si>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</si>
  <si>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</si>
  <si>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</si>
  <si>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</si>
  <si>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</si>
  <si>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</si>
  <si>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</si>
  <si>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</si>
  <si>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</si>
  <si>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</si>
  <si>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</si>
  <si>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</si>
  <si>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</si>
  <si>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</si>
  <si>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</si>
  <si>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</si>
  <si>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</si>
  <si>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</si>
  <si>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</si>
  <si>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</si>
  <si>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</si>
  <si>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</si>
  <si>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</si>
  <si>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</si>
  <si>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</si>
  <si>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</si>
  <si>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</si>
  <si>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</si>
  <si>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</si>
  <si>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</si>
  <si>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</si>
  <si>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</si>
  <si>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</si>
  <si>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</si>
  <si>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</si>
  <si>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</si>
  <si>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</si>
  <si>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</si>
  <si>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</si>
  <si>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</si>
  <si>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</si>
  <si>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</si>
  <si>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</si>
  <si>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</si>
  <si>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</si>
  <si>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</si>
  <si>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</si>
  <si>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</si>
  <si>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</si>
  <si>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</si>
  <si>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</si>
  <si>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</si>
  <si>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</si>
  <si>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</si>
  <si>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</si>
  <si>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</si>
  <si>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</si>
  <si>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</si>
  <si>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</si>
  <si>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</si>
  <si>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</si>
  <si>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</si>
  <si>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</si>
  <si>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</si>
  <si>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</si>
  <si>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</si>
  <si>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</si>
  <si>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</si>
  <si>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</si>
  <si>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</si>
  <si>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</si>
  <si>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</si>
  <si>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</si>
  <si>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</si>
  <si>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</si>
  <si>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</si>
  <si>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</si>
  <si>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</si>
  <si>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</si>
  <si>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</si>
  <si>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</si>
  <si>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</si>
  <si>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</si>
  <si>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</si>
  <si>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</si>
  <si>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</si>
  <si>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</si>
  <si>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</si>
  <si>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</si>
  <si>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</si>
  <si>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</si>
  <si>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</si>
  <si>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</si>
  <si>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</si>
  <si>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</si>
  <si>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</si>
  <si>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</si>
  <si>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</si>
  <si>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</si>
  <si>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</si>
  <si>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</si>
  <si>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</si>
  <si>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</si>
  <si>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</si>
  <si>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</si>
  <si>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</si>
  <si>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</si>
  <si>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</si>
  <si>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</si>
  <si>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</si>
  <si>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</si>
  <si>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</si>
  <si>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</si>
  <si>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</si>
  <si>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</si>
  <si>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</si>
  <si>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</si>
  <si>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</si>
  <si>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</si>
  <si>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</si>
  <si>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</si>
  <si>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</si>
  <si>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</si>
  <si>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</si>
  <si>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</si>
  <si>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</si>
  <si>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</si>
  <si>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</si>
  <si>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</si>
  <si>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</si>
  <si>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</si>
  <si>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</si>
  <si>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</si>
  <si>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</si>
  <si>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</si>
  <si>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</si>
  <si>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</si>
  <si>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</si>
  <si>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</si>
  <si>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</si>
  <si>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</si>
  <si>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</si>
  <si>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</si>
  <si>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</si>
  <si>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</si>
  <si>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</si>
  <si>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</si>
  <si>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</si>
  <si>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</si>
  <si>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</si>
  <si>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</si>
  <si>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</si>
  <si>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</si>
  <si>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</si>
  <si>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</si>
  <si>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</si>
  <si>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</si>
  <si>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</si>
  <si>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</si>
  <si>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</si>
  <si>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</si>
  <si>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</si>
  <si>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</si>
  <si>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</si>
  <si>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</si>
  <si>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</si>
  <si>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</si>
  <si>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</si>
  <si>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</si>
  <si>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</si>
  <si>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</si>
  <si>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</si>
  <si>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</si>
  <si>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</si>
  <si>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ZEM-1</t>
  </si>
  <si>
    <t>ZXW-ZPT</t>
  </si>
  <si>
    <t>ZXWZPT</t>
  </si>
  <si>
    <t>Deslocamento para ZPT (segunda realiza inspeção ANTT)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</si>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</sst>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3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35" headerRowBorderDxfId="233" tableBorderDxfId="234" totalsRowBorderDxfId="232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1"/>
    <tableColumn id="4" xr3:uid="{062C67FE-0D06-4582-BA9C-B087681F34EC}" name="SUB" dataDxfId="230"/>
    <tableColumn id="5" xr3:uid="{1DF130D1-4D15-4DFF-8266-F1B81CAA897E}" name="KM Inicio" dataDxfId="229"/>
    <tableColumn id="6" xr3:uid="{A344A0E9-F964-4FE5-9EB0-2661309404E9}" name="KM Fim" dataDxfId="228"/>
    <tableColumn id="7" xr3:uid="{B0ED4DF3-274E-46B6-A2D1-0985F47224C1}" name="Trecho" dataDxfId="227"/>
    <tableColumn id="8" xr3:uid="{1DE44FFC-B2F5-4DE5-A7E5-915DA69A16F8}" name="SB" dataDxfId="226"/>
    <tableColumn id="9" xr3:uid="{7841069B-E29E-4A5E-B561-931B24D14782}" name="NOME SUB" dataDxfId="225"/>
    <tableColumn id="10" xr3:uid="{01B251F8-5EA1-4C87-81E3-9BD14100B544}" name="Trecho Coordenação" dataDxfId="2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3"/>
    <tableColumn id="8" xr3:uid="{98E82858-1ECA-4DB3-8AE4-BBB972FC487D}" name="CORRELATO" dataDxfId="22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1" dataDxfId="220" headerRowBorderDxfId="218" tableBorderDxfId="219">
  <autoFilter ref="A1:A216" xr:uid="{0436727B-5FB8-4B0E-A1C6-DFB9231E4B16}"/>
  <tableColumns count="1">
    <tableColumn id="1" xr3:uid="{D0196BA9-8675-415E-BBE0-E5D0002285D2}" name="BLOCO" dataDxfId="21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6" dateTimeGrouping="day"/>
      </filters>
    </filterColumn>
    <filterColumn colId="3">
      <filters>
        <filter val="MOD ZEZ"/>
        <filter val="MOD ZGP"/>
        <filter val="MOD ZRB"/>
      </filters>
    </filterColumn>
    <filterColumn colId="5">
      <filters>
        <filter val="BLOCO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ySplit="3" topLeftCell="Q4" activePane="bottomRight" state="frozen"/>
      <selection pane="bottomRight" activeCell="Y226" sqref="Y226:Y250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 t="s">
        <v>919</v>
      </c>
      <c r="B1" s="216" t="s">
        <v>920</v>
      </c>
      <c r="C1" s="217"/>
      <c r="D1" s="217"/>
      <c r="E1" s="3"/>
      <c r="F1" s="216" t="s">
        <v>921</v>
      </c>
      <c r="G1" s="217"/>
      <c r="H1" s="218"/>
      <c r="I1" s="217"/>
      <c r="J1" s="217"/>
      <c r="K1" s="217"/>
      <c r="L1" s="217"/>
      <c r="M1" s="217"/>
      <c r="N1" s="217"/>
      <c r="O1" s="217"/>
      <c r="P1" s="217"/>
      <c r="Q1" s="217"/>
      <c r="R1" s="217"/>
      <c r="S1" s="217"/>
      <c r="T1" s="217"/>
      <c r="U1" s="217"/>
      <c r="V1" s="217"/>
      <c r="W1" s="217"/>
      <c r="X1" s="217"/>
      <c r="Y1" s="217"/>
      <c r="Z1" s="217"/>
      <c r="AA1" s="217"/>
      <c r="AB1" s="217"/>
      <c r="AC1" s="217"/>
      <c r="AD1" s="217"/>
      <c r="AE1" s="217"/>
      <c r="AF1" s="217"/>
      <c r="AG1" s="219"/>
      <c r="AH1" s="5"/>
      <c r="AI1" s="193" t="s">
        <v>922</v>
      </c>
      <c r="AJ1" s="194"/>
      <c r="AK1" s="194"/>
      <c r="AL1" s="194"/>
      <c r="AM1" s="195"/>
      <c r="AN1" s="196"/>
      <c r="AO1" s="194"/>
      <c r="AP1" s="194"/>
      <c r="AQ1" s="194"/>
      <c r="AR1" s="194"/>
      <c r="AS1" s="194"/>
      <c r="AT1" s="194"/>
      <c r="AU1" s="194"/>
      <c r="AV1" s="194"/>
      <c r="AW1" s="194"/>
      <c r="AX1" s="194"/>
      <c r="AY1" s="194"/>
      <c r="AZ1" s="194"/>
      <c r="BA1" s="194"/>
      <c r="BB1" s="194"/>
      <c r="BC1" s="194"/>
      <c r="BD1" s="194"/>
      <c r="BE1" s="194"/>
      <c r="BF1" s="197"/>
      <c r="BG1" s="5"/>
      <c r="BH1" s="198" t="s">
        <v>923</v>
      </c>
      <c r="BI1" s="199"/>
      <c r="BJ1" s="199"/>
      <c r="BK1" s="200"/>
      <c r="BL1" s="5"/>
      <c r="BM1" s="190" t="s">
        <v>924</v>
      </c>
      <c r="BN1" s="191"/>
      <c r="BO1" s="191"/>
      <c r="BP1" s="191"/>
      <c r="BQ1" s="191"/>
      <c r="BR1" s="191"/>
      <c r="BS1" s="192"/>
      <c r="BT1" s="8"/>
    </row>
    <row r="2" spans="1:72" s="7" customFormat="1" ht="11.25">
      <c r="A2" s="1"/>
      <c r="B2" s="1"/>
      <c r="C2" s="2"/>
      <c r="D2" s="1"/>
      <c r="E2" s="3"/>
      <c r="F2" s="20" t="s">
        <v>925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926</v>
      </c>
      <c r="T2" s="21"/>
      <c r="U2" s="21"/>
      <c r="V2" s="21"/>
      <c r="W2" s="24"/>
      <c r="X2" s="21"/>
      <c r="Y2" s="22"/>
      <c r="Z2" s="4"/>
      <c r="AA2" s="20" t="s">
        <v>927</v>
      </c>
      <c r="AB2" s="21"/>
      <c r="AC2" s="21"/>
      <c r="AD2" s="21"/>
      <c r="AE2" s="21"/>
      <c r="AF2" s="21"/>
      <c r="AG2" s="22"/>
      <c r="AH2" s="5"/>
      <c r="AI2" s="193" t="s">
        <v>925</v>
      </c>
      <c r="AJ2" s="194"/>
      <c r="AK2" s="194"/>
      <c r="AL2" s="194"/>
      <c r="AM2" s="195"/>
      <c r="AN2" s="196"/>
      <c r="AO2" s="194"/>
      <c r="AP2" s="194"/>
      <c r="AQ2" s="197"/>
      <c r="AR2" s="6"/>
      <c r="AS2" s="193" t="s">
        <v>928</v>
      </c>
      <c r="AT2" s="194"/>
      <c r="AU2" s="194"/>
      <c r="AV2" s="194"/>
      <c r="AW2" s="194"/>
      <c r="AX2" s="194"/>
      <c r="AY2" s="197"/>
      <c r="AZ2" s="6"/>
      <c r="BA2" s="207" t="s">
        <v>929</v>
      </c>
      <c r="BB2" s="208"/>
      <c r="BC2" s="193" t="s">
        <v>926</v>
      </c>
      <c r="BD2" s="194"/>
      <c r="BE2" s="194"/>
      <c r="BF2" s="197"/>
      <c r="BG2" s="5"/>
      <c r="BH2" s="201"/>
      <c r="BI2" s="202"/>
      <c r="BJ2" s="202"/>
      <c r="BK2" s="203"/>
      <c r="BL2" s="5"/>
      <c r="BM2" s="204"/>
      <c r="BN2" s="205"/>
      <c r="BO2" s="205"/>
      <c r="BP2" s="205"/>
      <c r="BQ2" s="205"/>
      <c r="BR2" s="205"/>
      <c r="BS2" s="206"/>
      <c r="BT2" s="8"/>
    </row>
    <row r="3" spans="1:72" s="7" customFormat="1" ht="11.25">
      <c r="A3" s="1"/>
      <c r="B3" s="1"/>
      <c r="C3" s="2"/>
      <c r="D3" s="1"/>
      <c r="E3" s="48"/>
      <c r="F3" s="49" t="s">
        <v>930</v>
      </c>
      <c r="G3" s="50"/>
      <c r="H3" s="149" t="s">
        <v>931</v>
      </c>
      <c r="I3" s="51"/>
      <c r="J3" s="51"/>
      <c r="K3" s="51"/>
      <c r="L3" s="50"/>
      <c r="M3" s="51"/>
      <c r="N3" s="51"/>
      <c r="O3" s="49" t="s">
        <v>928</v>
      </c>
      <c r="P3" s="50"/>
      <c r="Q3" s="49" t="s">
        <v>932</v>
      </c>
      <c r="R3" s="50"/>
      <c r="S3" s="49" t="s">
        <v>933</v>
      </c>
      <c r="T3" s="51"/>
      <c r="U3" s="125"/>
      <c r="V3" s="50"/>
      <c r="W3" s="52" t="s">
        <v>934</v>
      </c>
      <c r="X3" s="53"/>
      <c r="Y3" s="54"/>
      <c r="Z3" s="55"/>
      <c r="AA3" s="56" t="s">
        <v>935</v>
      </c>
      <c r="AB3" s="57"/>
      <c r="AC3" s="57"/>
      <c r="AD3" s="58"/>
      <c r="AE3" s="59" t="s">
        <v>936</v>
      </c>
      <c r="AF3" s="60"/>
      <c r="AG3" s="61"/>
      <c r="AH3" s="62"/>
      <c r="AI3" s="207" t="s">
        <v>930</v>
      </c>
      <c r="AJ3" s="208"/>
      <c r="AK3" s="207" t="s">
        <v>931</v>
      </c>
      <c r="AL3" s="213"/>
      <c r="AM3" s="214"/>
      <c r="AN3" s="215"/>
      <c r="AO3" s="213"/>
      <c r="AP3" s="213"/>
      <c r="AQ3" s="208"/>
      <c r="AR3" s="63"/>
      <c r="AS3" s="211" t="s">
        <v>937</v>
      </c>
      <c r="AT3" s="212"/>
      <c r="AU3" s="211" t="s">
        <v>938</v>
      </c>
      <c r="AV3" s="212"/>
      <c r="AW3" s="211" t="s">
        <v>939</v>
      </c>
      <c r="AX3" s="212"/>
      <c r="AY3" s="63" t="s">
        <v>940</v>
      </c>
      <c r="AZ3" s="63"/>
      <c r="BA3" s="209"/>
      <c r="BB3" s="210"/>
      <c r="BC3" s="207" t="s">
        <v>933</v>
      </c>
      <c r="BD3" s="213"/>
      <c r="BE3" s="213"/>
      <c r="BF3" s="208"/>
      <c r="BG3" s="62"/>
      <c r="BH3" s="201"/>
      <c r="BI3" s="202"/>
      <c r="BJ3" s="202"/>
      <c r="BK3" s="203"/>
      <c r="BL3" s="62"/>
      <c r="BM3" s="190" t="s">
        <v>941</v>
      </c>
      <c r="BN3" s="191"/>
      <c r="BO3" s="191"/>
      <c r="BP3" s="192"/>
      <c r="BQ3" s="190" t="s">
        <v>707</v>
      </c>
      <c r="BR3" s="191"/>
      <c r="BS3" s="192"/>
      <c r="BT3" s="155"/>
    </row>
    <row r="4" spans="1:72" s="8" customFormat="1" ht="11.25">
      <c r="A4" s="39" t="s">
        <v>942</v>
      </c>
      <c r="B4" s="40" t="s">
        <v>943</v>
      </c>
      <c r="C4" s="41" t="s">
        <v>942</v>
      </c>
      <c r="D4" s="42" t="s">
        <v>944</v>
      </c>
      <c r="E4" s="43"/>
      <c r="F4" s="42" t="s">
        <v>944</v>
      </c>
      <c r="G4" s="39" t="s">
        <v>942</v>
      </c>
      <c r="H4" s="117" t="s">
        <v>943</v>
      </c>
      <c r="I4" s="40" t="s">
        <v>943</v>
      </c>
      <c r="J4" s="40" t="s">
        <v>943</v>
      </c>
      <c r="K4" s="40" t="s">
        <v>943</v>
      </c>
      <c r="L4" s="40" t="s">
        <v>943</v>
      </c>
      <c r="M4" s="40" t="s">
        <v>943</v>
      </c>
      <c r="N4" s="40" t="s">
        <v>943</v>
      </c>
      <c r="O4" s="40" t="s">
        <v>943</v>
      </c>
      <c r="P4" s="40" t="s">
        <v>943</v>
      </c>
      <c r="Q4" s="40" t="s">
        <v>943</v>
      </c>
      <c r="R4" s="39" t="s">
        <v>942</v>
      </c>
      <c r="S4" s="42" t="s">
        <v>944</v>
      </c>
      <c r="T4" s="42" t="s">
        <v>944</v>
      </c>
      <c r="U4" s="39" t="s">
        <v>942</v>
      </c>
      <c r="V4" s="44" t="s">
        <v>943</v>
      </c>
      <c r="W4" s="44" t="s">
        <v>943</v>
      </c>
      <c r="X4" s="42" t="s">
        <v>944</v>
      </c>
      <c r="Y4" s="42" t="s">
        <v>944</v>
      </c>
      <c r="Z4" s="42" t="s">
        <v>944</v>
      </c>
      <c r="AA4" s="40" t="s">
        <v>943</v>
      </c>
      <c r="AB4" s="42" t="s">
        <v>944</v>
      </c>
      <c r="AC4" s="42" t="s">
        <v>944</v>
      </c>
      <c r="AD4" s="40" t="s">
        <v>943</v>
      </c>
      <c r="AE4" s="40" t="s">
        <v>943</v>
      </c>
      <c r="AF4" s="40" t="s">
        <v>943</v>
      </c>
      <c r="AG4" s="40" t="s">
        <v>943</v>
      </c>
      <c r="AH4" s="45"/>
      <c r="AI4" s="42" t="s">
        <v>944</v>
      </c>
      <c r="AJ4" s="39" t="s">
        <v>942</v>
      </c>
      <c r="AK4" s="40" t="s">
        <v>943</v>
      </c>
      <c r="AL4" s="40" t="s">
        <v>943</v>
      </c>
      <c r="AM4" s="119" t="s">
        <v>943</v>
      </c>
      <c r="AN4" s="117" t="s">
        <v>943</v>
      </c>
      <c r="AO4" s="40" t="s">
        <v>943</v>
      </c>
      <c r="AP4" s="40" t="s">
        <v>943</v>
      </c>
      <c r="AQ4" s="40" t="s">
        <v>943</v>
      </c>
      <c r="AR4" s="40" t="s">
        <v>943</v>
      </c>
      <c r="AS4" s="40" t="s">
        <v>943</v>
      </c>
      <c r="AT4" s="40" t="s">
        <v>943</v>
      </c>
      <c r="AU4" s="40" t="s">
        <v>943</v>
      </c>
      <c r="AV4" s="40" t="s">
        <v>943</v>
      </c>
      <c r="AW4" s="40" t="s">
        <v>943</v>
      </c>
      <c r="AX4" s="40" t="s">
        <v>943</v>
      </c>
      <c r="AY4" s="39" t="s">
        <v>942</v>
      </c>
      <c r="AZ4" s="42" t="s">
        <v>944</v>
      </c>
      <c r="BA4" s="40" t="s">
        <v>943</v>
      </c>
      <c r="BB4" s="39" t="s">
        <v>942</v>
      </c>
      <c r="BC4" s="42" t="s">
        <v>944</v>
      </c>
      <c r="BD4" s="42" t="s">
        <v>944</v>
      </c>
      <c r="BE4" s="39" t="s">
        <v>942</v>
      </c>
      <c r="BF4" s="117" t="s">
        <v>943</v>
      </c>
      <c r="BG4" s="46" t="s">
        <v>945</v>
      </c>
      <c r="BH4" s="40" t="s">
        <v>943</v>
      </c>
      <c r="BI4" s="40" t="s">
        <v>943</v>
      </c>
      <c r="BJ4" s="40" t="s">
        <v>943</v>
      </c>
      <c r="BK4" s="40" t="s">
        <v>943</v>
      </c>
      <c r="BL4" s="46" t="s">
        <v>945</v>
      </c>
      <c r="BM4" s="42" t="s">
        <v>944</v>
      </c>
      <c r="BN4" s="42" t="s">
        <v>944</v>
      </c>
      <c r="BO4" s="42" t="s">
        <v>944</v>
      </c>
      <c r="BP4" s="40" t="s">
        <v>943</v>
      </c>
      <c r="BQ4" s="39" t="s">
        <v>942</v>
      </c>
      <c r="BR4" s="39" t="s">
        <v>942</v>
      </c>
      <c r="BS4" s="39" t="s">
        <v>942</v>
      </c>
    </row>
    <row r="5" spans="1:72" s="7" customFormat="1" ht="14.25" customHeight="1">
      <c r="A5" s="123" t="s">
        <v>946</v>
      </c>
      <c r="B5" s="123" t="s">
        <v>947</v>
      </c>
      <c r="C5" s="123" t="s">
        <v>948</v>
      </c>
      <c r="D5" s="123" t="s">
        <v>949</v>
      </c>
      <c r="E5" s="131" t="s">
        <v>950</v>
      </c>
      <c r="F5" s="123" t="s">
        <v>951</v>
      </c>
      <c r="G5" s="123" t="s">
        <v>952</v>
      </c>
      <c r="H5" s="123" t="s">
        <v>953</v>
      </c>
      <c r="I5" s="123" t="s">
        <v>954</v>
      </c>
      <c r="J5" s="123" t="s">
        <v>1</v>
      </c>
      <c r="K5" s="123" t="s">
        <v>955</v>
      </c>
      <c r="L5" s="123" t="s">
        <v>956</v>
      </c>
      <c r="M5" s="123" t="s">
        <v>957</v>
      </c>
      <c r="N5" s="123" t="s">
        <v>5</v>
      </c>
      <c r="O5" s="123" t="s">
        <v>958</v>
      </c>
      <c r="P5" s="123" t="s">
        <v>959</v>
      </c>
      <c r="Q5" s="123" t="s">
        <v>960</v>
      </c>
      <c r="R5" s="123" t="s">
        <v>961</v>
      </c>
      <c r="S5" s="123" t="s">
        <v>962</v>
      </c>
      <c r="T5" s="123" t="s">
        <v>963</v>
      </c>
      <c r="U5" s="123" t="s">
        <v>4</v>
      </c>
      <c r="V5" s="123" t="s">
        <v>964</v>
      </c>
      <c r="W5" s="123" t="s">
        <v>965</v>
      </c>
      <c r="X5" s="123" t="s">
        <v>966</v>
      </c>
      <c r="Y5" s="123" t="s">
        <v>967</v>
      </c>
      <c r="Z5" s="123" t="s">
        <v>376</v>
      </c>
      <c r="AA5" s="123" t="s">
        <v>968</v>
      </c>
      <c r="AB5" s="123" t="s">
        <v>969</v>
      </c>
      <c r="AC5" s="123" t="s">
        <v>970</v>
      </c>
      <c r="AD5" s="123" t="s">
        <v>971</v>
      </c>
      <c r="AE5" s="123" t="s">
        <v>972</v>
      </c>
      <c r="AF5" s="123" t="s">
        <v>973</v>
      </c>
      <c r="AG5" s="123" t="s">
        <v>974</v>
      </c>
      <c r="AH5" s="154" t="s">
        <v>975</v>
      </c>
      <c r="AI5" s="123" t="s">
        <v>976</v>
      </c>
      <c r="AJ5" s="123" t="s">
        <v>977</v>
      </c>
      <c r="AK5" s="123" t="s">
        <v>978</v>
      </c>
      <c r="AL5" s="123" t="s">
        <v>979</v>
      </c>
      <c r="AM5" s="123" t="s">
        <v>980</v>
      </c>
      <c r="AN5" s="123" t="s">
        <v>981</v>
      </c>
      <c r="AO5" s="123" t="s">
        <v>982</v>
      </c>
      <c r="AP5" s="123" t="s">
        <v>983</v>
      </c>
      <c r="AQ5" s="123" t="s">
        <v>984</v>
      </c>
      <c r="AR5" s="123" t="s">
        <v>985</v>
      </c>
      <c r="AS5" s="123" t="s">
        <v>986</v>
      </c>
      <c r="AT5" s="123" t="s">
        <v>987</v>
      </c>
      <c r="AU5" s="123" t="s">
        <v>988</v>
      </c>
      <c r="AV5" s="123" t="s">
        <v>989</v>
      </c>
      <c r="AW5" s="123" t="s">
        <v>990</v>
      </c>
      <c r="AX5" s="123" t="s">
        <v>991</v>
      </c>
      <c r="AY5" s="123" t="s">
        <v>940</v>
      </c>
      <c r="AZ5" s="123" t="s">
        <v>992</v>
      </c>
      <c r="BA5" s="123" t="s">
        <v>993</v>
      </c>
      <c r="BB5" s="123" t="s">
        <v>994</v>
      </c>
      <c r="BC5" s="123" t="s">
        <v>995</v>
      </c>
      <c r="BD5" s="123" t="s">
        <v>996</v>
      </c>
      <c r="BE5" s="123" t="s">
        <v>997</v>
      </c>
      <c r="BF5" s="123" t="s">
        <v>998</v>
      </c>
      <c r="BG5" s="154" t="s">
        <v>999</v>
      </c>
      <c r="BH5" s="123" t="s">
        <v>1000</v>
      </c>
      <c r="BI5" s="123" t="s">
        <v>1001</v>
      </c>
      <c r="BJ5" s="123" t="s">
        <v>1002</v>
      </c>
      <c r="BK5" s="123" t="s">
        <v>1003</v>
      </c>
      <c r="BL5" s="154" t="s">
        <v>1004</v>
      </c>
      <c r="BM5" s="123" t="s">
        <v>1005</v>
      </c>
      <c r="BN5" s="123" t="s">
        <v>1006</v>
      </c>
      <c r="BO5" s="123" t="s">
        <v>1007</v>
      </c>
      <c r="BP5" s="123" t="s">
        <v>1008</v>
      </c>
      <c r="BQ5" s="123" t="s">
        <v>1009</v>
      </c>
      <c r="BR5" s="123" t="s">
        <v>1010</v>
      </c>
      <c r="BS5" s="123" t="s">
        <v>1011</v>
      </c>
      <c r="BT5" s="8" t="s">
        <v>1012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1013</v>
      </c>
      <c r="W6" s="151" t="s">
        <v>1014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1013</v>
      </c>
      <c r="BG6" s="16"/>
      <c r="BH6" s="110">
        <v>0</v>
      </c>
      <c r="BI6" s="110" t="s">
        <v>1015</v>
      </c>
      <c r="BJ6" s="110" t="s">
        <v>1015</v>
      </c>
      <c r="BK6" s="110" t="s">
        <v>1015</v>
      </c>
      <c r="BL6" s="16"/>
      <c r="BM6" s="130" t="s">
        <v>402</v>
      </c>
      <c r="BN6" s="130" t="s">
        <v>422</v>
      </c>
      <c r="BO6" s="130" t="s">
        <v>538</v>
      </c>
      <c r="BP6" s="110" t="s">
        <v>1015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1016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1017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1018</v>
      </c>
      <c r="W7" s="151" t="s">
        <v>1019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1018</v>
      </c>
      <c r="BG7" s="16"/>
      <c r="BH7" s="110">
        <v>0</v>
      </c>
      <c r="BI7" s="110" t="s">
        <v>1020</v>
      </c>
      <c r="BJ7" s="110" t="s">
        <v>1020</v>
      </c>
      <c r="BK7" s="110" t="s">
        <v>1020</v>
      </c>
      <c r="BL7" s="16"/>
      <c r="BM7" s="130" t="s">
        <v>406</v>
      </c>
      <c r="BN7" s="130" t="s">
        <v>435</v>
      </c>
      <c r="BO7" s="130" t="s">
        <v>486</v>
      </c>
      <c r="BP7" s="110" t="s">
        <v>1020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1021</v>
      </c>
      <c r="W8" s="151" t="s">
        <v>1022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1021</v>
      </c>
      <c r="BG8" s="16"/>
      <c r="BH8" s="110">
        <v>2</v>
      </c>
      <c r="BI8" s="110" t="s">
        <v>1023</v>
      </c>
      <c r="BJ8" s="110" t="s">
        <v>1023</v>
      </c>
      <c r="BK8" s="110" t="s">
        <v>1023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1024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1025</v>
      </c>
      <c r="W9" s="151" t="s">
        <v>1026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1025</v>
      </c>
      <c r="BG9" s="16"/>
      <c r="BH9" s="17">
        <v>0</v>
      </c>
      <c r="BI9" s="17"/>
      <c r="BJ9" s="17" t="s">
        <v>1027</v>
      </c>
      <c r="BK9" s="17" t="s">
        <v>1028</v>
      </c>
      <c r="BL9" s="16"/>
      <c r="BM9" s="130" t="s">
        <v>406</v>
      </c>
      <c r="BN9" s="130" t="s">
        <v>435</v>
      </c>
      <c r="BO9" s="130" t="s">
        <v>497</v>
      </c>
      <c r="BP9" s="18" t="s">
        <v>1029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1030</v>
      </c>
      <c r="W10" s="151" t="s">
        <v>1014</v>
      </c>
      <c r="X10" s="104" t="s">
        <v>381</v>
      </c>
      <c r="Y10" s="129"/>
      <c r="Z10" s="104"/>
      <c r="AA10" s="105" t="s">
        <v>1031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1030</v>
      </c>
      <c r="BG10" s="16"/>
      <c r="BH10" s="17">
        <v>2</v>
      </c>
      <c r="BI10" s="17"/>
      <c r="BJ10" s="17" t="s">
        <v>1032</v>
      </c>
      <c r="BK10" s="17" t="s">
        <v>1033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1034</v>
      </c>
      <c r="W11" s="151" t="s">
        <v>1026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1034</v>
      </c>
      <c r="BG11" s="16"/>
      <c r="BH11" s="17">
        <v>2</v>
      </c>
      <c r="BI11" s="17"/>
      <c r="BJ11" s="17" t="s">
        <v>1035</v>
      </c>
      <c r="BK11" s="17" t="s">
        <v>1036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1037</v>
      </c>
      <c r="W12" s="151" t="s">
        <v>1026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1037</v>
      </c>
      <c r="BG12" s="16"/>
      <c r="BH12" s="17">
        <v>0</v>
      </c>
      <c r="BI12" s="17"/>
      <c r="BJ12" s="17" t="s">
        <v>1038</v>
      </c>
      <c r="BK12" s="18" t="s">
        <v>1039</v>
      </c>
      <c r="BL12" s="16"/>
      <c r="BM12" s="130" t="s">
        <v>396</v>
      </c>
      <c r="BN12" s="130" t="s">
        <v>430</v>
      </c>
      <c r="BO12" s="130" t="s">
        <v>430</v>
      </c>
      <c r="BP12" s="18" t="s">
        <v>1040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1013</v>
      </c>
      <c r="W13" s="151" t="s">
        <v>1014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1013</v>
      </c>
      <c r="BG13" s="16"/>
      <c r="BH13" s="17">
        <v>0</v>
      </c>
      <c r="BI13" s="17"/>
      <c r="BJ13" s="17" t="s">
        <v>1041</v>
      </c>
      <c r="BK13" s="17" t="s">
        <v>1041</v>
      </c>
      <c r="BL13" s="16"/>
      <c r="BM13" s="130" t="s">
        <v>396</v>
      </c>
      <c r="BN13" s="130" t="s">
        <v>430</v>
      </c>
      <c r="BO13" s="130" t="s">
        <v>430</v>
      </c>
      <c r="BP13" s="18" t="s">
        <v>1040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1042</v>
      </c>
      <c r="W14" s="151" t="s">
        <v>1043</v>
      </c>
      <c r="X14" s="104" t="s">
        <v>386</v>
      </c>
      <c r="Y14" s="129"/>
      <c r="Z14" s="104"/>
      <c r="AA14" s="105" t="s">
        <v>1044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1042</v>
      </c>
      <c r="BG14" s="16"/>
      <c r="BH14" s="17">
        <v>0</v>
      </c>
      <c r="BI14" s="17"/>
      <c r="BJ14" s="17" t="s">
        <v>1045</v>
      </c>
      <c r="BK14" s="17" t="s">
        <v>1045</v>
      </c>
      <c r="BL14" s="16"/>
      <c r="BM14" s="130" t="s">
        <v>406</v>
      </c>
      <c r="BN14" s="130" t="s">
        <v>435</v>
      </c>
      <c r="BO14" s="130" t="s">
        <v>497</v>
      </c>
      <c r="BP14" s="18" t="s">
        <v>1046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1047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1048</v>
      </c>
      <c r="W15" s="151" t="s">
        <v>1026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1048</v>
      </c>
      <c r="BG15" s="16"/>
      <c r="BH15" s="17">
        <v>0</v>
      </c>
      <c r="BI15" s="17"/>
      <c r="BJ15" s="17" t="s">
        <v>1049</v>
      </c>
      <c r="BK15" s="110" t="s">
        <v>1049</v>
      </c>
      <c r="BL15" s="16"/>
      <c r="BM15" s="130" t="s">
        <v>407</v>
      </c>
      <c r="BN15" s="130" t="s">
        <v>435</v>
      </c>
      <c r="BO15" s="130" t="s">
        <v>486</v>
      </c>
      <c r="BP15" s="18" t="s">
        <v>1050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1051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1052</v>
      </c>
      <c r="W16" s="151" t="s">
        <v>1053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1052</v>
      </c>
      <c r="BG16" s="16"/>
      <c r="BH16" s="17">
        <v>2</v>
      </c>
      <c r="BI16" s="17"/>
      <c r="BJ16" s="17" t="s">
        <v>1054</v>
      </c>
      <c r="BK16" s="17" t="s">
        <v>1054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1052</v>
      </c>
      <c r="W17" s="151" t="s">
        <v>1055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1052</v>
      </c>
      <c r="BG17" s="16"/>
      <c r="BH17" s="17">
        <v>0</v>
      </c>
      <c r="BI17" s="17"/>
      <c r="BJ17" s="17" t="s">
        <v>1038</v>
      </c>
      <c r="BK17" s="18" t="s">
        <v>1039</v>
      </c>
      <c r="BL17" s="16"/>
      <c r="BM17" s="130" t="s">
        <v>396</v>
      </c>
      <c r="BN17" s="130" t="s">
        <v>430</v>
      </c>
      <c r="BO17" s="130" t="s">
        <v>430</v>
      </c>
      <c r="BP17" s="18" t="s">
        <v>1040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1030</v>
      </c>
      <c r="W18" s="151" t="s">
        <v>1056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1030</v>
      </c>
      <c r="BG18" s="16"/>
      <c r="BH18" s="17">
        <v>2</v>
      </c>
      <c r="BI18" s="17"/>
      <c r="BJ18" s="17" t="s">
        <v>1057</v>
      </c>
      <c r="BK18" s="17" t="s">
        <v>1057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1058</v>
      </c>
      <c r="I19" s="106" t="s">
        <v>1058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1059</v>
      </c>
      <c r="W19" s="151" t="s">
        <v>1014</v>
      </c>
      <c r="X19" s="104" t="s">
        <v>386</v>
      </c>
      <c r="Y19" s="129"/>
      <c r="Z19" s="104"/>
      <c r="AA19" s="105" t="s">
        <v>1060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1061</v>
      </c>
      <c r="BK19" s="18" t="s">
        <v>1062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1042</v>
      </c>
      <c r="W20" s="151" t="s">
        <v>1055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1042</v>
      </c>
      <c r="BG20" s="16"/>
      <c r="BH20" s="17">
        <v>2</v>
      </c>
      <c r="BI20" s="17"/>
      <c r="BJ20" s="17" t="s">
        <v>1063</v>
      </c>
      <c r="BK20" s="17" t="s">
        <v>1064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1065</v>
      </c>
      <c r="W21" s="151" t="s">
        <v>1026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1065</v>
      </c>
      <c r="BG21" s="16"/>
      <c r="BH21" s="17">
        <v>0</v>
      </c>
      <c r="BI21" s="17"/>
      <c r="BJ21" s="17" t="s">
        <v>1066</v>
      </c>
      <c r="BK21" s="17" t="s">
        <v>1066</v>
      </c>
      <c r="BL21" s="16"/>
      <c r="BM21" s="130" t="s">
        <v>396</v>
      </c>
      <c r="BN21" s="130" t="s">
        <v>430</v>
      </c>
      <c r="BO21" s="130" t="s">
        <v>430</v>
      </c>
      <c r="BP21" s="18" t="s">
        <v>1067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1065</v>
      </c>
      <c r="W22" s="151" t="s">
        <v>1026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1065</v>
      </c>
      <c r="BG22" s="16"/>
      <c r="BH22" s="17">
        <v>0</v>
      </c>
      <c r="BI22" s="17"/>
      <c r="BJ22" s="17" t="s">
        <v>1066</v>
      </c>
      <c r="BK22" s="17" t="s">
        <v>1066</v>
      </c>
      <c r="BL22" s="16"/>
      <c r="BM22" s="130" t="s">
        <v>396</v>
      </c>
      <c r="BN22" s="130" t="s">
        <v>430</v>
      </c>
      <c r="BO22" s="130" t="s">
        <v>430</v>
      </c>
      <c r="BP22" s="18" t="s">
        <v>1067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1065</v>
      </c>
      <c r="W23" s="151" t="s">
        <v>1068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1065</v>
      </c>
      <c r="BG23" s="16"/>
      <c r="BH23" s="17">
        <v>0</v>
      </c>
      <c r="BI23" s="17"/>
      <c r="BJ23" s="17" t="s">
        <v>1039</v>
      </c>
      <c r="BK23" s="17" t="s">
        <v>1039</v>
      </c>
      <c r="BL23" s="16"/>
      <c r="BM23" s="130" t="s">
        <v>396</v>
      </c>
      <c r="BN23" s="130" t="s">
        <v>430</v>
      </c>
      <c r="BO23" s="130" t="s">
        <v>430</v>
      </c>
      <c r="BP23" s="18" t="s">
        <v>1039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1069</v>
      </c>
      <c r="I24" s="106" t="s">
        <v>1069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1070</v>
      </c>
      <c r="W24" s="151" t="s">
        <v>1071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1070</v>
      </c>
      <c r="BG24" s="16"/>
      <c r="BH24" s="17">
        <v>0</v>
      </c>
      <c r="BI24" s="17"/>
      <c r="BJ24" s="17" t="s">
        <v>1039</v>
      </c>
      <c r="BK24" s="17" t="s">
        <v>1039</v>
      </c>
      <c r="BL24" s="16"/>
      <c r="BM24" s="130" t="s">
        <v>396</v>
      </c>
      <c r="BN24" s="130" t="s">
        <v>430</v>
      </c>
      <c r="BO24" s="130" t="s">
        <v>430</v>
      </c>
      <c r="BP24" s="18" t="s">
        <v>1039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1072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1073</v>
      </c>
      <c r="W25" s="151" t="s">
        <v>1014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1073</v>
      </c>
      <c r="BG25" s="16"/>
      <c r="BH25" s="17">
        <v>0</v>
      </c>
      <c r="BI25" s="17"/>
      <c r="BJ25" s="17" t="s">
        <v>1074</v>
      </c>
      <c r="BK25" s="17" t="s">
        <v>1074</v>
      </c>
      <c r="BL25" s="16"/>
      <c r="BM25" s="130" t="s">
        <v>396</v>
      </c>
      <c r="BN25" s="130" t="s">
        <v>430</v>
      </c>
      <c r="BO25" s="130" t="s">
        <v>430</v>
      </c>
      <c r="BP25" s="18" t="s">
        <v>1039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1075</v>
      </c>
      <c r="W26" s="151" t="s">
        <v>1026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1075</v>
      </c>
      <c r="BG26" s="16"/>
      <c r="BH26" s="17">
        <v>0</v>
      </c>
      <c r="BI26" s="17"/>
      <c r="BJ26" s="17" t="s">
        <v>1076</v>
      </c>
      <c r="BK26" s="17" t="s">
        <v>1076</v>
      </c>
      <c r="BL26" s="16"/>
      <c r="BM26" s="130" t="s">
        <v>396</v>
      </c>
      <c r="BN26" s="130" t="s">
        <v>430</v>
      </c>
      <c r="BO26" s="130" t="s">
        <v>430</v>
      </c>
      <c r="BP26" s="18" t="s">
        <v>1040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1075</v>
      </c>
      <c r="W27" s="151" t="s">
        <v>1026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1075</v>
      </c>
      <c r="BG27" s="16"/>
      <c r="BH27" s="17">
        <v>0</v>
      </c>
      <c r="BI27" s="17"/>
      <c r="BJ27" s="17" t="s">
        <v>1076</v>
      </c>
      <c r="BK27" s="17" t="s">
        <v>1076</v>
      </c>
      <c r="BL27" s="16"/>
      <c r="BM27" s="130" t="s">
        <v>396</v>
      </c>
      <c r="BN27" s="130" t="s">
        <v>430</v>
      </c>
      <c r="BO27" s="130" t="s">
        <v>430</v>
      </c>
      <c r="BP27" s="18" t="s">
        <v>1040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1075</v>
      </c>
      <c r="W28" s="151" t="s">
        <v>1026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1075</v>
      </c>
      <c r="BG28" s="16"/>
      <c r="BH28" s="17">
        <v>0</v>
      </c>
      <c r="BI28" s="17"/>
      <c r="BJ28" s="17" t="s">
        <v>1076</v>
      </c>
      <c r="BK28" s="17" t="s">
        <v>1076</v>
      </c>
      <c r="BL28" s="16"/>
      <c r="BM28" s="130" t="s">
        <v>396</v>
      </c>
      <c r="BN28" s="130" t="s">
        <v>430</v>
      </c>
      <c r="BO28" s="130" t="s">
        <v>430</v>
      </c>
      <c r="BP28" s="18" t="s">
        <v>1040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1075</v>
      </c>
      <c r="W29" s="151" t="s">
        <v>1026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1075</v>
      </c>
      <c r="BG29" s="16"/>
      <c r="BH29" s="17">
        <v>0</v>
      </c>
      <c r="BI29" s="17"/>
      <c r="BJ29" s="17" t="s">
        <v>1076</v>
      </c>
      <c r="BK29" s="17" t="s">
        <v>1076</v>
      </c>
      <c r="BL29" s="16"/>
      <c r="BM29" s="130" t="s">
        <v>396</v>
      </c>
      <c r="BN29" s="130" t="s">
        <v>430</v>
      </c>
      <c r="BO29" s="130" t="s">
        <v>430</v>
      </c>
      <c r="BP29" s="18" t="s">
        <v>1040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1077</v>
      </c>
      <c r="N30" s="105" t="s">
        <v>1078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1079</v>
      </c>
      <c r="W30" s="151" t="s">
        <v>1080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1079</v>
      </c>
      <c r="BG30" s="16"/>
      <c r="BH30" s="17">
        <v>2</v>
      </c>
      <c r="BI30" s="17"/>
      <c r="BJ30" s="17" t="s">
        <v>1081</v>
      </c>
      <c r="BK30" s="17" t="s">
        <v>1081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1013</v>
      </c>
      <c r="W31" s="151" t="s">
        <v>1026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1013</v>
      </c>
      <c r="BG31" s="16"/>
      <c r="BH31" s="17">
        <v>0</v>
      </c>
      <c r="BI31" s="17"/>
      <c r="BJ31" s="17" t="s">
        <v>1082</v>
      </c>
      <c r="BK31" s="17" t="s">
        <v>1082</v>
      </c>
      <c r="BL31" s="16"/>
      <c r="BM31" s="130" t="s">
        <v>396</v>
      </c>
      <c r="BN31" s="130" t="s">
        <v>430</v>
      </c>
      <c r="BO31" s="130" t="s">
        <v>430</v>
      </c>
      <c r="BP31" s="18" t="s">
        <v>1040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1083</v>
      </c>
      <c r="I32" s="106" t="s">
        <v>1016</v>
      </c>
      <c r="J32" s="105">
        <v>92</v>
      </c>
      <c r="K32" s="105">
        <v>83.7</v>
      </c>
      <c r="L32" s="105" t="s">
        <v>558</v>
      </c>
      <c r="M32" s="105" t="s">
        <v>1084</v>
      </c>
      <c r="N32" s="105" t="s">
        <v>1085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1052</v>
      </c>
      <c r="W32" s="151" t="s">
        <v>1086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1052</v>
      </c>
      <c r="BG32" s="16"/>
      <c r="BH32" s="17">
        <v>0</v>
      </c>
      <c r="BI32" s="17"/>
      <c r="BJ32" s="17" t="s">
        <v>1038</v>
      </c>
      <c r="BK32" s="18" t="s">
        <v>1087</v>
      </c>
      <c r="BL32" s="16" t="s">
        <v>1088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1052</v>
      </c>
      <c r="W33" s="151" t="s">
        <v>1089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1052</v>
      </c>
      <c r="BG33" s="16"/>
      <c r="BH33" s="17">
        <v>0</v>
      </c>
      <c r="BI33" s="17"/>
      <c r="BJ33" s="17" t="s">
        <v>1038</v>
      </c>
      <c r="BK33" s="18" t="s">
        <v>1039</v>
      </c>
      <c r="BL33" s="16"/>
      <c r="BM33" s="130" t="s">
        <v>396</v>
      </c>
      <c r="BN33" s="130" t="s">
        <v>430</v>
      </c>
      <c r="BO33" s="130" t="s">
        <v>430</v>
      </c>
      <c r="BP33" s="18" t="s">
        <v>1040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1021</v>
      </c>
      <c r="W34" s="151" t="s">
        <v>1022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1021</v>
      </c>
      <c r="BG34" s="16"/>
      <c r="BH34" s="17">
        <v>2</v>
      </c>
      <c r="BI34" s="17"/>
      <c r="BJ34" s="17" t="s">
        <v>1090</v>
      </c>
      <c r="BK34" s="17" t="s">
        <v>1091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1092</v>
      </c>
      <c r="W35" s="151" t="s">
        <v>1093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1092</v>
      </c>
      <c r="W36" s="151" t="s">
        <v>1094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1095</v>
      </c>
      <c r="W37" s="151" t="s">
        <v>1096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1059</v>
      </c>
      <c r="W38" s="151" t="s">
        <v>1096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1097</v>
      </c>
      <c r="I39" s="106" t="s">
        <v>1097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1075</v>
      </c>
      <c r="W39" s="151" t="s">
        <v>1098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1097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1099</v>
      </c>
      <c r="W40" s="151" t="s">
        <v>1100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1099</v>
      </c>
      <c r="W41" s="151" t="s">
        <v>1101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1102</v>
      </c>
      <c r="I42" s="106" t="s">
        <v>1102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1099</v>
      </c>
      <c r="W42" s="151" t="s">
        <v>1103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1099</v>
      </c>
      <c r="W43" s="151" t="s">
        <v>1104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1105</v>
      </c>
      <c r="N44" s="127" t="s">
        <v>1106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1099</v>
      </c>
      <c r="W44" s="151" t="s">
        <v>1107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1037</v>
      </c>
      <c r="W45" s="151" t="s">
        <v>1026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1017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1025</v>
      </c>
      <c r="W46" s="151" t="s">
        <v>1108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1013</v>
      </c>
      <c r="W47" s="151" t="s">
        <v>1071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1013</v>
      </c>
      <c r="W48" s="151" t="s">
        <v>1109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1110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1013</v>
      </c>
      <c r="W49" s="151" t="s">
        <v>1111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1112</v>
      </c>
      <c r="W50" s="151" t="s">
        <v>1113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1013</v>
      </c>
      <c r="W51" s="151" t="s">
        <v>1114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1051</v>
      </c>
      <c r="I52" s="106" t="s">
        <v>1051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1073</v>
      </c>
      <c r="W52" s="151" t="s">
        <v>1014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1051</v>
      </c>
      <c r="I53" s="106" t="s">
        <v>1051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1013</v>
      </c>
      <c r="W53" s="151" t="s">
        <v>1115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1092</v>
      </c>
      <c r="W54" s="151" t="s">
        <v>1116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1117</v>
      </c>
      <c r="W55" s="151" t="s">
        <v>1093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1024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1025</v>
      </c>
      <c r="W56" s="151" t="s">
        <v>1026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1030</v>
      </c>
      <c r="W57" s="151" t="s">
        <v>1014</v>
      </c>
      <c r="X57" s="104" t="s">
        <v>381</v>
      </c>
      <c r="Y57" s="129" t="s">
        <v>380</v>
      </c>
      <c r="Z57" s="104"/>
      <c r="AA57" s="105" t="s">
        <v>1031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1118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1119</v>
      </c>
      <c r="W58" s="151" t="s">
        <v>1093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1042</v>
      </c>
      <c r="W59" s="151" t="s">
        <v>1043</v>
      </c>
      <c r="X59" s="104" t="s">
        <v>386</v>
      </c>
      <c r="Y59" s="129" t="s">
        <v>389</v>
      </c>
      <c r="Z59" s="104"/>
      <c r="AA59" s="105" t="s">
        <v>1044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1120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1047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1048</v>
      </c>
      <c r="W60" s="151" t="s">
        <v>1026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1121</v>
      </c>
      <c r="I61" s="106" t="s">
        <v>1121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1122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1059</v>
      </c>
      <c r="W61" s="151" t="s">
        <v>1123</v>
      </c>
      <c r="X61" s="104" t="s">
        <v>381</v>
      </c>
      <c r="Y61" s="129" t="s">
        <v>380</v>
      </c>
      <c r="Z61" s="104"/>
      <c r="AA61" s="105" t="s">
        <v>1124</v>
      </c>
      <c r="AB61" s="103" t="s">
        <v>388</v>
      </c>
      <c r="AC61" s="152" t="s">
        <v>371</v>
      </c>
      <c r="AD61" s="107">
        <v>0.33333333333333331</v>
      </c>
      <c r="AE61" s="172" t="s">
        <v>1125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1042</v>
      </c>
      <c r="W62" s="151" t="s">
        <v>1055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1072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1073</v>
      </c>
      <c r="W63" s="151" t="s">
        <v>1014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1021</v>
      </c>
      <c r="W64" s="151" t="s">
        <v>1022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1121</v>
      </c>
      <c r="I67" s="106" t="s">
        <v>1121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1122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1059</v>
      </c>
      <c r="W67" s="151" t="s">
        <v>1123</v>
      </c>
      <c r="X67" s="104" t="s">
        <v>381</v>
      </c>
      <c r="Y67" s="129" t="s">
        <v>380</v>
      </c>
      <c r="Z67" s="104"/>
      <c r="AA67" s="105" t="s">
        <v>1124</v>
      </c>
      <c r="AB67" s="103" t="s">
        <v>388</v>
      </c>
      <c r="AC67" s="152" t="s">
        <v>371</v>
      </c>
      <c r="AD67" s="107">
        <v>0.33333333333333331</v>
      </c>
      <c r="AE67" s="172" t="s">
        <v>1125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1126</v>
      </c>
      <c r="BK67" s="17" t="s">
        <v>1126</v>
      </c>
      <c r="BL67" s="16"/>
      <c r="BM67" s="130" t="s">
        <v>398</v>
      </c>
      <c r="BN67" s="130" t="s">
        <v>420</v>
      </c>
      <c r="BO67" s="130" t="s">
        <v>484</v>
      </c>
      <c r="BP67" s="18" t="s">
        <v>1126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1092</v>
      </c>
      <c r="W68" s="151" t="s">
        <v>1093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1127</v>
      </c>
      <c r="BK68" s="18" t="s">
        <v>1127</v>
      </c>
      <c r="BL68" s="16"/>
      <c r="BM68" s="130" t="s">
        <v>405</v>
      </c>
      <c r="BN68" s="130" t="s">
        <v>434</v>
      </c>
      <c r="BO68" s="130" t="s">
        <v>495</v>
      </c>
      <c r="BP68" s="18" t="s">
        <v>1127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1024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1025</v>
      </c>
      <c r="W69" s="151" t="s">
        <v>1026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1128</v>
      </c>
      <c r="BK69" s="17" t="s">
        <v>1128</v>
      </c>
      <c r="BL69" s="16"/>
      <c r="BM69" s="130" t="s">
        <v>406</v>
      </c>
      <c r="BN69" s="130" t="s">
        <v>435</v>
      </c>
      <c r="BO69" s="130" t="s">
        <v>497</v>
      </c>
      <c r="BP69" s="18" t="s">
        <v>1129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1030</v>
      </c>
      <c r="W70" s="151" t="s">
        <v>1014</v>
      </c>
      <c r="X70" s="104" t="s">
        <v>381</v>
      </c>
      <c r="Y70" s="129" t="s">
        <v>380</v>
      </c>
      <c r="Z70" s="104"/>
      <c r="AA70" s="105" t="s">
        <v>1031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1130</v>
      </c>
      <c r="BK70" s="18" t="s">
        <v>1130</v>
      </c>
      <c r="BL70" s="16"/>
      <c r="BM70" s="130" t="s">
        <v>403</v>
      </c>
      <c r="BN70" s="130" t="s">
        <v>423</v>
      </c>
      <c r="BO70" s="130" t="s">
        <v>490</v>
      </c>
      <c r="BP70" s="18" t="s">
        <v>1130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1042</v>
      </c>
      <c r="W71" s="151" t="s">
        <v>1055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1131</v>
      </c>
      <c r="BK71" s="18" t="s">
        <v>1131</v>
      </c>
      <c r="BL71" s="16"/>
      <c r="BM71" s="130" t="s">
        <v>405</v>
      </c>
      <c r="BN71" s="130" t="s">
        <v>434</v>
      </c>
      <c r="BO71" s="130" t="s">
        <v>495</v>
      </c>
      <c r="BP71" s="18" t="s">
        <v>1131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1042</v>
      </c>
      <c r="W72" s="151" t="s">
        <v>1043</v>
      </c>
      <c r="X72" s="104" t="s">
        <v>386</v>
      </c>
      <c r="Y72" s="129" t="s">
        <v>389</v>
      </c>
      <c r="Z72" s="104"/>
      <c r="AA72" s="105" t="s">
        <v>1044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1132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1118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1119</v>
      </c>
      <c r="W73" s="151" t="s">
        <v>1093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1133</v>
      </c>
      <c r="BK73" s="17" t="s">
        <v>1133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1134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1092</v>
      </c>
      <c r="W75" s="151" t="s">
        <v>1094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1135</v>
      </c>
      <c r="BK75" s="17" t="s">
        <v>1136</v>
      </c>
      <c r="BL75" s="16"/>
      <c r="BM75" s="130" t="s">
        <v>405</v>
      </c>
      <c r="BN75" s="130" t="s">
        <v>434</v>
      </c>
      <c r="BO75" s="130" t="s">
        <v>495</v>
      </c>
      <c r="BP75" s="18" t="s">
        <v>1136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1021</v>
      </c>
      <c r="W76" s="151" t="s">
        <v>1022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1137</v>
      </c>
      <c r="BK76" s="17" t="s">
        <v>1137</v>
      </c>
      <c r="BL76" s="16"/>
      <c r="BM76" s="130" t="s">
        <v>405</v>
      </c>
      <c r="BN76" s="130" t="s">
        <v>434</v>
      </c>
      <c r="BO76" s="130" t="s">
        <v>495</v>
      </c>
      <c r="BP76" s="18" t="s">
        <v>1137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1095</v>
      </c>
      <c r="W77" s="151" t="s">
        <v>1096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1138</v>
      </c>
      <c r="BK77" s="17" t="s">
        <v>1138</v>
      </c>
      <c r="BL77" s="16"/>
      <c r="BM77" s="130" t="s">
        <v>405</v>
      </c>
      <c r="BN77" s="130" t="s">
        <v>434</v>
      </c>
      <c r="BO77" s="130" t="s">
        <v>495</v>
      </c>
      <c r="BP77" s="18" t="s">
        <v>1138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1059</v>
      </c>
      <c r="W78" s="151" t="s">
        <v>1096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1138</v>
      </c>
      <c r="BK78" s="17" t="s">
        <v>1138</v>
      </c>
      <c r="BL78" s="16"/>
      <c r="BM78" s="130" t="s">
        <v>405</v>
      </c>
      <c r="BN78" s="130" t="s">
        <v>434</v>
      </c>
      <c r="BO78" s="130" t="s">
        <v>495</v>
      </c>
      <c r="BP78" s="17" t="s">
        <v>1138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1072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1073</v>
      </c>
      <c r="W79" s="151" t="s">
        <v>1014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1139</v>
      </c>
      <c r="BK79" s="17" t="s">
        <v>1139</v>
      </c>
      <c r="BL79" s="16"/>
      <c r="BM79" s="130" t="s">
        <v>405</v>
      </c>
      <c r="BN79" s="130" t="s">
        <v>434</v>
      </c>
      <c r="BO79" s="130" t="s">
        <v>495</v>
      </c>
      <c r="BP79" s="17" t="s">
        <v>1139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 hidden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1105</v>
      </c>
      <c r="N81" s="127" t="s">
        <v>1106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1099</v>
      </c>
      <c r="W81" s="151" t="s">
        <v>1107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1140</v>
      </c>
      <c r="BK81" s="176" t="s">
        <v>1141</v>
      </c>
      <c r="BL81" s="16"/>
      <c r="BM81" s="130" t="s">
        <v>401</v>
      </c>
      <c r="BN81" s="130" t="s">
        <v>421</v>
      </c>
      <c r="BO81" s="130" t="s">
        <v>487</v>
      </c>
      <c r="BP81" s="18" t="s">
        <v>1141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1097</v>
      </c>
      <c r="I82" s="106" t="s">
        <v>1097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1075</v>
      </c>
      <c r="W82" s="151" t="s">
        <v>1098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1142</v>
      </c>
      <c r="BK82" s="18" t="s">
        <v>1142</v>
      </c>
      <c r="BL82" s="16"/>
      <c r="BM82" s="130" t="s">
        <v>401</v>
      </c>
      <c r="BN82" s="130" t="s">
        <v>421</v>
      </c>
      <c r="BO82" s="130" t="s">
        <v>487</v>
      </c>
      <c r="BP82" s="18" t="s">
        <v>1142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1097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1099</v>
      </c>
      <c r="W83" s="151" t="s">
        <v>1100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1143</v>
      </c>
      <c r="BK83" s="176" t="s">
        <v>1144</v>
      </c>
      <c r="BL83" s="16"/>
      <c r="BM83" s="130" t="s">
        <v>401</v>
      </c>
      <c r="BN83" s="130" t="s">
        <v>431</v>
      </c>
      <c r="BO83" s="130" t="s">
        <v>487</v>
      </c>
      <c r="BP83" s="18" t="s">
        <v>1144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1099</v>
      </c>
      <c r="W84" s="151" t="s">
        <v>1101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1145</v>
      </c>
      <c r="BK84" s="176" t="s">
        <v>1145</v>
      </c>
      <c r="BL84" s="16"/>
      <c r="BM84" s="130" t="s">
        <v>408</v>
      </c>
      <c r="BN84" s="130" t="s">
        <v>426</v>
      </c>
      <c r="BO84" s="130" t="s">
        <v>498</v>
      </c>
      <c r="BP84" s="18" t="s">
        <v>1145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1102</v>
      </c>
      <c r="I85" s="106" t="s">
        <v>1102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1099</v>
      </c>
      <c r="W85" s="151" t="s">
        <v>1103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1146</v>
      </c>
      <c r="BK85" s="18" t="s">
        <v>1147</v>
      </c>
      <c r="BL85" s="16"/>
      <c r="BM85" s="130" t="s">
        <v>401</v>
      </c>
      <c r="BN85" s="130" t="s">
        <v>421</v>
      </c>
      <c r="BO85" s="130" t="s">
        <v>487</v>
      </c>
      <c r="BP85" s="18" t="s">
        <v>1147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1099</v>
      </c>
      <c r="W86" s="151" t="s">
        <v>1104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1148</v>
      </c>
      <c r="BK86" s="18" t="s">
        <v>1149</v>
      </c>
      <c r="BL86" s="16"/>
      <c r="BM86" s="130" t="s">
        <v>401</v>
      </c>
      <c r="BN86" s="130" t="s">
        <v>421</v>
      </c>
      <c r="BO86" s="130" t="s">
        <v>487</v>
      </c>
      <c r="BP86" s="18" t="s">
        <v>1149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1037</v>
      </c>
      <c r="W88" s="151" t="s">
        <v>1026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1150</v>
      </c>
      <c r="BK88" s="18" t="s">
        <v>1150</v>
      </c>
      <c r="BL88" s="16"/>
      <c r="BM88" s="130" t="s">
        <v>412</v>
      </c>
      <c r="BN88" s="130" t="s">
        <v>436</v>
      </c>
      <c r="BO88" s="130" t="s">
        <v>436</v>
      </c>
      <c r="BP88" s="18" t="s">
        <v>1150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1017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1025</v>
      </c>
      <c r="W89" s="151" t="s">
        <v>1108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1151</v>
      </c>
      <c r="BK89" s="17" t="s">
        <v>1151</v>
      </c>
      <c r="BL89" s="16"/>
      <c r="BM89" s="130" t="s">
        <v>416</v>
      </c>
      <c r="BN89" s="130" t="s">
        <v>416</v>
      </c>
      <c r="BO89" s="130" t="s">
        <v>416</v>
      </c>
      <c r="BP89" s="18" t="s">
        <v>1151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1013</v>
      </c>
      <c r="W91" s="151" t="s">
        <v>1109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1152</v>
      </c>
      <c r="BK91" s="17" t="s">
        <v>1153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1013</v>
      </c>
      <c r="W92" s="151" t="s">
        <v>1071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1154</v>
      </c>
      <c r="BK92" s="17" t="s">
        <v>1155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1013</v>
      </c>
      <c r="W93" s="151" t="s">
        <v>1111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1152</v>
      </c>
      <c r="BK93" s="17" t="s">
        <v>1153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1112</v>
      </c>
      <c r="W95" s="151" t="s">
        <v>1113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1156</v>
      </c>
      <c r="BK95" s="17" t="s">
        <v>1156</v>
      </c>
      <c r="BL95" s="16"/>
      <c r="BM95" s="130" t="s">
        <v>411</v>
      </c>
      <c r="BN95" s="130" t="s">
        <v>401</v>
      </c>
      <c r="BO95" s="130" t="s">
        <v>500</v>
      </c>
      <c r="BP95" s="17" t="s">
        <v>1156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1013</v>
      </c>
      <c r="W96" s="151" t="s">
        <v>1114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1157</v>
      </c>
      <c r="BK96" s="17" t="s">
        <v>1157</v>
      </c>
      <c r="BL96" s="16"/>
      <c r="BM96" s="130" t="s">
        <v>411</v>
      </c>
      <c r="BN96" s="130" t="s">
        <v>401</v>
      </c>
      <c r="BO96" s="130" t="s">
        <v>500</v>
      </c>
      <c r="BP96" s="17" t="s">
        <v>1157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1051</v>
      </c>
      <c r="I97" s="106" t="s">
        <v>1051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1073</v>
      </c>
      <c r="W97" s="151" t="s">
        <v>1014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1157</v>
      </c>
      <c r="BK97" s="17" t="s">
        <v>1157</v>
      </c>
      <c r="BL97" s="16"/>
      <c r="BM97" s="130" t="s">
        <v>411</v>
      </c>
      <c r="BN97" s="130" t="s">
        <v>401</v>
      </c>
      <c r="BO97" s="130" t="s">
        <v>500</v>
      </c>
      <c r="BP97" s="17" t="s">
        <v>1157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1051</v>
      </c>
      <c r="I98" s="106" t="s">
        <v>1051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1013</v>
      </c>
      <c r="W98" s="151" t="s">
        <v>1115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1157</v>
      </c>
      <c r="BK98" s="17" t="s">
        <v>1157</v>
      </c>
      <c r="BL98" s="16"/>
      <c r="BM98" s="130" t="s">
        <v>411</v>
      </c>
      <c r="BN98" s="130" t="s">
        <v>401</v>
      </c>
      <c r="BO98" s="130" t="s">
        <v>500</v>
      </c>
      <c r="BP98" s="17" t="s">
        <v>1157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1092</v>
      </c>
      <c r="W99" s="151" t="s">
        <v>1116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1156</v>
      </c>
      <c r="BK99" s="17" t="s">
        <v>1156</v>
      </c>
      <c r="BL99" s="16"/>
      <c r="BM99" s="130" t="s">
        <v>405</v>
      </c>
      <c r="BN99" s="130" t="s">
        <v>434</v>
      </c>
      <c r="BO99" s="130" t="s">
        <v>495</v>
      </c>
      <c r="BP99" s="17" t="s">
        <v>1156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1047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1048</v>
      </c>
      <c r="W101" s="151" t="s">
        <v>1026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1158</v>
      </c>
      <c r="BK101" s="17" t="s">
        <v>1158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1158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1117</v>
      </c>
      <c r="W102" s="151" t="s">
        <v>1093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1159</v>
      </c>
      <c r="BK102" s="18" t="s">
        <v>1160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1161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1162</v>
      </c>
      <c r="W106" s="151" t="s">
        <v>1026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1163</v>
      </c>
      <c r="BK106" s="17" t="s">
        <v>1163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1164</v>
      </c>
      <c r="W107" s="151" t="s">
        <v>1026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1165</v>
      </c>
      <c r="BK107" s="17" t="s">
        <v>1166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1121</v>
      </c>
      <c r="I108" s="106" t="s">
        <v>1121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1122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1059</v>
      </c>
      <c r="W108" s="151" t="s">
        <v>1123</v>
      </c>
      <c r="X108" s="104" t="s">
        <v>386</v>
      </c>
      <c r="Y108" s="129" t="s">
        <v>389</v>
      </c>
      <c r="Z108" s="104"/>
      <c r="AA108" s="105" t="s">
        <v>1124</v>
      </c>
      <c r="AB108" s="103" t="s">
        <v>388</v>
      </c>
      <c r="AC108" s="152" t="s">
        <v>371</v>
      </c>
      <c r="AD108" s="107">
        <v>0.33333333333333331</v>
      </c>
      <c r="AE108" s="105" t="s">
        <v>1125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1167</v>
      </c>
      <c r="BK108" s="18" t="s">
        <v>1167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1167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1168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1169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1170</v>
      </c>
      <c r="W110" s="151" t="s">
        <v>1171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1172</v>
      </c>
      <c r="BK110" s="18" t="s">
        <v>1173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1092</v>
      </c>
      <c r="W112" s="151" t="s">
        <v>1093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1174</v>
      </c>
      <c r="BK112" s="17" t="s">
        <v>1174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1174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1175</v>
      </c>
      <c r="W113" s="151" t="s">
        <v>1176</v>
      </c>
      <c r="X113" s="104" t="s">
        <v>386</v>
      </c>
      <c r="Y113" s="129" t="s">
        <v>389</v>
      </c>
      <c r="Z113" s="104"/>
      <c r="AA113" s="105" t="s">
        <v>1177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1178</v>
      </c>
      <c r="BK113" s="17" t="s">
        <v>1178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1178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1030</v>
      </c>
      <c r="W114" s="151" t="s">
        <v>1014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1042</v>
      </c>
      <c r="W115" s="151" t="s">
        <v>1055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1179</v>
      </c>
      <c r="BK115" s="17" t="s">
        <v>1179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1179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1118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1119</v>
      </c>
      <c r="W116" s="151" t="s">
        <v>1093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1180</v>
      </c>
      <c r="BK116" s="17" t="s">
        <v>1181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1119</v>
      </c>
      <c r="W117" s="151" t="s">
        <v>1182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1183</v>
      </c>
      <c r="BK117" s="17" t="s">
        <v>1184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1185</v>
      </c>
      <c r="W120" s="151" t="s">
        <v>1026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1186</v>
      </c>
      <c r="BK120" s="17" t="s">
        <v>1187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1187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1185</v>
      </c>
      <c r="W121" s="151" t="s">
        <v>1026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1186</v>
      </c>
      <c r="BK121" s="17" t="s">
        <v>1187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1187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1185</v>
      </c>
      <c r="W122" s="151" t="s">
        <v>1188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1189</v>
      </c>
      <c r="BK122" s="17" t="s">
        <v>1190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1191</v>
      </c>
      <c r="W123" s="151" t="s">
        <v>1022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1192</v>
      </c>
      <c r="BK123" s="17" t="s">
        <v>1193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1194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1185</v>
      </c>
      <c r="W124" s="151" t="s">
        <v>1195</v>
      </c>
      <c r="X124" s="104" t="s">
        <v>386</v>
      </c>
      <c r="Y124" s="129" t="s">
        <v>389</v>
      </c>
      <c r="Z124" s="104"/>
      <c r="AA124" s="105" t="s">
        <v>1196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1197</v>
      </c>
      <c r="BK124" s="17" t="s">
        <v>1197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1197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1185</v>
      </c>
      <c r="W125" s="151" t="s">
        <v>1093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1198</v>
      </c>
      <c r="BK125" s="18" t="s">
        <v>1199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1199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1073</v>
      </c>
      <c r="W126" s="151" t="s">
        <v>1014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1200</v>
      </c>
      <c r="BK126" s="17" t="s">
        <v>1200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1200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1099</v>
      </c>
      <c r="W128" s="151" t="s">
        <v>1201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1202</v>
      </c>
      <c r="BK128" s="17" t="s">
        <v>1203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1099</v>
      </c>
      <c r="W129" s="151" t="s">
        <v>1026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1204</v>
      </c>
      <c r="BK129" s="17" t="s">
        <v>1204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1099</v>
      </c>
      <c r="W130" s="151" t="s">
        <v>1026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1204</v>
      </c>
      <c r="BK130" s="17" t="s">
        <v>1204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1099</v>
      </c>
      <c r="W131" s="151" t="s">
        <v>1026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1204</v>
      </c>
      <c r="BK131" s="17" t="s">
        <v>1204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1099</v>
      </c>
      <c r="W132" s="151" t="s">
        <v>1026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1204</v>
      </c>
      <c r="BK132" s="17" t="s">
        <v>1204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1013</v>
      </c>
      <c r="W134" s="151" t="s">
        <v>1026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1205</v>
      </c>
      <c r="BK134" s="17" t="s">
        <v>1205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1205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1017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1206</v>
      </c>
      <c r="W135" s="151" t="s">
        <v>1207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1051</v>
      </c>
      <c r="J136" s="127">
        <v>92</v>
      </c>
      <c r="K136" s="127">
        <v>67</v>
      </c>
      <c r="L136" s="105">
        <v>109</v>
      </c>
      <c r="M136" s="127" t="s">
        <v>1208</v>
      </c>
      <c r="N136" s="127" t="s">
        <v>1209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1021</v>
      </c>
      <c r="W136" s="105" t="s">
        <v>1210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1211</v>
      </c>
      <c r="BK136" s="17" t="s">
        <v>1212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1175</v>
      </c>
      <c r="W137" s="151" t="s">
        <v>1213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1214</v>
      </c>
      <c r="BK137" s="173" t="s">
        <v>1215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1214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1216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1175</v>
      </c>
      <c r="W138" s="105" t="s">
        <v>1217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1218</v>
      </c>
      <c r="BK138" s="17" t="s">
        <v>1219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1175</v>
      </c>
      <c r="W139" s="151" t="s">
        <v>1213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1220</v>
      </c>
      <c r="BK139" s="17" t="s">
        <v>1221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1221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1175</v>
      </c>
      <c r="W140" s="151" t="s">
        <v>1026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1222</v>
      </c>
      <c r="BK140" s="17" t="s">
        <v>1222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1222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1047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1047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1048</v>
      </c>
      <c r="W141" s="151" t="s">
        <v>1026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1223</v>
      </c>
      <c r="BK141" s="17" t="s">
        <v>1224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1224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1175</v>
      </c>
      <c r="W142" s="105" t="s">
        <v>1093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1225</v>
      </c>
      <c r="BK142" s="17" t="s">
        <v>1225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1225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1226</v>
      </c>
      <c r="I143" s="106" t="s">
        <v>1226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1073</v>
      </c>
      <c r="W143" s="151" t="s">
        <v>1014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1227</v>
      </c>
      <c r="BK143" s="18" t="s">
        <v>1227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1227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1059</v>
      </c>
      <c r="W145" s="151" t="s">
        <v>1014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1164</v>
      </c>
      <c r="W146" s="151" t="s">
        <v>1026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1228</v>
      </c>
      <c r="BK146" s="17" t="s">
        <v>1229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1121</v>
      </c>
      <c r="I147" s="106" t="s">
        <v>1121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1122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1059</v>
      </c>
      <c r="W147" s="151" t="s">
        <v>1123</v>
      </c>
      <c r="X147" s="104" t="s">
        <v>386</v>
      </c>
      <c r="Y147" s="129" t="s">
        <v>389</v>
      </c>
      <c r="Z147" s="104"/>
      <c r="AA147" s="105" t="s">
        <v>1124</v>
      </c>
      <c r="AB147" s="103" t="s">
        <v>388</v>
      </c>
      <c r="AC147" s="152" t="s">
        <v>371</v>
      </c>
      <c r="AD147" s="107">
        <v>0.33333333333333331</v>
      </c>
      <c r="AE147" s="105" t="s">
        <v>1125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1230</v>
      </c>
      <c r="BK147" s="17" t="s">
        <v>1231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1092</v>
      </c>
      <c r="W149" s="151" t="s">
        <v>1093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1232</v>
      </c>
      <c r="BK149" s="17" t="s">
        <v>1233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1233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1175</v>
      </c>
      <c r="W150" s="151" t="s">
        <v>1176</v>
      </c>
      <c r="X150" s="104" t="s">
        <v>386</v>
      </c>
      <c r="Y150" s="129" t="s">
        <v>389</v>
      </c>
      <c r="Z150" s="104"/>
      <c r="AA150" s="105" t="s">
        <v>1177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1234</v>
      </c>
      <c r="BK150" s="17" t="s">
        <v>1235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1030</v>
      </c>
      <c r="W151" s="151" t="s">
        <v>1014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1042</v>
      </c>
      <c r="W152" s="151" t="s">
        <v>1055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1236</v>
      </c>
      <c r="BK152" s="17" t="s">
        <v>1237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1237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1118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1119</v>
      </c>
      <c r="W153" s="151" t="s">
        <v>1093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1238</v>
      </c>
      <c r="BK153" s="17" t="s">
        <v>1239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1118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1240</v>
      </c>
      <c r="W154" s="151" t="s">
        <v>1093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1238</v>
      </c>
      <c r="BK154" s="17" t="s">
        <v>1241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1241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1119</v>
      </c>
      <c r="W155" s="151" t="s">
        <v>1182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1242</v>
      </c>
      <c r="BK155" s="17" t="s">
        <v>1243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1018</v>
      </c>
      <c r="W156" s="151" t="s">
        <v>1244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1245</v>
      </c>
      <c r="BK156" s="17" t="s">
        <v>1246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1077</v>
      </c>
      <c r="N157" s="127" t="s">
        <v>1078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1185</v>
      </c>
      <c r="W157" s="151" t="s">
        <v>1086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1247</v>
      </c>
      <c r="BK157" s="17" t="s">
        <v>1248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1194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1185</v>
      </c>
      <c r="W158" s="151" t="s">
        <v>1249</v>
      </c>
      <c r="X158" s="104" t="s">
        <v>386</v>
      </c>
      <c r="Y158" s="129" t="s">
        <v>389</v>
      </c>
      <c r="Z158" s="104"/>
      <c r="AA158" s="105" t="s">
        <v>1196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1250</v>
      </c>
      <c r="BK158" s="17" t="s">
        <v>1250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1185</v>
      </c>
      <c r="W159" s="151" t="s">
        <v>1093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1251</v>
      </c>
      <c r="BK159" s="17" t="s">
        <v>1251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1251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1185</v>
      </c>
      <c r="W160" s="151" t="s">
        <v>1093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1252</v>
      </c>
      <c r="BK160" s="17" t="s">
        <v>1251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1251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1073</v>
      </c>
      <c r="W161" s="151" t="s">
        <v>1014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1253</v>
      </c>
      <c r="BK161" s="17" t="s">
        <v>1253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1253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1185</v>
      </c>
      <c r="W162" s="151" t="s">
        <v>1026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1254</v>
      </c>
      <c r="BK162" s="17" t="s">
        <v>1254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1254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1185</v>
      </c>
      <c r="W163" s="151" t="s">
        <v>1026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1254</v>
      </c>
      <c r="BK163" s="17" t="s">
        <v>1254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1254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1099</v>
      </c>
      <c r="W165" s="151" t="s">
        <v>1026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1255</v>
      </c>
      <c r="BK165" s="17" t="s">
        <v>1255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1255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1099</v>
      </c>
      <c r="W166" s="151" t="s">
        <v>1026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1255</v>
      </c>
      <c r="BK166" s="17" t="s">
        <v>1255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1255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1099</v>
      </c>
      <c r="W167" s="151" t="s">
        <v>1026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1255</v>
      </c>
      <c r="BK167" s="17" t="s">
        <v>1255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1255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1099</v>
      </c>
      <c r="W168" s="151" t="s">
        <v>1026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1255</v>
      </c>
      <c r="BK168" s="17" t="s">
        <v>1255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1255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1048</v>
      </c>
      <c r="W170" s="151" t="s">
        <v>1026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1256</v>
      </c>
      <c r="BK170" s="17" t="s">
        <v>1256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1256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1030</v>
      </c>
      <c r="W172" s="151" t="s">
        <v>1089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1257</v>
      </c>
      <c r="BK172" s="17" t="s">
        <v>1258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1051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1052</v>
      </c>
      <c r="W173" s="151" t="s">
        <v>1053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1259</v>
      </c>
      <c r="BK173" s="17" t="s">
        <v>1259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1030</v>
      </c>
      <c r="W174" s="151" t="s">
        <v>1026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1260</v>
      </c>
      <c r="BK174" s="17" t="s">
        <v>1261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1261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1030</v>
      </c>
      <c r="W175" s="151" t="s">
        <v>1089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1261</v>
      </c>
      <c r="BK175" s="17" t="s">
        <v>1261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1261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1226</v>
      </c>
      <c r="I176" s="106" t="s">
        <v>1226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1073</v>
      </c>
      <c r="W176" s="151" t="s">
        <v>1014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1262</v>
      </c>
      <c r="BK176" s="17" t="s">
        <v>1263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1263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1264</v>
      </c>
      <c r="I177" s="106" t="s">
        <v>1265</v>
      </c>
      <c r="J177" s="105">
        <v>54</v>
      </c>
      <c r="K177" s="105">
        <v>106</v>
      </c>
      <c r="L177" s="105" t="s">
        <v>558</v>
      </c>
      <c r="M177" s="127" t="s">
        <v>1266</v>
      </c>
      <c r="N177" s="127" t="s">
        <v>1267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1018</v>
      </c>
      <c r="W177" s="151" t="s">
        <v>1244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1268</v>
      </c>
      <c r="BK177" s="17" t="s">
        <v>1268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1013</v>
      </c>
      <c r="W178" s="151" t="s">
        <v>1026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1269</v>
      </c>
      <c r="BK178" s="17" t="s">
        <v>1270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1059</v>
      </c>
      <c r="W180" s="151" t="s">
        <v>1271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1272</v>
      </c>
      <c r="BK180" s="176" t="s">
        <v>1273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1273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1059</v>
      </c>
      <c r="W181" s="151" t="s">
        <v>1026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1274</v>
      </c>
      <c r="BK181" s="176" t="s">
        <v>1275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1121</v>
      </c>
      <c r="I182" s="106" t="s">
        <v>1121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1059</v>
      </c>
      <c r="W182" s="151" t="s">
        <v>1276</v>
      </c>
      <c r="X182" s="104" t="s">
        <v>386</v>
      </c>
      <c r="Y182" s="129" t="s">
        <v>389</v>
      </c>
      <c r="Z182" s="104"/>
      <c r="AA182" s="105" t="s">
        <v>1124</v>
      </c>
      <c r="AB182" s="103" t="s">
        <v>388</v>
      </c>
      <c r="AC182" s="152" t="s">
        <v>371</v>
      </c>
      <c r="AD182" s="107">
        <v>0.33333333333333331</v>
      </c>
      <c r="AE182" s="105" t="s">
        <v>1125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1277</v>
      </c>
      <c r="BK182" s="18" t="s">
        <v>1278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1278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1279</v>
      </c>
      <c r="N183" s="127" t="s">
        <v>1280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1018</v>
      </c>
      <c r="W183" s="151" t="s">
        <v>1244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1281</v>
      </c>
      <c r="BK183" s="18" t="s">
        <v>1282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1092</v>
      </c>
      <c r="W184" s="151" t="s">
        <v>1093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1283</v>
      </c>
      <c r="BK184" s="176" t="s">
        <v>1284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1284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1285</v>
      </c>
      <c r="W185" s="151" t="s">
        <v>1026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1286</v>
      </c>
      <c r="BK185" s="176" t="s">
        <v>1287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1288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1042</v>
      </c>
      <c r="W186" s="151" t="s">
        <v>1055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1289</v>
      </c>
      <c r="BK186" s="176" t="s">
        <v>1290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1290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1291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1292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1030</v>
      </c>
      <c r="W187" s="151" t="s">
        <v>1014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1293</v>
      </c>
      <c r="BK187" s="176" t="s">
        <v>1294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1294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1118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1285</v>
      </c>
      <c r="W188" s="151" t="s">
        <v>1295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1118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1285</v>
      </c>
      <c r="W189" s="151" t="s">
        <v>1295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1285</v>
      </c>
      <c r="W190" s="151" t="s">
        <v>1296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1297</v>
      </c>
      <c r="BK190" s="176" t="s">
        <v>1298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1299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1185</v>
      </c>
      <c r="W193" s="151" t="s">
        <v>1300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1301</v>
      </c>
      <c r="BK193" s="17" t="s">
        <v>1302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1185</v>
      </c>
      <c r="W194" s="151" t="s">
        <v>1055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1301</v>
      </c>
      <c r="BK194" s="17" t="s">
        <v>1302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1185</v>
      </c>
      <c r="W195" s="151" t="s">
        <v>1055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1301</v>
      </c>
      <c r="BK195" s="17" t="s">
        <v>1302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1303</v>
      </c>
      <c r="I196" s="106" t="s">
        <v>1069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1073</v>
      </c>
      <c r="W196" s="151" t="s">
        <v>1014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1304</v>
      </c>
      <c r="BK196" s="17" t="s">
        <v>1304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1304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1185</v>
      </c>
      <c r="W197" s="151" t="s">
        <v>1026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1301</v>
      </c>
      <c r="BK197" s="17" t="s">
        <v>1302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1185</v>
      </c>
      <c r="W198" s="151" t="s">
        <v>1026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1301</v>
      </c>
      <c r="BK198" s="176" t="s">
        <v>1302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1105</v>
      </c>
      <c r="N201" s="127" t="s">
        <v>1106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1099</v>
      </c>
      <c r="W201" s="151" t="s">
        <v>1305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/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1</v>
      </c>
      <c r="BI201" s="17"/>
      <c r="BJ201" s="17" t="s">
        <v>1306</v>
      </c>
      <c r="BK201" s="176" t="s">
        <v>1306</v>
      </c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Produção</v>
      </c>
      <c r="BR201" s="19">
        <f>IF(OR(B201="",F201=""),"*",AY201/P201)</f>
        <v>1</v>
      </c>
      <c r="BS201" s="19">
        <f>IF(OR(B201="",F201=""),"*",BA201/Q201)</f>
        <v>0</v>
      </c>
      <c r="BT201" s="8" t="str">
        <f t="shared" si="4"/>
        <v/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1097</v>
      </c>
      <c r="I202" s="106" t="s">
        <v>1097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1075</v>
      </c>
      <c r="W202" s="151" t="s">
        <v>1098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/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1</v>
      </c>
      <c r="BI202" s="17"/>
      <c r="BJ202" s="17" t="s">
        <v>1307</v>
      </c>
      <c r="BK202" s="176" t="s">
        <v>1307</v>
      </c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Produção</v>
      </c>
      <c r="BR202" s="19">
        <f>IF(OR(B202="",F202=""),"*",AY202/P202)</f>
        <v>1</v>
      </c>
      <c r="BS202" s="19">
        <f>IF(OR(B202="",F202=""),"*",BA202/Q202)</f>
        <v>0</v>
      </c>
      <c r="BT202" s="8" t="str">
        <f t="shared" si="4"/>
        <v/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1097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1099</v>
      </c>
      <c r="W203" s="151" t="s">
        <v>1100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/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1</v>
      </c>
      <c r="BI203" s="17"/>
      <c r="BJ203" s="17" t="s">
        <v>1308</v>
      </c>
      <c r="BK203" s="176" t="s">
        <v>1308</v>
      </c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Produção</v>
      </c>
      <c r="BR203" s="19">
        <f>IF(OR(B203="",F203=""),"*",AY203/P203)</f>
        <v>1</v>
      </c>
      <c r="BS203" s="19">
        <f>IF(OR(B203="",F203=""),"*",BA203/Q203)</f>
        <v>0</v>
      </c>
      <c r="BT203" s="8" t="str">
        <f t="shared" si="4"/>
        <v/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1099</v>
      </c>
      <c r="W204" s="151" t="s">
        <v>1101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/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1</v>
      </c>
      <c r="BI204" s="17"/>
      <c r="BJ204" s="17" t="s">
        <v>1309</v>
      </c>
      <c r="BK204" s="176" t="s">
        <v>1309</v>
      </c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Produção</v>
      </c>
      <c r="BR204" s="19">
        <f>IF(OR(B204="",F204=""),"*",AY204/P204)</f>
        <v>1</v>
      </c>
      <c r="BS204" s="19">
        <f>IF(OR(B204="",F204=""),"*",BA204/Q204)</f>
        <v>0</v>
      </c>
      <c r="BT204" s="8" t="str">
        <f t="shared" si="4"/>
        <v/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1102</v>
      </c>
      <c r="I205" s="106" t="s">
        <v>1102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1099</v>
      </c>
      <c r="W205" s="151" t="s">
        <v>1103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/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1</v>
      </c>
      <c r="BI205" s="17"/>
      <c r="BJ205" s="17" t="s">
        <v>1310</v>
      </c>
      <c r="BK205" s="176" t="s">
        <v>1310</v>
      </c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Produção</v>
      </c>
      <c r="BR205" s="19">
        <f>IF(OR(B205="",F205=""),"*",AY205/P205)</f>
        <v>1</v>
      </c>
      <c r="BS205" s="19">
        <f>IF(OR(B205="",F205=""),"*",BA205/Q205)</f>
        <v>0</v>
      </c>
      <c r="BT205" s="8" t="str">
        <f t="shared" si="4"/>
        <v/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1099</v>
      </c>
      <c r="W206" s="151" t="s">
        <v>1104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/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1</v>
      </c>
      <c r="BI206" s="17"/>
      <c r="BJ206" s="17" t="s">
        <v>1311</v>
      </c>
      <c r="BK206" s="176" t="s">
        <v>1311</v>
      </c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Produção</v>
      </c>
      <c r="BR206" s="19">
        <f>IF(OR(B206="",F206=""),"*",AY206/P206)</f>
        <v>1</v>
      </c>
      <c r="BS206" s="19">
        <f>IF(OR(B206="",F206=""),"*",BA206/Q206)</f>
        <v>0</v>
      </c>
      <c r="BT206" s="8" t="str">
        <f t="shared" si="4"/>
        <v/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1013</v>
      </c>
      <c r="W209" s="151" t="s">
        <v>1312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/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1</v>
      </c>
      <c r="BI209" s="17"/>
      <c r="BJ209" s="17" t="s">
        <v>1313</v>
      </c>
      <c r="BK209" s="176" t="s">
        <v>1313</v>
      </c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Produção</v>
      </c>
      <c r="BR209" s="19">
        <f>IF(OR(B209="",F209=""),"*",AY209/P209)</f>
        <v>1.0000000000000004</v>
      </c>
      <c r="BS209" s="19">
        <f>IF(OR(B209="",F209=""),"*",BA209/Q209)</f>
        <v>0</v>
      </c>
      <c r="BT209" s="8" t="str">
        <f t="shared" si="4"/>
        <v/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1013</v>
      </c>
      <c r="W210" s="151" t="s">
        <v>1314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/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1</v>
      </c>
      <c r="BI210" s="17"/>
      <c r="BJ210" s="17" t="s">
        <v>1313</v>
      </c>
      <c r="BK210" s="176" t="s">
        <v>1313</v>
      </c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Produção</v>
      </c>
      <c r="BR210" s="19">
        <f>IF(OR(B210="",F210=""),"*",AY210/P210)</f>
        <v>1</v>
      </c>
      <c r="BS210" s="19">
        <f>IF(OR(B210="",F210=""),"*",BA210/Q210)</f>
        <v>0</v>
      </c>
      <c r="BT210" s="8" t="str">
        <f t="shared" si="4"/>
        <v/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2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1013</v>
      </c>
      <c r="W211" s="151" t="s">
        <v>1026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/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1</v>
      </c>
      <c r="BI211" s="17"/>
      <c r="BJ211" s="17" t="s">
        <v>1313</v>
      </c>
      <c r="BK211" s="176" t="s">
        <v>1313</v>
      </c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Produção</v>
      </c>
      <c r="BR211" s="19">
        <f>IF(OR(B211="",F211=""),"*",AY211/P211)</f>
        <v>1</v>
      </c>
      <c r="BS211" s="19">
        <f>IF(OR(B211="",F211=""),"*",BA211/Q211)</f>
        <v>0</v>
      </c>
      <c r="BT211" s="8" t="str">
        <f t="shared" si="4"/>
        <v/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1013</v>
      </c>
      <c r="W213" s="151" t="s">
        <v>1315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1316</v>
      </c>
      <c r="BK213" s="176" t="s">
        <v>1317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1051</v>
      </c>
      <c r="I214" s="106" t="s">
        <v>1051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1013</v>
      </c>
      <c r="W214" s="151" t="s">
        <v>1318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/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1</v>
      </c>
      <c r="BI214" s="17"/>
      <c r="BJ214" s="17" t="s">
        <v>1316</v>
      </c>
      <c r="BK214" s="176" t="s">
        <v>1319</v>
      </c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Produção</v>
      </c>
      <c r="BR214" s="19">
        <f>IF(OR(B214="",F214=""),"*",AY214/P214)</f>
        <v>1</v>
      </c>
      <c r="BS214" s="19">
        <f>IF(OR(B214="",F214=""),"*",BA214/Q214)</f>
        <v>0</v>
      </c>
      <c r="BT214" s="8" t="str">
        <f t="shared" si="4"/>
        <v/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1051</v>
      </c>
      <c r="I215" s="106" t="s">
        <v>1051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1013</v>
      </c>
      <c r="W215" s="151" t="s">
        <v>1320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/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1</v>
      </c>
      <c r="BI215" s="17"/>
      <c r="BJ215" s="17" t="s">
        <v>1316</v>
      </c>
      <c r="BK215" s="176" t="s">
        <v>1319</v>
      </c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Produção</v>
      </c>
      <c r="BR215" s="19">
        <f>IF(OR(B215="",F215=""),"*",AY215/P215)</f>
        <v>1</v>
      </c>
      <c r="BS215" s="19">
        <f>IF(OR(B215="",F215=""),"*",BA215/Q215)</f>
        <v>0</v>
      </c>
      <c r="BT215" s="8" t="str">
        <f t="shared" si="4"/>
        <v/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1030</v>
      </c>
      <c r="W217" s="151" t="s">
        <v>1321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1322</v>
      </c>
      <c r="BK217" s="18" t="s">
        <v>1323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1323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1030</v>
      </c>
      <c r="W218" s="151" t="s">
        <v>1116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1322</v>
      </c>
      <c r="BK218" s="18" t="s">
        <v>1324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1324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1048</v>
      </c>
      <c r="W219" s="151" t="s">
        <v>1026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1325</v>
      </c>
      <c r="BK219" s="176" t="s">
        <v>1326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1030</v>
      </c>
      <c r="W220" s="151" t="s">
        <v>1055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1322</v>
      </c>
      <c r="BK220" s="18" t="s">
        <v>1327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1327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1059</v>
      </c>
      <c r="W223" s="151" t="s">
        <v>1026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/>
      <c r="AS223" s="108"/>
      <c r="AT223" s="108"/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0</v>
      </c>
      <c r="AZ223" s="153"/>
      <c r="BA223" s="109"/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Produção e Intervalo</v>
      </c>
      <c r="BR223" s="19">
        <f>IF(OR(B223="",F223=""),"*",AY223/P223)</f>
        <v>0</v>
      </c>
      <c r="BS223" s="19">
        <f>IF(OR(B223="",F223=""),"*",BA223/Q223)</f>
        <v>0</v>
      </c>
      <c r="BT223" s="8" t="str">
        <f t="shared" si="4"/>
        <v/>
      </c>
    </row>
    <row r="224" spans="1:72" hidden="1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>
        <v>30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1092</v>
      </c>
      <c r="W226" s="151" t="s">
        <v>1093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/>
      <c r="AS226" s="108"/>
      <c r="AT226" s="108"/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/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/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1285</v>
      </c>
      <c r="W227" s="151" t="s">
        <v>1089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/>
      <c r="AS227" s="108"/>
      <c r="AT227" s="108"/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0</v>
      </c>
      <c r="AZ227" s="153"/>
      <c r="BA227" s="109"/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Produção e Intervalo</v>
      </c>
      <c r="BR227" s="19">
        <f>IF(OR(B227="",F227=""),"*",AY227/P227)</f>
        <v>0</v>
      </c>
      <c r="BS227" s="19">
        <f>IF(OR(B227="",F227=""),"*",BA227/Q227)</f>
        <v>0</v>
      </c>
      <c r="BT227" s="8" t="str">
        <f t="shared" si="4"/>
        <v/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1285</v>
      </c>
      <c r="W228" s="151" t="s">
        <v>1026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/>
      <c r="AS228" s="108"/>
      <c r="AT228" s="108"/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/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/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1285</v>
      </c>
      <c r="W229" s="151" t="s">
        <v>1093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/>
      <c r="AS229" s="108"/>
      <c r="AT229" s="108"/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0</v>
      </c>
      <c r="AZ229" s="153"/>
      <c r="BA229" s="109"/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Produção e Intervalo</v>
      </c>
      <c r="BR229" s="19">
        <f>IF(OR(B229="",F229=""),"*",AY229/P229)</f>
        <v>0</v>
      </c>
      <c r="BS229" s="19">
        <f>IF(OR(B229="",F229=""),"*",BA229/Q229)</f>
        <v>0</v>
      </c>
      <c r="BT229" s="8" t="str">
        <f t="shared" si="4"/>
        <v/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1118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1285</v>
      </c>
      <c r="W230" s="151" t="s">
        <v>1295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/>
      <c r="AS230" s="108"/>
      <c r="AT230" s="108"/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/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/>
      </c>
    </row>
    <row r="231" spans="1:72" hidden="1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1291</v>
      </c>
      <c r="I231" s="105" t="s">
        <v>1291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1292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1030</v>
      </c>
      <c r="W231" s="151" t="s">
        <v>1014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/>
      <c r="AS231" s="108"/>
      <c r="AT231" s="108"/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0</v>
      </c>
      <c r="AZ231" s="153"/>
      <c r="BA231" s="109"/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Produção e Intervalo</v>
      </c>
      <c r="BR231" s="19">
        <f>IF(OR(B231="",F231=""),"*",AY231/P231)</f>
        <v>0</v>
      </c>
      <c r="BS231" s="19">
        <f>IF(OR(B231="",F231=""),"*",BA231/Q231)</f>
        <v>0</v>
      </c>
      <c r="BT231" s="8" t="str">
        <f t="shared" si="4"/>
        <v/>
      </c>
    </row>
    <row r="232" spans="1:72" hidden="1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1285</v>
      </c>
      <c r="W232" s="151" t="s">
        <v>1296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/>
      <c r="AS232" s="108"/>
      <c r="AT232" s="108"/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0</v>
      </c>
      <c r="AZ232" s="153"/>
      <c r="BA232" s="109"/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Produção e Intervalo</v>
      </c>
      <c r="BR232" s="19">
        <f>IF(OR(B232="",F232=""),"*",AY232/P232)</f>
        <v>0</v>
      </c>
      <c r="BS232" s="19">
        <f>IF(OR(B232="",F232=""),"*",BA232/Q232)</f>
        <v>0</v>
      </c>
      <c r="BT232" s="8" t="str">
        <f t="shared" si="4"/>
        <v/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1185</v>
      </c>
      <c r="W234" s="151" t="s">
        <v>1093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/>
      <c r="AS234" s="108"/>
      <c r="AT234" s="108"/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/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/>
      </c>
    </row>
    <row r="235" spans="1:72" hidden="1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1185</v>
      </c>
      <c r="W235" s="151" t="s">
        <v>1093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/>
      <c r="AS235" s="108"/>
      <c r="AT235" s="108"/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/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/>
      </c>
    </row>
    <row r="236" spans="1:72" hidden="1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1185</v>
      </c>
      <c r="W236" s="151" t="s">
        <v>1026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/>
      <c r="AS236" s="108"/>
      <c r="AT236" s="108"/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/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/>
      </c>
    </row>
    <row r="237" spans="1:72" hidden="1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1185</v>
      </c>
      <c r="W237" s="151" t="s">
        <v>1026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/>
      <c r="AS237" s="108"/>
      <c r="AT237" s="108"/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/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/>
      </c>
    </row>
    <row r="238" spans="1:72" hidden="1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1328</v>
      </c>
      <c r="I238" s="106" t="s">
        <v>1328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1285</v>
      </c>
      <c r="W238" s="151" t="s">
        <v>1014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/>
      <c r="AS238" s="108"/>
      <c r="AT238" s="108"/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/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/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1075</v>
      </c>
      <c r="W240" s="151" t="s">
        <v>1026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/>
      <c r="AS240" s="108"/>
      <c r="AT240" s="108"/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/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/>
      </c>
    </row>
    <row r="241" spans="1:72" hidden="1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1075</v>
      </c>
      <c r="W241" s="151" t="s">
        <v>1026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/>
      <c r="AS241" s="108"/>
      <c r="AT241" s="108"/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/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/>
      </c>
    </row>
    <row r="242" spans="1:72" hidden="1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1075</v>
      </c>
      <c r="W242" s="151" t="s">
        <v>1026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/>
      <c r="AS242" s="108"/>
      <c r="AT242" s="108"/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/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/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1013</v>
      </c>
      <c r="W244" s="151" t="s">
        <v>1026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/>
      <c r="AS244" s="108"/>
      <c r="AT244" s="108"/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/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/>
      </c>
    </row>
    <row r="245" spans="1:72" hidden="1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4.1666666666666664E-2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1030</v>
      </c>
      <c r="W245" s="151" t="s">
        <v>1056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/>
      <c r="AS245" s="108"/>
      <c r="AT245" s="108"/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0</v>
      </c>
      <c r="AZ245" s="153"/>
      <c r="BA245" s="109"/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Produção e Intervalo</v>
      </c>
      <c r="BR245" s="19">
        <f>IF(OR(B245="",F245=""),"*",AY245/P245)</f>
        <v>0</v>
      </c>
      <c r="BS245" s="19">
        <f>IF(OR(B245="",F245=""),"*",BA245/Q245)</f>
        <v>0</v>
      </c>
      <c r="BT245" s="8" t="str">
        <f t="shared" si="4"/>
        <v/>
      </c>
    </row>
    <row r="246" spans="1:72" hidden="1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1030</v>
      </c>
      <c r="W246" s="151" t="s">
        <v>1093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/>
      <c r="AS246" s="108"/>
      <c r="AT246" s="108"/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/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/>
      </c>
    </row>
    <row r="247" spans="1:72" hidden="1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1216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1175</v>
      </c>
      <c r="W247" s="105" t="s">
        <v>1217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/>
      <c r="AS247" s="108"/>
      <c r="AT247" s="108"/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/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/>
      </c>
    </row>
    <row r="248" spans="1:72" hidden="1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1226</v>
      </c>
      <c r="I248" s="106" t="s">
        <v>1226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1073</v>
      </c>
      <c r="W248" s="151" t="s">
        <v>1014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/>
      <c r="AS248" s="108"/>
      <c r="AT248" s="108"/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/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/>
      </c>
    </row>
    <row r="249" spans="1:72" hidden="1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1030</v>
      </c>
      <c r="W249" s="151" t="s">
        <v>1026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/>
      <c r="AS249" s="108"/>
      <c r="AT249" s="108"/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/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/>
      </c>
    </row>
    <row r="250" spans="1:72" hidden="1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1048</v>
      </c>
      <c r="W250" s="151" t="s">
        <v>1026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/>
      <c r="AS250" s="108"/>
      <c r="AT250" s="108"/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0</v>
      </c>
      <c r="AZ250" s="153"/>
      <c r="BA250" s="109"/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Produção e Intervalo</v>
      </c>
      <c r="BR250" s="19">
        <f>IF(OR(B250="",F250=""),"*",AY250/P250)</f>
        <v>0</v>
      </c>
      <c r="BS250" s="19">
        <f>IF(OR(B250="",F250=""),"*",BA250/Q250)</f>
        <v>0</v>
      </c>
      <c r="BT250" s="8" t="str">
        <f t="shared" si="4"/>
        <v/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1285</v>
      </c>
      <c r="W253" s="151" t="s">
        <v>1296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/>
      <c r="AS253" s="108"/>
      <c r="AT253" s="108"/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/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/>
      </c>
    </row>
    <row r="254" spans="1:72" hidden="1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1329</v>
      </c>
      <c r="N254" s="127" t="s">
        <v>1330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1030</v>
      </c>
      <c r="W254" s="151" t="s">
        <v>1331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/>
      <c r="AS254" s="108"/>
      <c r="AT254" s="108"/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0</v>
      </c>
      <c r="AZ254" s="153"/>
      <c r="BA254" s="109"/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Produção e Intervalo</v>
      </c>
      <c r="BR254" s="19">
        <f>IF(OR(B254="",F254=""),"*",AY254/P254)</f>
        <v>0</v>
      </c>
      <c r="BS254" s="19">
        <f>IF(OR(B254="",F254=""),"*",BA254/Q254)</f>
        <v>0</v>
      </c>
      <c r="BT254" s="8" t="str">
        <f t="shared" si="4"/>
        <v/>
      </c>
    </row>
    <row r="255" spans="1:72" hidden="1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1226</v>
      </c>
      <c r="I255" s="106" t="s">
        <v>1226</v>
      </c>
      <c r="J255" s="105">
        <v>53</v>
      </c>
      <c r="K255" s="105">
        <v>108.8</v>
      </c>
      <c r="L255" s="105">
        <v>112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5" s="127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255" s="106">
        <v>0.39583333333333331</v>
      </c>
      <c r="P255" s="106">
        <v>8.3333333333333329E-2</v>
      </c>
      <c r="Q255" s="105">
        <v>480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5" s="105" t="s">
        <v>1073</v>
      </c>
      <c r="W255" s="151" t="s">
        <v>1014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ZGM-109</v>
      </c>
      <c r="AN255" s="105">
        <f>IF(BS_CONTROLE[[#This Row],[SB]]=0, "-", BS_CONTROLE[[#This Row],[SB]])</f>
        <v>1101092</v>
      </c>
      <c r="AO255" s="105">
        <f>IF(BS_CONTROLE[[#This Row],[SUB]]=0, "-", BS_CONTROLE[[#This Row],[SUB]])</f>
        <v>53</v>
      </c>
      <c r="AP255" s="105">
        <f>BS_CONTROLE[[#This Row],[KM - Inicio]]</f>
        <v>108.8</v>
      </c>
      <c r="AQ255" s="105">
        <f>BS_CONTROLE[[#This Row],[KM - Inicio]]</f>
        <v>108.8</v>
      </c>
      <c r="AR255" s="108"/>
      <c r="AS255" s="108"/>
      <c r="AT255" s="108"/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0</v>
      </c>
      <c r="AZ255" s="153"/>
      <c r="BA255" s="109"/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Produção e Intervalo</v>
      </c>
      <c r="BR255" s="19">
        <f>IF(OR(B255="",F255=""),"*",AY255/P255)</f>
        <v>0</v>
      </c>
      <c r="BS255" s="19">
        <f>IF(OR(B255="",F255=""),"*",BA255/Q255)</f>
        <v>0</v>
      </c>
      <c r="BT255" s="8" t="str">
        <f t="shared" si="4"/>
        <v/>
      </c>
    </row>
    <row r="256" spans="1:72" hidden="1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1030</v>
      </c>
      <c r="W256" s="151" t="s">
        <v>1296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/>
      <c r="AS256" s="108"/>
      <c r="AT256" s="108"/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/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/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 hidden="1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 hidden="1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 hidden="1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 hidden="1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4"/>
        <v/>
      </c>
    </row>
    <row r="264" spans="1:72" hidden="1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ref="BT264:BT327" si="5">IF(BN264="","",SUBSTITUTE(BM264," ","")&amp;SUBSTITUTE(BN264," ",""))</f>
        <v/>
      </c>
    </row>
    <row r="265" spans="1:72" hidden="1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 hidden="1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 hidden="1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 hidden="1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 hidden="1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 hidden="1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 hidden="1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 hidden="1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 hidden="1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 hidden="1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 hidden="1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 hidden="1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 hidden="1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 hidden="1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 hidden="1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 hidden="1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 hidden="1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 hidden="1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 hidden="1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 hidden="1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 hidden="1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 hidden="1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 hidden="1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 hidden="1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 hidden="1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 hidden="1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 hidden="1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 hidden="1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 hidden="1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 hidden="1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 hidden="1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 hidden="1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 hidden="1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 hidden="1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 hidden="1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 hidden="1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 hidden="1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 hidden="1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 hidden="1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 hidden="1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1118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1119</v>
      </c>
      <c r="W310" s="151" t="s">
        <v>1093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1119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 hidden="1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 hidden="1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 hidden="1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 hidden="1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 hidden="1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 hidden="1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 hidden="1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 hidden="1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 hidden="1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 hidden="1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 hidden="1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 hidden="1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1058</v>
      </c>
      <c r="I772" s="106" t="s">
        <v>1058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1332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1118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1333</v>
      </c>
      <c r="W1001" s="151" t="s">
        <v>1093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1333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5 Y40:Z43 Y45:Z47 Y53:Z67 Y69:Z74 Y76:Z76 Y79:Z80 Y83:Z90 Y92:Z92 Y94:Z94 Y98:Z172 Z174:Z178 Y173:Y178 Y179:Z200 Z203:Z206 Y202:Y206 Y251:Z1001 Y207:Z244 Z246:Z250 Y245:Y250">
    <cfRule type="cellIs" dxfId="216" priority="54080" operator="equal">
      <formula>"OPORTUNIDADE"</formula>
    </cfRule>
  </conditionalFormatting>
  <conditionalFormatting sqref="Y40:Z43 Y45:Z47 Y53:Z67 Y69:Z74 Y76:Z76 Y79:Z80 Y83:Z90 Y92:Z92 Y94:Z94 Y98:Z172 Z174:Z178 Y173:Y178 Y179:Z200 Z203:Z206 Y202:Y206 Y251:Z1001 Y207:Z244 Z246:Z250 Y245:Y250">
    <cfRule type="cellIs" dxfId="215" priority="11666" operator="equal">
      <formula>"NÃO"</formula>
    </cfRule>
    <cfRule type="cellIs" dxfId="214" priority="11667" operator="equal">
      <formula>"SIM"</formula>
    </cfRule>
  </conditionalFormatting>
  <conditionalFormatting sqref="AZ6:AZ1001">
    <cfRule type="expression" dxfId="213" priority="54122">
      <formula>#REF!=1</formula>
    </cfRule>
  </conditionalFormatting>
  <conditionalFormatting sqref="BE6:BE1001 AY6:AY1001 U6:U1001">
    <cfRule type="cellIs" dxfId="212" priority="54106" operator="equal">
      <formula>"ERRO"</formula>
    </cfRule>
  </conditionalFormatting>
  <conditionalFormatting sqref="BQ6:BQ1001">
    <cfRule type="cellIs" dxfId="211" priority="54101" operator="equal">
      <formula>"Produção e Intervalo"</formula>
    </cfRule>
    <cfRule type="cellIs" dxfId="210" priority="54102" operator="equal">
      <formula>"Aderente"</formula>
    </cfRule>
    <cfRule type="cellIs" dxfId="209" priority="54103" operator="equal">
      <formula>"Intervalo"</formula>
    </cfRule>
    <cfRule type="cellIs" dxfId="208" priority="54104" operator="equal">
      <formula>"Produção"</formula>
    </cfRule>
    <cfRule type="cellIs" dxfId="207" priority="54105" operator="equal">
      <formula>"ERRO"</formula>
    </cfRule>
  </conditionalFormatting>
  <conditionalFormatting sqref="BR6:BS1001">
    <cfRule type="cellIs" dxfId="206" priority="54083" operator="equal">
      <formula>"*"</formula>
    </cfRule>
    <cfRule type="cellIs" dxfId="205" priority="54084" operator="greaterThanOrEqual">
      <formula>1</formula>
    </cfRule>
    <cfRule type="cellIs" dxfId="204" priority="54085" operator="lessThan">
      <formula>1</formula>
    </cfRule>
  </conditionalFormatting>
  <conditionalFormatting sqref="BK949 BK81 BK83:BK84 BK101 BK67 BK69 BK72:BK73 BJ9:BJ1001">
    <cfRule type="iconSet" priority="60870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948">
    <cfRule type="iconSet" priority="60872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3" priority="209" operator="equal">
      <formula>"OPORTUNIDADE"</formula>
    </cfRule>
  </conditionalFormatting>
  <conditionalFormatting sqref="Y6:Z39">
    <cfRule type="cellIs" dxfId="202" priority="207" operator="equal">
      <formula>"NÃO"</formula>
    </cfRule>
    <cfRule type="cellIs" dxfId="201" priority="208" operator="equal">
      <formula>"SIM"</formula>
    </cfRule>
  </conditionalFormatting>
  <conditionalFormatting sqref="BH6:BH8">
    <cfRule type="iconSet" priority="205">
      <iconSet showValue="0">
        <cfvo type="percent" val="0"/>
        <cfvo type="num" val="1"/>
        <cfvo type="num" val="1" gte="0"/>
      </iconSet>
    </cfRule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0" priority="177" operator="equal">
      <formula>"OPORTUNIDADE"</formula>
    </cfRule>
  </conditionalFormatting>
  <conditionalFormatting sqref="Y44:Z44">
    <cfRule type="cellIs" dxfId="199" priority="175" operator="equal">
      <formula>"NÃO"</formula>
    </cfRule>
    <cfRule type="cellIs" dxfId="198" priority="176" operator="equal">
      <formula>"SIM"</formula>
    </cfRule>
  </conditionalFormatting>
  <conditionalFormatting sqref="Y48:Z52">
    <cfRule type="cellIs" dxfId="197" priority="174" operator="equal">
      <formula>"OPORTUNIDADE"</formula>
    </cfRule>
  </conditionalFormatting>
  <conditionalFormatting sqref="Y48:Z52">
    <cfRule type="cellIs" dxfId="196" priority="172" operator="equal">
      <formula>"NÃO"</formula>
    </cfRule>
    <cfRule type="cellIs" dxfId="195" priority="173" operator="equal">
      <formula>"SIM"</formula>
    </cfRule>
  </conditionalFormatting>
  <conditionalFormatting sqref="Y68:Z68">
    <cfRule type="cellIs" dxfId="194" priority="168" operator="equal">
      <formula>"OPORTUNIDADE"</formula>
    </cfRule>
  </conditionalFormatting>
  <conditionalFormatting sqref="Y68:Z68">
    <cfRule type="cellIs" dxfId="193" priority="166" operator="equal">
      <formula>"NÃO"</formula>
    </cfRule>
    <cfRule type="cellIs" dxfId="192" priority="167" operator="equal">
      <formula>"SIM"</formula>
    </cfRule>
  </conditionalFormatting>
  <conditionalFormatting sqref="Y75:Z75">
    <cfRule type="cellIs" dxfId="191" priority="165" operator="equal">
      <formula>"OPORTUNIDADE"</formula>
    </cfRule>
  </conditionalFormatting>
  <conditionalFormatting sqref="Y75:Z75">
    <cfRule type="cellIs" dxfId="190" priority="163" operator="equal">
      <formula>"NÃO"</formula>
    </cfRule>
    <cfRule type="cellIs" dxfId="189" priority="164" operator="equal">
      <formula>"SIM"</formula>
    </cfRule>
  </conditionalFormatting>
  <conditionalFormatting sqref="Y77:Z78">
    <cfRule type="cellIs" dxfId="188" priority="162" operator="equal">
      <formula>"OPORTUNIDADE"</formula>
    </cfRule>
  </conditionalFormatting>
  <conditionalFormatting sqref="Y77:Z78">
    <cfRule type="cellIs" dxfId="187" priority="160" operator="equal">
      <formula>"NÃO"</formula>
    </cfRule>
    <cfRule type="cellIs" dxfId="186" priority="161" operator="equal">
      <formula>"SIM"</formula>
    </cfRule>
  </conditionalFormatting>
  <conditionalFormatting sqref="Y81:Z81">
    <cfRule type="cellIs" dxfId="185" priority="159" operator="equal">
      <formula>"OPORTUNIDADE"</formula>
    </cfRule>
  </conditionalFormatting>
  <conditionalFormatting sqref="Y81:Z81">
    <cfRule type="cellIs" dxfId="184" priority="157" operator="equal">
      <formula>"NÃO"</formula>
    </cfRule>
    <cfRule type="cellIs" dxfId="183" priority="158" operator="equal">
      <formula>"SIM"</formula>
    </cfRule>
  </conditionalFormatting>
  <conditionalFormatting sqref="Y82:Z82">
    <cfRule type="cellIs" dxfId="182" priority="156" operator="equal">
      <formula>"OPORTUNIDADE"</formula>
    </cfRule>
  </conditionalFormatting>
  <conditionalFormatting sqref="Y82:Z82">
    <cfRule type="cellIs" dxfId="181" priority="154" operator="equal">
      <formula>"NÃO"</formula>
    </cfRule>
    <cfRule type="cellIs" dxfId="180" priority="155" operator="equal">
      <formula>"SIM"</formula>
    </cfRule>
  </conditionalFormatting>
  <conditionalFormatting sqref="Y91:Z91">
    <cfRule type="cellIs" dxfId="179" priority="153" operator="equal">
      <formula>"OPORTUNIDADE"</formula>
    </cfRule>
  </conditionalFormatting>
  <conditionalFormatting sqref="Y91:Z91">
    <cfRule type="cellIs" dxfId="178" priority="151" operator="equal">
      <formula>"NÃO"</formula>
    </cfRule>
    <cfRule type="cellIs" dxfId="177" priority="152" operator="equal">
      <formula>"SIM"</formula>
    </cfRule>
  </conditionalFormatting>
  <conditionalFormatting sqref="Y93:Z93">
    <cfRule type="cellIs" dxfId="176" priority="150" operator="equal">
      <formula>"OPORTUNIDADE"</formula>
    </cfRule>
  </conditionalFormatting>
  <conditionalFormatting sqref="Y93:Z93">
    <cfRule type="cellIs" dxfId="175" priority="148" operator="equal">
      <formula>"NÃO"</formula>
    </cfRule>
    <cfRule type="cellIs" dxfId="174" priority="149" operator="equal">
      <formula>"SIM"</formula>
    </cfRule>
  </conditionalFormatting>
  <conditionalFormatting sqref="Y95:Z95">
    <cfRule type="cellIs" dxfId="173" priority="147" operator="equal">
      <formula>"OPORTUNIDADE"</formula>
    </cfRule>
  </conditionalFormatting>
  <conditionalFormatting sqref="Y95:Z95">
    <cfRule type="cellIs" dxfId="172" priority="145" operator="equal">
      <formula>"NÃO"</formula>
    </cfRule>
    <cfRule type="cellIs" dxfId="171" priority="146" operator="equal">
      <formula>"SIM"</formula>
    </cfRule>
  </conditionalFormatting>
  <conditionalFormatting sqref="Y96:Z97">
    <cfRule type="cellIs" dxfId="170" priority="144" operator="equal">
      <formula>"OPORTUNIDADE"</formula>
    </cfRule>
  </conditionalFormatting>
  <conditionalFormatting sqref="Y96:Z97">
    <cfRule type="cellIs" dxfId="169" priority="142" operator="equal">
      <formula>"NÃO"</formula>
    </cfRule>
    <cfRule type="cellIs" dxfId="168" priority="143" operator="equal">
      <formula>"SIM"</formula>
    </cfRule>
  </conditionalFormatting>
  <conditionalFormatting sqref="BK95:BK9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973">
      <iconSet showValue="0">
        <cfvo type="percent" val="0"/>
        <cfvo type="num" val="1"/>
        <cfvo type="num" val="1" gte="0"/>
      </iconSet>
    </cfRule>
    <cfRule type="iconSet" priority="60974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977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1001">
    <cfRule type="iconSet" priority="6097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67" priority="87" operator="equal">
      <formula>"OPORTUNIDADE"</formula>
    </cfRule>
  </conditionalFormatting>
  <conditionalFormatting sqref="Z173">
    <cfRule type="cellIs" dxfId="166" priority="85" operator="equal">
      <formula>"NÃO"</formula>
    </cfRule>
    <cfRule type="cellIs" dxfId="165" priority="86" operator="equal">
      <formula>"SIM"</formula>
    </cfRule>
  </conditionalFormatting>
  <conditionalFormatting sqref="BP134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64" priority="44" operator="equal">
      <formula>"OPORTUNIDADE"</formula>
    </cfRule>
  </conditionalFormatting>
  <conditionalFormatting sqref="Z201">
    <cfRule type="cellIs" dxfId="163" priority="42" operator="equal">
      <formula>"NÃO"</formula>
    </cfRule>
    <cfRule type="cellIs" dxfId="162" priority="43" operator="equal">
      <formula>"SIM"</formula>
    </cfRule>
  </conditionalFormatting>
  <conditionalFormatting sqref="Z202">
    <cfRule type="cellIs" dxfId="161" priority="41" operator="equal">
      <formula>"OPORTUNIDADE"</formula>
    </cfRule>
  </conditionalFormatting>
  <conditionalFormatting sqref="Z202">
    <cfRule type="cellIs" dxfId="160" priority="39" operator="equal">
      <formula>"NÃO"</formula>
    </cfRule>
    <cfRule type="cellIs" dxfId="159" priority="40" operator="equal">
      <formula>"SIM"</formula>
    </cfRule>
  </conditionalFormatting>
  <conditionalFormatting sqref="BP14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58" priority="33" operator="equal">
      <formula>"OPORTUNIDADE"</formula>
    </cfRule>
  </conditionalFormatting>
  <conditionalFormatting sqref="Y201">
    <cfRule type="cellIs" dxfId="157" priority="31" operator="equal">
      <formula>"NÃO"</formula>
    </cfRule>
    <cfRule type="cellIs" dxfId="156" priority="32" operator="equal">
      <formula>"SIM"</formula>
    </cfRule>
  </conditionalFormatting>
  <conditionalFormatting sqref="BK19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55" priority="11" operator="equal">
      <formula>"OPORTUNIDADE"</formula>
    </cfRule>
  </conditionalFormatting>
  <conditionalFormatting sqref="Z245">
    <cfRule type="cellIs" dxfId="154" priority="9" operator="equal">
      <formula>"NÃO"</formula>
    </cfRule>
    <cfRule type="cellIs" dxfId="153" priority="10" operator="equal">
      <formula>"SIM"</formula>
    </cfRule>
  </conditionalFormatting>
  <conditionalFormatting sqref="BP18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0" t="s">
        <v>1334</v>
      </c>
      <c r="C2" s="220"/>
      <c r="D2" s="220"/>
      <c r="E2" s="220"/>
      <c r="F2" s="220"/>
      <c r="G2" s="220"/>
    </row>
    <row r="3" spans="2:7" ht="15" customHeight="1">
      <c r="B3" s="221"/>
      <c r="C3" s="221"/>
      <c r="D3" s="221"/>
      <c r="E3" s="221"/>
      <c r="F3" s="221"/>
      <c r="G3" s="221"/>
    </row>
    <row r="4" spans="2:7">
      <c r="B4" s="160" t="s">
        <v>1335</v>
      </c>
      <c r="C4" s="160" t="s">
        <v>1336</v>
      </c>
      <c r="D4" s="160" t="s">
        <v>1337</v>
      </c>
      <c r="E4" s="160" t="s">
        <v>1338</v>
      </c>
      <c r="F4" s="160" t="s">
        <v>4</v>
      </c>
      <c r="G4" s="160" t="s">
        <v>1339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1340</v>
      </c>
      <c r="C6" s="161">
        <v>407867</v>
      </c>
      <c r="D6" s="161" t="s">
        <v>1341</v>
      </c>
      <c r="E6" s="161" t="s">
        <v>789</v>
      </c>
      <c r="F6" s="161" t="s">
        <v>1342</v>
      </c>
      <c r="G6" s="162"/>
    </row>
    <row r="7" spans="2:7">
      <c r="B7" s="161" t="s">
        <v>1343</v>
      </c>
      <c r="C7" s="161">
        <v>293644</v>
      </c>
      <c r="D7" s="161" t="s">
        <v>1344</v>
      </c>
      <c r="E7" s="161" t="s">
        <v>789</v>
      </c>
      <c r="F7" s="161" t="s">
        <v>1342</v>
      </c>
      <c r="G7" s="162"/>
    </row>
    <row r="8" spans="2:7">
      <c r="B8" s="161" t="s">
        <v>1345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1346</v>
      </c>
      <c r="C9" s="161">
        <v>256790</v>
      </c>
      <c r="D9" s="161" t="s">
        <v>1347</v>
      </c>
      <c r="E9" s="161" t="s">
        <v>790</v>
      </c>
      <c r="F9" s="161" t="s">
        <v>1348</v>
      </c>
      <c r="G9" s="162">
        <v>46357</v>
      </c>
    </row>
    <row r="10" spans="2:7">
      <c r="B10" s="161" t="s">
        <v>1349</v>
      </c>
      <c r="C10" s="161">
        <v>265193</v>
      </c>
      <c r="D10" s="161" t="s">
        <v>1350</v>
      </c>
      <c r="E10" s="161" t="s">
        <v>791</v>
      </c>
      <c r="F10" s="161" t="s">
        <v>1072</v>
      </c>
      <c r="G10" s="161" t="s">
        <v>1351</v>
      </c>
    </row>
    <row r="11" spans="2:7">
      <c r="B11" s="161" t="s">
        <v>1352</v>
      </c>
      <c r="C11" s="161">
        <v>293716</v>
      </c>
      <c r="D11" s="161" t="s">
        <v>1353</v>
      </c>
      <c r="E11" s="161" t="s">
        <v>791</v>
      </c>
      <c r="F11" s="161" t="s">
        <v>1072</v>
      </c>
      <c r="G11" s="162">
        <v>46204</v>
      </c>
    </row>
    <row r="12" spans="2:7">
      <c r="B12" s="161" t="s">
        <v>1354</v>
      </c>
      <c r="C12" s="161">
        <v>257258</v>
      </c>
      <c r="D12" s="161" t="s">
        <v>1355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1356</v>
      </c>
      <c r="C13" s="161">
        <v>371147</v>
      </c>
      <c r="D13" s="161" t="s">
        <v>1357</v>
      </c>
      <c r="E13" s="161" t="s">
        <v>792</v>
      </c>
      <c r="F13" s="161" t="s">
        <v>128</v>
      </c>
      <c r="G13" s="161" t="s">
        <v>1351</v>
      </c>
    </row>
    <row r="14" spans="2:7">
      <c r="B14" s="161" t="s">
        <v>1358</v>
      </c>
      <c r="C14" s="161">
        <v>259230</v>
      </c>
      <c r="D14" s="161" t="s">
        <v>1359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1360</v>
      </c>
      <c r="C15" s="161">
        <v>370705</v>
      </c>
      <c r="D15" s="161"/>
      <c r="E15" s="161" t="s">
        <v>792</v>
      </c>
      <c r="F15" s="161" t="s">
        <v>128</v>
      </c>
      <c r="G15" s="161" t="s">
        <v>1351</v>
      </c>
    </row>
    <row r="16" spans="2:7">
      <c r="B16" s="161" t="s">
        <v>1361</v>
      </c>
      <c r="C16" s="161">
        <v>258542</v>
      </c>
      <c r="D16" s="161" t="s">
        <v>1362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1363</v>
      </c>
      <c r="C17" s="161">
        <v>257050</v>
      </c>
      <c r="D17" s="161" t="s">
        <v>1364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11" sqref="F1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2" t="s">
        <v>1365</v>
      </c>
      <c r="C2" s="222"/>
      <c r="D2" s="222"/>
      <c r="E2" s="222"/>
      <c r="F2" s="222"/>
      <c r="G2" s="222"/>
    </row>
    <row r="3" spans="2:7" ht="15" customHeight="1">
      <c r="B3" s="222"/>
      <c r="C3" s="222"/>
      <c r="D3" s="222"/>
      <c r="E3" s="222"/>
      <c r="F3" s="222"/>
      <c r="G3" s="222"/>
    </row>
    <row r="4" spans="2:7" ht="15" customHeight="1">
      <c r="B4" s="163" t="s">
        <v>651</v>
      </c>
      <c r="C4" s="163" t="s">
        <v>1366</v>
      </c>
      <c r="D4" s="163" t="s">
        <v>1367</v>
      </c>
      <c r="E4" s="163" t="s">
        <v>1368</v>
      </c>
      <c r="F4" s="160" t="s">
        <v>1369</v>
      </c>
      <c r="G4" s="163" t="s">
        <v>1370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1371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1372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1371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1373</v>
      </c>
      <c r="G9" s="167" t="s">
        <v>1374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1371</v>
      </c>
      <c r="G10" s="167"/>
    </row>
    <row r="11" spans="2:7">
      <c r="B11" s="167" t="s">
        <v>1375</v>
      </c>
      <c r="C11" s="167">
        <v>9038</v>
      </c>
      <c r="D11" s="168">
        <v>46085</v>
      </c>
      <c r="E11" s="167">
        <v>10520</v>
      </c>
      <c r="F11" s="169" t="s">
        <v>1376</v>
      </c>
      <c r="G11" s="167"/>
    </row>
    <row r="12" spans="2:7">
      <c r="B12" s="167" t="s">
        <v>709</v>
      </c>
      <c r="C12" s="167" t="s">
        <v>1377</v>
      </c>
      <c r="D12" s="168">
        <v>46066</v>
      </c>
      <c r="E12" s="167">
        <v>9500</v>
      </c>
      <c r="F12" s="169" t="s">
        <v>1378</v>
      </c>
      <c r="G12" s="167"/>
    </row>
    <row r="13" spans="2:7">
      <c r="B13" s="167" t="s">
        <v>709</v>
      </c>
      <c r="C13" s="167" t="s">
        <v>1379</v>
      </c>
      <c r="D13" s="168">
        <v>46066</v>
      </c>
      <c r="E13" s="167">
        <v>10500</v>
      </c>
      <c r="F13" s="169" t="s">
        <v>1378</v>
      </c>
      <c r="G13" s="167"/>
    </row>
    <row r="14" spans="2:7">
      <c r="B14" s="167" t="s">
        <v>709</v>
      </c>
      <c r="C14" s="167" t="s">
        <v>1380</v>
      </c>
      <c r="D14" s="168">
        <v>46066</v>
      </c>
      <c r="E14" s="167">
        <v>9000</v>
      </c>
      <c r="F14" s="169" t="s">
        <v>1378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A4" sqref="A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1381</v>
      </c>
      <c r="C2" s="121" t="s">
        <v>947</v>
      </c>
      <c r="D2" s="76" t="s">
        <v>949</v>
      </c>
      <c r="E2" s="76" t="s">
        <v>1382</v>
      </c>
      <c r="F2" s="99" t="s">
        <v>1383</v>
      </c>
      <c r="G2" s="76" t="s">
        <v>1384</v>
      </c>
      <c r="H2" s="76" t="s">
        <v>1385</v>
      </c>
      <c r="I2" s="76" t="s">
        <v>1386</v>
      </c>
      <c r="J2" s="76" t="s">
        <v>1387</v>
      </c>
      <c r="K2" s="78" t="s">
        <v>1388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ZGM-109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6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B220" sqref="B220:T247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3"/>
      <c r="B1" s="224"/>
      <c r="C1" s="225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6" t="s">
        <v>1010</v>
      </c>
      <c r="Q1" s="227"/>
      <c r="R1" s="111"/>
      <c r="S1" s="84"/>
      <c r="T1" s="86"/>
      <c r="U1" s="228" t="s">
        <v>1389</v>
      </c>
      <c r="V1" s="228"/>
      <c r="W1" s="228"/>
    </row>
    <row r="2" spans="1:23" ht="15" customHeight="1">
      <c r="A2" s="87" t="s">
        <v>1390</v>
      </c>
      <c r="B2" s="87" t="s">
        <v>1391</v>
      </c>
      <c r="C2" s="87" t="s">
        <v>376</v>
      </c>
      <c r="D2" s="88" t="s">
        <v>962</v>
      </c>
      <c r="E2" s="88" t="s">
        <v>4</v>
      </c>
      <c r="F2" s="88" t="s">
        <v>1392</v>
      </c>
      <c r="G2" s="88" t="s">
        <v>437</v>
      </c>
      <c r="H2" s="88" t="s">
        <v>951</v>
      </c>
      <c r="I2" s="88" t="s">
        <v>953</v>
      </c>
      <c r="J2" s="88" t="s">
        <v>954</v>
      </c>
      <c r="K2" s="88" t="s">
        <v>957</v>
      </c>
      <c r="L2" s="88" t="s">
        <v>5</v>
      </c>
      <c r="M2" s="124" t="s">
        <v>1</v>
      </c>
      <c r="N2" s="112" t="s">
        <v>955</v>
      </c>
      <c r="O2" s="112" t="s">
        <v>956</v>
      </c>
      <c r="P2" s="89" t="s">
        <v>958</v>
      </c>
      <c r="Q2" s="89" t="s">
        <v>959</v>
      </c>
      <c r="R2" s="112" t="s">
        <v>960</v>
      </c>
      <c r="S2" s="90" t="s">
        <v>1393</v>
      </c>
      <c r="T2" s="91" t="s">
        <v>965</v>
      </c>
      <c r="U2" s="138">
        <f ca="1">TODAY()-1</f>
        <v>46086</v>
      </c>
      <c r="V2" s="138">
        <f ca="1">U2-1</f>
        <v>46085</v>
      </c>
      <c r="W2" s="138">
        <f ca="1">V2-1</f>
        <v>46084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60</v>
      </c>
      <c r="V4" s="137" t="str">
        <f ca="1">_xlfn.XLOOKUP(G4&amp;$V$2,BS_CONTROLE[CHAVE],BS_CONTROLE[Quantidade_11],"-")</f>
        <v>-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>
        <f ca="1">_xlfn.XLOOKUP(G5&amp;$V$2,BS_CONTROLE[CHAVE],BS_CONTROLE[Quantidade_11],"-")</f>
        <v>3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>
        <f ca="1">_xlfn.XLOOKUP(G7&amp;$W$2,BS_CONTROLE[CHAVE],BS_CONTROLE[Quantidade_11],"-")</f>
        <v>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1</v>
      </c>
      <c r="V8" s="137">
        <f ca="1">_xlfn.XLOOKUP(G8&amp;$V$2,BS_CONTROLE[CHAVE],BS_CONTROLE[Quantidade_11],"-")</f>
        <v>2</v>
      </c>
      <c r="W8" s="137">
        <f ca="1">_xlfn.XLOOKUP(G8&amp;$W$2,BS_CONTROLE[CHAVE],BS_CONTROLE[Quantidade_11],"-")</f>
        <v>0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300</v>
      </c>
      <c r="V11" s="137">
        <f ca="1">_xlfn.XLOOKUP(G11&amp;$V$2,BS_CONTROLE[CHAVE],BS_CONTROLE[Quantidade_11],"-")</f>
        <v>0</v>
      </c>
      <c r="W11" s="137">
        <f ca="1">_xlfn.XLOOKUP(G11&amp;$W$2,BS_CONTROLE[CHAVE],BS_CONTROLE[Quantidade_11],"-")</f>
        <v>100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1</v>
      </c>
      <c r="V12" s="137">
        <f ca="1">_xlfn.XLOOKUP(G12&amp;$V$2,BS_CONTROLE[CHAVE],BS_CONTROLE[Quantidade_11],"-")</f>
        <v>2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>
        <f ca="1">_xlfn.XLOOKUP(G13&amp;$V$2,BS_CONTROLE[CHAVE],BS_CONTROLE[Quantidade_11],"-")</f>
        <v>1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>
        <f ca="1">_xlfn.XLOOKUP(G14&amp;$V$2,BS_CONTROLE[CHAVE],BS_CONTROLE[Quantidade_11],"-")</f>
        <v>0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>
        <f ca="1">_xlfn.XLOOKUP(G15&amp;$W$2,BS_CONTROLE[CHAVE],BS_CONTROLE[Quantidade_11],"-")</f>
        <v>400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1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1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300</v>
      </c>
      <c r="V21" s="137">
        <f ca="1">_xlfn.XLOOKUP(G21&amp;$V$2,BS_CONTROLE[CHAVE],BS_CONTROLE[Quantidade_11],"-")</f>
        <v>0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1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1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60</v>
      </c>
      <c r="V27" s="137" t="str">
        <f ca="1">_xlfn.XLOOKUP(G27&amp;$V$2,BS_CONTROLE[CHAVE],BS_CONTROLE[Quantidade_11],"-")</f>
        <v>-</v>
      </c>
      <c r="W27" s="137">
        <f ca="1">_xlfn.XLOOKUP(G27&amp;$W$2,BS_CONTROLE[CHAVE],BS_CONTROLE[Quantidade_11],"-")</f>
        <v>0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>
        <f ca="1">_xlfn.XLOOKUP(G28&amp;$V$2,BS_CONTROLE[CHAVE],BS_CONTROLE[Quantidade_11],"-")</f>
        <v>0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>
        <f ca="1">_xlfn.XLOOKUP(G29&amp;$V$2,BS_CONTROLE[CHAVE],BS_CONTROLE[Quantidade_11],"-")</f>
        <v>42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1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3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25</v>
      </c>
      <c r="V32" s="137">
        <f ca="1">_xlfn.XLOOKUP(G32&amp;$V$2,BS_CONTROLE[CHAVE],BS_CONTROLE[Quantidade_11],"-")</f>
        <v>0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30</v>
      </c>
      <c r="V33" s="137">
        <f ca="1">_xlfn.XLOOKUP(G33&amp;$V$2,BS_CONTROLE[CHAVE],BS_CONTROLE[Quantidade_11],"-")</f>
        <v>312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1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1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>
        <f ca="1">_xlfn.XLOOKUP(G36&amp;$W$2,BS_CONTROLE[CHAVE],BS_CONTROLE[Quantidade_11],"-")</f>
        <v>0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>
        <f ca="1">_xlfn.XLOOKUP(G38&amp;$V$2,BS_CONTROLE[CHAVE],BS_CONTROLE[Quantidade_11],"-")</f>
        <v>1</v>
      </c>
      <c r="W38" s="137">
        <f ca="1">_xlfn.XLOOKUP(G38&amp;$W$2,BS_CONTROLE[CHAVE],BS_CONTROLE[Quantidade_11],"-")</f>
        <v>0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>
        <f ca="1">_xlfn.XLOOKUP(G39&amp;$W$2,BS_CONTROLE[CHAVE],BS_CONTROLE[Quantidade_11],"-")</f>
        <v>0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>
        <f ca="1">_xlfn.XLOOKUP(G40&amp;$W$2,BS_CONTROLE[CHAVE],BS_CONTROLE[Quantidade_11],"-")</f>
        <v>0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60</v>
      </c>
      <c r="V43" s="137" t="str">
        <f ca="1">_xlfn.XLOOKUP(G43&amp;$V$2,BS_CONTROLE[CHAVE],BS_CONTROLE[Quantidade_11],"-")</f>
        <v>-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400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1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1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2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1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>
        <f ca="1">_xlfn.XLOOKUP(G50&amp;$V$2,BS_CONTROLE[CHAVE],BS_CONTROLE[Quantidade_11],"-")</f>
        <v>1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30</v>
      </c>
      <c r="V51" s="137">
        <f ca="1">_xlfn.XLOOKUP(G51&amp;$V$2,BS_CONTROLE[CHAVE],BS_CONTROLE[Quantidade_11],"-")</f>
        <v>30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>
        <f ca="1">_xlfn.XLOOKUP(G52&amp;$W$2,BS_CONTROLE[CHAVE],BS_CONTROLE[Quantidade_11],"-")</f>
        <v>0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30</v>
      </c>
      <c r="V55" s="137">
        <f ca="1">_xlfn.XLOOKUP(G55&amp;$V$2,BS_CONTROLE[CHAVE],BS_CONTROLE[Quantidade_11],"-")</f>
        <v>40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300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100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1</v>
      </c>
      <c r="V57" s="137">
        <f ca="1">_xlfn.XLOOKUP(G57&amp;$V$2,BS_CONTROLE[CHAVE],BS_CONTROLE[Quantidade_11],"-")</f>
        <v>2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1560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3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1560</v>
      </c>
      <c r="V64" s="137">
        <f ca="1">_xlfn.XLOOKUP(G64&amp;$V$2,BS_CONTROLE[CHAVE],BS_CONTROLE[Quantidade_11],"-")</f>
        <v>0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25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300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100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30</v>
      </c>
      <c r="V70" s="137">
        <f ca="1">_xlfn.XLOOKUP(G70&amp;$V$2,BS_CONTROLE[CHAVE],BS_CONTROLE[Quantidade_11],"-")</f>
        <v>40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30</v>
      </c>
      <c r="V72" s="137">
        <f ca="1">_xlfn.XLOOKUP(G72&amp;$V$2,BS_CONTROLE[CHAVE],BS_CONTROLE[Quantidade_11],"-")</f>
        <v>312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>
        <f ca="1">_xlfn.XLOOKUP(G73&amp;$V$2,BS_CONTROLE[CHAVE],BS_CONTROLE[Quantidade_11],"-")</f>
        <v>3</v>
      </c>
      <c r="W73" s="137">
        <f ca="1">_xlfn.XLOOKUP(G73&amp;$W$2,BS_CONTROLE[CHAVE],BS_CONTROLE[Quantidade_11],"-")</f>
        <v>0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>
        <f ca="1">_xlfn.XLOOKUP(G74&amp;$V$2,BS_CONTROLE[CHAVE],BS_CONTROLE[Quantidade_11],"-")</f>
        <v>1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1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>
        <f ca="1">_xlfn.XLOOKUP(G80&amp;$W$2,BS_CONTROLE[CHAVE],BS_CONTROLE[Quantidade_11],"-")</f>
        <v>0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>
        <f ca="1">_xlfn.XLOOKUP(G81&amp;$V$2,BS_CONTROLE[CHAVE],BS_CONTROLE[Quantidade_11],"-")</f>
        <v>1</v>
      </c>
      <c r="W81" s="137">
        <f ca="1">_xlfn.XLOOKUP(G81&amp;$W$2,BS_CONTROLE[CHAVE],BS_CONTROLE[Quantidade_11],"-")</f>
        <v>0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>
        <f ca="1">_xlfn.XLOOKUP(G82&amp;$W$2,BS_CONTROLE[CHAVE],BS_CONTROLE[Quantidade_11],"-")</f>
        <v>0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60</v>
      </c>
      <c r="V86" s="137" t="str">
        <f ca="1">_xlfn.XLOOKUP(G86&amp;$V$2,BS_CONTROLE[CHAVE],BS_CONTROLE[Quantidade_11],"-")</f>
        <v>-</v>
      </c>
      <c r="W86" s="137">
        <f ca="1">_xlfn.XLOOKUP(G86&amp;$W$2,BS_CONTROLE[CHAVE],BS_CONTROLE[Quantidade_11],"-")</f>
        <v>0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1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400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1</v>
      </c>
      <c r="V90" s="137">
        <f ca="1">_xlfn.XLOOKUP(G90&amp;$V$2,BS_CONTROLE[CHAVE],BS_CONTROLE[Quantidade_11],"-")</f>
        <v>0</v>
      </c>
      <c r="W90" s="137">
        <f ca="1">_xlfn.XLOOKUP(G90&amp;$W$2,BS_CONTROLE[CHAVE],BS_CONTROLE[Quantidade_11],"-")</f>
        <v>2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0</v>
      </c>
      <c r="V92" s="137">
        <f ca="1">_xlfn.XLOOKUP(G92&amp;$V$2,BS_CONTROLE[CHAVE],BS_CONTROLE[Quantidade_11],"-")</f>
        <v>1</v>
      </c>
      <c r="W92" s="137">
        <f ca="1">_xlfn.XLOOKUP(G92&amp;$W$2,BS_CONTROLE[CHAVE],BS_CONTROLE[Quantidade_11],"-")</f>
        <v>0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>
        <f ca="1">_xlfn.XLOOKUP(G93&amp;$W$2,BS_CONTROLE[CHAVE],BS_CONTROLE[Quantidade_11],"-")</f>
        <v>0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>
        <f ca="1">_xlfn.XLOOKUP(G95&amp;$V$2,BS_CONTROLE[CHAVE],BS_CONTROLE[Quantidade_11],"-")</f>
        <v>1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30</v>
      </c>
      <c r="V96" s="137">
        <f ca="1">_xlfn.XLOOKUP(G96&amp;$V$2,BS_CONTROLE[CHAVE],BS_CONTROLE[Quantidade_11],"-")</f>
        <v>30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1</v>
      </c>
      <c r="V98" s="137">
        <f ca="1">_xlfn.XLOOKUP(G98&amp;$V$2,BS_CONTROLE[CHAVE],BS_CONTROLE[Quantidade_11],"-")</f>
        <v>2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0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1</v>
      </c>
      <c r="V103" s="137">
        <f ca="1">_xlfn.XLOOKUP(G103&amp;$V$2,BS_CONTROLE[CHAVE],BS_CONTROLE[Quantidade_11],"-")</f>
        <v>2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1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1560</v>
      </c>
      <c r="V105" s="137">
        <f ca="1">_xlfn.XLOOKUP(G105&amp;$V$2,BS_CONTROLE[CHAVE],BS_CONTROLE[Quantidade_11],"-")</f>
        <v>0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>
        <f ca="1">_xlfn.XLOOKUP(G107&amp;$U$2,BS_CONTROLE[CHAVE],BS_CONTROLE[Quantidade_11],"-")</f>
        <v>90</v>
      </c>
      <c r="V107" s="137">
        <f ca="1">_xlfn.XLOOKUP(G107&amp;$V$2,BS_CONTROLE[CHAVE],BS_CONTROLE[Quantidade_11],"-")</f>
        <v>54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25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300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100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>
        <f ca="1">_xlfn.XLOOKUP(G111&amp;$W$2,BS_CONTROLE[CHAVE],BS_CONTROLE[Quantidade_11],"-")</f>
        <v>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>
        <f ca="1">_xlfn.XLOOKUP(G113&amp;$U$2,BS_CONTROLE[CHAVE],BS_CONTROLE[Quantidade_11],"-")</f>
        <v>52</v>
      </c>
      <c r="V113" s="137">
        <f ca="1">_xlfn.XLOOKUP(G113&amp;$V$2,BS_CONTROLE[CHAVE],BS_CONTROLE[Quantidade_11],"-")</f>
        <v>30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30</v>
      </c>
      <c r="V114" s="137">
        <f ca="1">_xlfn.XLOOKUP(G114&amp;$V$2,BS_CONTROLE[CHAVE],BS_CONTROLE[Quantidade_11],"-")</f>
        <v>40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>
        <f ca="1">_xlfn.XLOOKUP(G117&amp;$V$2,BS_CONTROLE[CHAVE],BS_CONTROLE[Quantidade_11],"-")</f>
        <v>1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1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30</v>
      </c>
      <c r="V119" s="137">
        <f ca="1">_xlfn.XLOOKUP(G119&amp;$V$2,BS_CONTROLE[CHAVE],BS_CONTROLE[Quantidade_11],"-")</f>
        <v>312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>
        <f ca="1">_xlfn.XLOOKUP(G120&amp;$V$2,BS_CONTROLE[CHAVE],BS_CONTROLE[Quantidade_11],"-")</f>
        <v>3</v>
      </c>
      <c r="W120" s="137">
        <f ca="1">_xlfn.XLOOKUP(G120&amp;$W$2,BS_CONTROLE[CHAVE],BS_CONTROLE[Quantidade_11],"-")</f>
        <v>0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300</v>
      </c>
      <c r="V121" s="137">
        <f ca="1">_xlfn.XLOOKUP(G121&amp;$V$2,BS_CONTROLE[CHAVE],BS_CONTROLE[Quantidade_11],"-")</f>
        <v>0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30</v>
      </c>
      <c r="V122" s="137">
        <f ca="1">_xlfn.XLOOKUP(G122&amp;$V$2,BS_CONTROLE[CHAVE],BS_CONTROLE[Quantidade_11],"-")</f>
        <v>30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1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>
        <f ca="1">_xlfn.XLOOKUP(G126&amp;$V$2,BS_CONTROLE[CHAVE],BS_CONTROLE[Quantidade_11],"-")</f>
        <v>1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>
        <f ca="1">_xlfn.XLOOKUP(G127&amp;$U$2,BS_CONTROLE[CHAVE],BS_CONTROLE[Quantidade_11],"-")</f>
        <v>0</v>
      </c>
      <c r="V127" s="137">
        <f ca="1">_xlfn.XLOOKUP(G127&amp;$V$2,BS_CONTROLE[CHAVE],BS_CONTROLE[Quantidade_11],"-")</f>
        <v>1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1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1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1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2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60</v>
      </c>
      <c r="V132" s="137" t="str">
        <f ca="1">_xlfn.XLOOKUP(G132&amp;$V$2,BS_CONTROLE[CHAVE],BS_CONTROLE[Quantidade_11],"-")</f>
        <v>-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42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>
        <f ca="1">_xlfn.XLOOKUP(G135&amp;$V$2,BS_CONTROLE[CHAVE],BS_CONTROLE[Quantidade_11],"-")</f>
        <v>1</v>
      </c>
      <c r="W135" s="137">
        <f ca="1">_xlfn.XLOOKUP(G135&amp;$W$2,BS_CONTROLE[CHAVE],BS_CONTROLE[Quantidade_11],"-")</f>
        <v>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1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1</v>
      </c>
      <c r="V138" s="137">
        <f ca="1">_xlfn.XLOOKUP(G138&amp;$V$2,BS_CONTROLE[CHAVE],BS_CONTROLE[Quantidade_11],"-")</f>
        <v>2</v>
      </c>
      <c r="W138" s="137">
        <f ca="1">_xlfn.XLOOKUP(G138&amp;$W$2,BS_CONTROLE[CHAVE],BS_CONTROLE[Quantidade_11],"-")</f>
        <v>0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>
        <f ca="1">_xlfn.XLOOKUP(G139&amp;$V$2,BS_CONTROLE[CHAVE],BS_CONTROLE[Quantidade_11],"-")</f>
        <v>0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0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1</v>
      </c>
      <c r="V143" s="137">
        <f ca="1">_xlfn.XLOOKUP(G143&amp;$V$2,BS_CONTROLE[CHAVE],BS_CONTROLE[Quantidade_11],"-")</f>
        <v>1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1560</v>
      </c>
      <c r="V144" s="137">
        <f ca="1">_xlfn.XLOOKUP(G144&amp;$V$2,BS_CONTROLE[CHAVE],BS_CONTROLE[Quantidade_11],"-")</f>
        <v>0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25</v>
      </c>
      <c r="V146" s="137">
        <f ca="1">_xlfn.XLOOKUP(G146&amp;$V$2,BS_CONTROLE[CHAVE],BS_CONTROLE[Quantidade_11],"-")</f>
        <v>0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300</v>
      </c>
      <c r="V147" s="137">
        <f ca="1">_xlfn.XLOOKUP(G147&amp;$V$2,BS_CONTROLE[CHAVE],BS_CONTROLE[Quantidade_11],"-")</f>
        <v>0</v>
      </c>
      <c r="W147" s="137">
        <f ca="1">_xlfn.XLOOKUP(G147&amp;$W$2,BS_CONTROLE[CHAVE],BS_CONTROLE[Quantidade_11],"-")</f>
        <v>100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0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>
        <f ca="1">_xlfn.XLOOKUP(G150&amp;$U$2,BS_CONTROLE[CHAVE],BS_CONTROLE[Quantidade_11],"-")</f>
        <v>52</v>
      </c>
      <c r="V150" s="137">
        <f ca="1">_xlfn.XLOOKUP(G150&amp;$V$2,BS_CONTROLE[CHAVE],BS_CONTROLE[Quantidade_11],"-")</f>
        <v>30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>
        <f ca="1">_xlfn.XLOOKUP(G151&amp;$U$2,BS_CONTROLE[CHAVE],BS_CONTROLE[Quantidade_11],"-")</f>
        <v>14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30</v>
      </c>
      <c r="V152" s="137">
        <f ca="1">_xlfn.XLOOKUP(G152&amp;$V$2,BS_CONTROLE[CHAVE],BS_CONTROLE[Quantidade_11],"-")</f>
        <v>40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>
        <f ca="1">_xlfn.XLOOKUP(G153&amp;$U$2,BS_CONTROLE[CHAVE],BS_CONTROLE[Quantidade_11],"-")</f>
        <v>90</v>
      </c>
      <c r="V153" s="137">
        <f ca="1">_xlfn.XLOOKUP(G153&amp;$V$2,BS_CONTROLE[CHAVE],BS_CONTROLE[Quantidade_11],"-")</f>
        <v>54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>
        <f ca="1">_xlfn.XLOOKUP(G154&amp;$U$2,BS_CONTROLE[CHAVE],BS_CONTROLE[Quantidade_11],"-")</f>
        <v>1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300</v>
      </c>
      <c r="V155" s="137">
        <f ca="1">_xlfn.XLOOKUP(G155&amp;$V$2,BS_CONTROLE[CHAVE],BS_CONTROLE[Quantidade_11],"-")</f>
        <v>0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30</v>
      </c>
      <c r="V156" s="137">
        <f ca="1">_xlfn.XLOOKUP(G156&amp;$V$2,BS_CONTROLE[CHAVE],BS_CONTROLE[Quantidade_11],"-")</f>
        <v>30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30</v>
      </c>
      <c r="V157" s="137">
        <f ca="1">_xlfn.XLOOKUP(G157&amp;$V$2,BS_CONTROLE[CHAVE],BS_CONTROLE[Quantidade_11],"-")</f>
        <v>312</v>
      </c>
      <c r="W157" s="137">
        <f ca="1">_xlfn.XLOOKUP(G157&amp;$W$2,BS_CONTROLE[CHAVE],BS_CONTROLE[Quantidade_11],"-")</f>
        <v>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>
        <f ca="1">_xlfn.XLOOKUP(G158&amp;$W$2,BS_CONTROLE[CHAVE],BS_CONTROLE[Quantidade_11],"-")</f>
        <v>0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1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1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>
        <f ca="1">_xlfn.XLOOKUP(G162&amp;$U$2,BS_CONTROLE[CHAVE],BS_CONTROLE[Quantidade_11],"-")</f>
        <v>0</v>
      </c>
      <c r="V162" s="137">
        <f ca="1">_xlfn.XLOOKUP(G162&amp;$V$2,BS_CONTROLE[CHAVE],BS_CONTROLE[Quantidade_11],"-")</f>
        <v>1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>
        <f ca="1">_xlfn.XLOOKUP(G163&amp;$U$2,BS_CONTROLE[CHAVE],BS_CONTROLE[Quantidade_11],"-")</f>
        <v>0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0</v>
      </c>
      <c r="V164" s="137">
        <f ca="1">_xlfn.XLOOKUP(G164&amp;$V$2,BS_CONTROLE[CHAVE],BS_CONTROLE[Quantidade_11],"-")</f>
        <v>1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>
        <f ca="1">_xlfn.XLOOKUP(G165&amp;$U$2,BS_CONTROLE[CHAVE],BS_CONTROLE[Quantidade_11],"-")</f>
        <v>0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1</v>
      </c>
      <c r="V167" s="137">
        <f ca="1">_xlfn.XLOOKUP(G167&amp;$V$2,BS_CONTROLE[CHAVE],BS_CONTROLE[Quantidade_11],"-")</f>
        <v>2</v>
      </c>
      <c r="W167" s="137">
        <f ca="1">_xlfn.XLOOKUP(G167&amp;$W$2,BS_CONTROLE[CHAVE],BS_CONTROLE[Quantidade_11],"-")</f>
        <v>0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>
        <f ca="1">_xlfn.XLOOKUP(G169&amp;$U$2,BS_CONTROLE[CHAVE],BS_CONTROLE[Quantidade_11],"-")</f>
        <v>1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1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1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60</v>
      </c>
      <c r="V174" s="137" t="str">
        <f ca="1">_xlfn.XLOOKUP(G174&amp;$V$2,BS_CONTROLE[CHAVE],BS_CONTROLE[Quantidade_11],"-")</f>
        <v>-</v>
      </c>
      <c r="W174" s="137">
        <f ca="1">_xlfn.XLOOKUP(G174&amp;$W$2,BS_CONTROLE[CHAVE],BS_CONTROLE[Quantidade_11],"-")</f>
        <v>0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1</v>
      </c>
      <c r="V175" s="137">
        <f ca="1">_xlfn.XLOOKUP(G175&amp;$V$2,BS_CONTROLE[CHAVE],BS_CONTROLE[Quantidade_11],"-")</f>
        <v>0</v>
      </c>
      <c r="W175" s="137">
        <f ca="1">_xlfn.XLOOKUP(G175&amp;$W$2,BS_CONTROLE[CHAVE],BS_CONTROLE[Quantidade_11],"-")</f>
        <v>2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>
        <f ca="1">_xlfn.XLOOKUP(G177&amp;$V$2,BS_CONTROLE[CHAVE],BS_CONTROLE[Quantidade_11],"-")</f>
        <v>0</v>
      </c>
      <c r="W177" s="137" t="str">
        <f ca="1">_xlfn.XLOOKUP(G177&amp;$W$2,BS_CONTROLE[CHAVE],BS_CONTROLE[Quantidade_11],"-")</f>
        <v>-</v>
      </c>
    </row>
    <row r="178" spans="1:23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1</v>
      </c>
      <c r="V178" s="137">
        <f ca="1">_xlfn.XLOOKUP(G178&amp;$V$2,BS_CONTROLE[CHAVE],BS_CONTROLE[Quantidade_11],"-")</f>
        <v>1</v>
      </c>
      <c r="W178" s="137" t="str">
        <f ca="1">_xlfn.XLOOKUP(G178&amp;$W$2,BS_CONTROLE[CHAVE],BS_CONTROLE[Quantidade_11],"-")</f>
        <v>-</v>
      </c>
    </row>
    <row r="179" spans="1:23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>
        <f ca="1">_xlfn.XLOOKUP(G179&amp;$U$2,BS_CONTROLE[CHAVE],BS_CONTROLE[Quantidade_11],"-")</f>
        <v>1560</v>
      </c>
      <c r="V179" s="137">
        <f ca="1">_xlfn.XLOOKUP(G179&amp;$V$2,BS_CONTROLE[CHAVE],BS_CONTROLE[Quantidade_11],"-")</f>
        <v>0</v>
      </c>
      <c r="W179" s="137">
        <f ca="1">_xlfn.XLOOKUP(G179&amp;$W$2,BS_CONTROLE[CHAVE],BS_CONTROLE[Quantidade_11],"-")</f>
        <v>0</v>
      </c>
    </row>
    <row r="180" spans="1:23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>
        <f ca="1">_xlfn.XLOOKUP(G180&amp;$U$2,BS_CONTROLE[CHAVE],BS_CONTROLE[Quantidade_11],"-")</f>
        <v>90</v>
      </c>
      <c r="V180" s="137">
        <f ca="1">_xlfn.XLOOKUP(G180&amp;$V$2,BS_CONTROLE[CHAVE],BS_CONTROLE[Quantidade_11],"-")</f>
        <v>54</v>
      </c>
      <c r="W180" s="137" t="str">
        <f ca="1">_xlfn.XLOOKUP(G180&amp;$W$2,BS_CONTROLE[CHAVE],BS_CONTROLE[Quantidade_11],"-")</f>
        <v>-</v>
      </c>
    </row>
    <row r="181" spans="1:23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25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0</v>
      </c>
    </row>
    <row r="182" spans="1:23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0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0</v>
      </c>
    </row>
    <row r="184" spans="1:23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>
        <f ca="1">_xlfn.XLOOKUP(G185&amp;$U$2,BS_CONTROLE[CHAVE],BS_CONTROLE[Quantidade_11],"-")</f>
        <v>52</v>
      </c>
      <c r="V185" s="137">
        <f ca="1">_xlfn.XLOOKUP(G185&amp;$V$2,BS_CONTROLE[CHAVE],BS_CONTROLE[Quantidade_11],"-")</f>
        <v>30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>
        <f ca="1">_xlfn.XLOOKUP(G186&amp;$U$2,BS_CONTROLE[CHAVE],BS_CONTROLE[Quantidade_11],"-")</f>
        <v>14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30</v>
      </c>
      <c r="V187" s="137">
        <f ca="1">_xlfn.XLOOKUP(G187&amp;$V$2,BS_CONTROLE[CHAVE],BS_CONTROLE[Quantidade_11],"-")</f>
        <v>40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300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100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30</v>
      </c>
      <c r="V191" s="137">
        <f ca="1">_xlfn.XLOOKUP(G191&amp;$V$2,BS_CONTROLE[CHAVE],BS_CONTROLE[Quantidade_11],"-")</f>
        <v>312</v>
      </c>
      <c r="W191" s="137">
        <f ca="1">_xlfn.XLOOKUP(G191&amp;$W$2,BS_CONTROLE[CHAVE],BS_CONTROLE[Quantidade_11],"-")</f>
        <v>0</v>
      </c>
    </row>
    <row r="192" spans="1:23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30</v>
      </c>
      <c r="V192" s="137">
        <f ca="1">_xlfn.XLOOKUP(G192&amp;$V$2,BS_CONTROLE[CHAVE],BS_CONTROLE[Quantidade_11],"-")</f>
        <v>312</v>
      </c>
      <c r="W192" s="137">
        <f ca="1">_xlfn.XLOOKUP(G192&amp;$W$2,BS_CONTROLE[CHAVE],BS_CONTROLE[Quantidade_11],"-")</f>
        <v>0</v>
      </c>
    </row>
    <row r="193" spans="1:23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1</v>
      </c>
      <c r="W194" s="137">
        <f ca="1">_xlfn.XLOOKUP(G194&amp;$W$2,BS_CONTROLE[CHAVE],BS_CONTROLE[Quantidade_11],"-")</f>
        <v>0</v>
      </c>
    </row>
    <row r="195" spans="1:23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0</v>
      </c>
      <c r="V195" s="137">
        <f ca="1">_xlfn.XLOOKUP(G195&amp;$V$2,BS_CONTROLE[CHAVE],BS_CONTROLE[Quantidade_11],"-")</f>
        <v>1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>
        <f ca="1">_xlfn.XLOOKUP(G198&amp;$W$2,BS_CONTROLE[CHAVE],BS_CONTROLE[Quantidade_11],"-")</f>
        <v>0</v>
      </c>
    </row>
    <row r="199" spans="1:23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0</v>
      </c>
    </row>
    <row r="200" spans="1:23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0</v>
      </c>
    </row>
    <row r="201" spans="1:23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 t="str">
        <f ca="1">_xlfn.XLOOKUP(G201&amp;$U$2,BS_CONTROLE[CHAVE],BS_CONTROLE[Quantidade_11],"-")</f>
        <v>-</v>
      </c>
      <c r="V201" s="137">
        <f ca="1">_xlfn.XLOOKUP(G201&amp;$V$2,BS_CONTROLE[CHAVE],BS_CONTROLE[Quantidade_11],"-")</f>
        <v>1</v>
      </c>
      <c r="W201" s="137">
        <f ca="1">_xlfn.XLOOKUP(G201&amp;$W$2,BS_CONTROLE[CHAVE],BS_CONTROLE[Quantidade_11],"-")</f>
        <v>0</v>
      </c>
    </row>
    <row r="202" spans="1:23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>
        <f ca="1">_xlfn.XLOOKUP(G202&amp;$W$2,BS_CONTROLE[CHAVE],BS_CONTROLE[Quantidade_11],"-")</f>
        <v>0</v>
      </c>
    </row>
    <row r="203" spans="1:23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1</v>
      </c>
    </row>
    <row r="207" spans="1:23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400</v>
      </c>
    </row>
    <row r="208" spans="1:23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2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1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2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>
        <f ca="1">_xlfn.XLOOKUP(G210&amp;$W$2,BS_CONTROLE[CHAVE],BS_CONTROLE[Quantidade_11],"-")</f>
        <v>0</v>
      </c>
    </row>
    <row r="211" spans="1:23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0</v>
      </c>
      <c r="V211" s="137">
        <f ca="1">_xlfn.XLOOKUP(G211&amp;$V$2,BS_CONTROLE[CHAVE],BS_CONTROLE[Quantidade_11],"-")</f>
        <v>0</v>
      </c>
      <c r="W211" s="137">
        <f ca="1">_xlfn.XLOOKUP(G211&amp;$W$2,BS_CONTROLE[CHAVE],BS_CONTROLE[Quantidade_11],"-")</f>
        <v>0</v>
      </c>
    </row>
    <row r="212" spans="1:23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1</v>
      </c>
      <c r="V212" s="137">
        <f ca="1">_xlfn.XLOOKUP(G212&amp;$V$2,BS_CONTROLE[CHAVE],BS_CONTROLE[Quantidade_11],"-")</f>
        <v>1</v>
      </c>
      <c r="W212" s="137">
        <f ca="1">_xlfn.XLOOKUP(G212&amp;$W$2,BS_CONTROLE[CHAVE],BS_CONTROLE[Quantidade_11],"-")</f>
        <v>0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0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0</v>
      </c>
    </row>
    <row r="215" spans="1:23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>
        <f ca="1">_xlfn.XLOOKUP(G215&amp;$U$2,BS_CONTROLE[CHAVE],BS_CONTROLE[Quantidade_11],"-")</f>
        <v>0</v>
      </c>
      <c r="V215" s="137">
        <f ca="1">_xlfn.XLOOKUP(G215&amp;$V$2,BS_CONTROLE[CHAVE],BS_CONTROLE[Quantidade_11],"-")</f>
        <v>1</v>
      </c>
      <c r="W215" s="137">
        <f ca="1">_xlfn.XLOOKUP(G215&amp;$W$2,BS_CONTROLE[CHAVE],BS_CONTROLE[Quantidade_11],"-")</f>
        <v>0</v>
      </c>
    </row>
    <row r="216" spans="1:23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1</v>
      </c>
      <c r="V216" s="137">
        <f ca="1">_xlfn.XLOOKUP(G216&amp;$V$2,BS_CONTROLE[CHAVE],BS_CONTROLE[Quantidade_11],"-")</f>
        <v>2</v>
      </c>
      <c r="W216" s="137">
        <f ca="1">_xlfn.XLOOKUP(G216&amp;$W$2,BS_CONTROLE[CHAVE],BS_CONTROLE[Quantidade_11],"-")</f>
        <v>0</v>
      </c>
    </row>
    <row r="217" spans="1:23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>
        <f ca="1">_xlfn.XLOOKUP(G217&amp;$V$2,BS_CONTROLE[CHAVE],BS_CONTROLE[Quantidade_11],"-")</f>
        <v>0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1</v>
      </c>
      <c r="V220" s="137">
        <f ca="1">_xlfn.XLOOKUP(G220&amp;$V$2,BS_CONTROLE[CHAVE],BS_CONTROLE[Quantidade_11],"-")</f>
        <v>1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25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>
        <f ca="1">_xlfn.XLOOKUP(G227&amp;$U$2,BS_CONTROLE[CHAVE],BS_CONTROLE[Quantidade_11],"-")</f>
        <v>14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>
        <f ca="1">_xlfn.XLOOKUP(G228&amp;$W$2,BS_CONTROLE[CHAVE],BS_CONTROLE[Quantidade_11],"-")</f>
        <v>0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30</v>
      </c>
      <c r="V229" s="137">
        <f ca="1">_xlfn.XLOOKUP(G229&amp;$V$2,BS_CONTROLE[CHAVE],BS_CONTROLE[Quantidade_11],"-")</f>
        <v>40</v>
      </c>
      <c r="W229" s="137">
        <f ca="1">_xlfn.XLOOKUP(G229&amp;$W$2,BS_CONTROLE[CHAVE],BS_CONTROLE[Quantidade_11],"-")</f>
        <v>0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>
        <f ca="1">_xlfn.XLOOKUP(G231&amp;$U$2,BS_CONTROLE[CHAVE],BS_CONTROLE[Quantidade_11],"-")</f>
        <v>30</v>
      </c>
      <c r="V231" s="137">
        <f ca="1">_xlfn.XLOOKUP(G231&amp;$V$2,BS_CONTROLE[CHAVE],BS_CONTROLE[Quantidade_11],"-")</f>
        <v>30</v>
      </c>
      <c r="W231" s="137">
        <f ca="1">_xlfn.XLOOKUP(G231&amp;$W$2,BS_CONTROLE[CHAVE],BS_CONTROLE[Quantidade_11],"-")</f>
        <v>0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30</v>
      </c>
      <c r="V232" s="137">
        <f ca="1">_xlfn.XLOOKUP(G232&amp;$V$2,BS_CONTROLE[CHAVE],BS_CONTROLE[Quantidade_11],"-")</f>
        <v>312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1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1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1</v>
      </c>
      <c r="W235" s="137">
        <f ca="1">_xlfn.XLOOKUP(G235&amp;$W$2,BS_CONTROLE[CHAVE],BS_CONTROLE[Quantidade_11],"-")</f>
        <v>0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>
        <f ca="1">_xlfn.XLOOKUP(G238&amp;$U$2,BS_CONTROLE[CHAVE],BS_CONTROLE[Quantidade_11],"-")</f>
        <v>0</v>
      </c>
      <c r="V238" s="137">
        <f ca="1">_xlfn.XLOOKUP(G238&amp;$V$2,BS_CONTROLE[CHAVE],BS_CONTROLE[Quantidade_11],"-")</f>
        <v>1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>
        <f ca="1">_xlfn.XLOOKUP(G239&amp;$U$2,BS_CONTROLE[CHAVE],BS_CONTROLE[Quantidade_11],"-")</f>
        <v>0</v>
      </c>
      <c r="V239" s="137">
        <f ca="1">_xlfn.XLOOKUP(G239&amp;$V$2,BS_CONTROLE[CHAVE],BS_CONTROLE[Quantidade_11],"-")</f>
        <v>1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1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2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4.1666666666666664E-2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>
        <f ca="1">_xlfn.XLOOKUP(G242&amp;$W$2,BS_CONTROLE[CHAVE],BS_CONTROLE[Quantidade_11],"-")</f>
        <v>400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>
        <f ca="1">_xlfn.XLOOKUP(G244&amp;$U$2,BS_CONTROLE[CHAVE],BS_CONTROLE[Quantidade_11],"-")</f>
        <v>1</v>
      </c>
      <c r="V244" s="137">
        <f ca="1">_xlfn.XLOOKUP(G244&amp;$V$2,BS_CONTROLE[CHAVE],BS_CONTROLE[Quantidade_11],"-")</f>
        <v>1</v>
      </c>
      <c r="W244" s="137">
        <f ca="1">_xlfn.XLOOKUP(G244&amp;$W$2,BS_CONTROLE[CHAVE],BS_CONTROLE[Quantidade_11],"-")</f>
        <v>0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0</v>
      </c>
      <c r="V245" s="137">
        <f ca="1">_xlfn.XLOOKUP(G245&amp;$V$2,BS_CONTROLE[CHAVE],BS_CONTROLE[Quantidade_11],"-")</f>
        <v>0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>
        <f ca="1">_xlfn.XLOOKUP(G246&amp;$U$2,BS_CONTROLE[CHAVE],BS_CONTROLE[Quantidade_11],"-")</f>
        <v>0</v>
      </c>
      <c r="V246" s="137">
        <f ca="1">_xlfn.XLOOKUP(G246&amp;$V$2,BS_CONTROLE[CHAVE],BS_CONTROLE[Quantidade_11],"-")</f>
        <v>0</v>
      </c>
      <c r="W246" s="137">
        <f ca="1">_xlfn.XLOOKUP(G246&amp;$W$2,BS_CONTROLE[CHAVE],BS_CONTROLE[Quantidade_11],"-")</f>
        <v>0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>
        <f ca="1">_xlfn.XLOOKUP(G247&amp;$U$2,BS_CONTROLE[CHAVE],BS_CONTROLE[Quantidade_11],"-")</f>
        <v>1</v>
      </c>
      <c r="V247" s="137">
        <f ca="1">_xlfn.XLOOKUP(G247&amp;$V$2,BS_CONTROLE[CHAVE],BS_CONTROLE[Quantidade_11],"-")</f>
        <v>2</v>
      </c>
      <c r="W247" s="137">
        <f ca="1">_xlfn.XLOOKUP(G247&amp;$W$2,BS_CONTROLE[CHAVE],BS_CONTROLE[Quantidade_11],"-")</f>
        <v>0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30</v>
      </c>
      <c r="V250" s="137">
        <f ca="1">_xlfn.XLOOKUP(G250&amp;$V$2,BS_CONTROLE[CHAVE],BS_CONTROLE[Quantidade_11],"-")</f>
        <v>40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 t="str">
        <f ca="1">_xlfn.XLOOKUP(G251&amp;$U$2,BS_CONTROLE[CHAVE],BS_CONTROLE[Quantidade_11],"-")</f>
        <v>-</v>
      </c>
      <c r="V251" s="137">
        <f ca="1">_xlfn.XLOOKUP(G251&amp;$V$2,BS_CONTROLE[CHAVE],BS_CONTROLE[Quantidade_11],"-")</f>
        <v>42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ZPT-ZPG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ZGM-109</v>
      </c>
      <c r="L252" s="139">
        <f>IF(SP_SUL!N255="","*",SP_SUL!N255)</f>
        <v>1101092</v>
      </c>
      <c r="M252" s="140">
        <f>IF(SP_SUL!J255="","*",SP_SUL!J255)</f>
        <v>53</v>
      </c>
      <c r="N252" s="144">
        <f>IF(SP_SUL!K255="","*",SP_SUL!K255)</f>
        <v>108.8</v>
      </c>
      <c r="O252" s="144">
        <f>IF(SP_SUL!L255="","*",SP_SUL!L255)</f>
        <v>112</v>
      </c>
      <c r="P252" s="143">
        <f>IF(SP_SUL!O255="","*",SP_SUL!O255)</f>
        <v>0.39583333333333331</v>
      </c>
      <c r="Q252" s="143">
        <f>IF(SP_SUL!P255="","*",SP_SUL!P255)</f>
        <v>8.3333333333333329E-2</v>
      </c>
      <c r="R252" s="145" t="str">
        <f>IF(SP_SUL!Q255="","*",CONCATENATE(SP_SUL!Q255," ",SP_SUL!R255))</f>
        <v>480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0</v>
      </c>
      <c r="V252" s="137">
        <f ca="1">_xlfn.XLOOKUP(G252&amp;$V$2,BS_CONTROLE[CHAVE],BS_CONTROLE[Quantidade_11],"-")</f>
        <v>0</v>
      </c>
      <c r="W252" s="137">
        <f ca="1">_xlfn.XLOOKUP(G252&amp;$W$2,BS_CONTROLE[CHAVE],BS_CONTROLE[Quantidade_11],"-")</f>
        <v>0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ZBV-ZKE</v>
      </c>
      <c r="F307" s="145" t="str">
        <f>IF(SP_SUL!B310="","*",SP_SUL!B310)</f>
        <v>*</v>
      </c>
      <c r="G307" s="145" t="str">
        <f>IF(SP_SUL!D310="","*",SP_SUL!D310)</f>
        <v>ROBSON (TF-701)</v>
      </c>
      <c r="H307" s="145" t="str">
        <f>IF(SP_SUL!F310="","*",SP_SUL!F310)</f>
        <v>PDM - SUBSTITUIÇÃO - DORMENTE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ZDY-ZFY</v>
      </c>
      <c r="L307" s="139" t="str">
        <f>IF(SP_SUL!N310="","*",SP_SUL!N310)</f>
        <v>189ZFY</v>
      </c>
      <c r="M307" s="140">
        <f>IF(SP_SUL!J310="","*",SP_SUL!J310)</f>
        <v>56</v>
      </c>
      <c r="N307" s="144">
        <f>IF(SP_SUL!K310="","*",SP_SUL!K310)</f>
        <v>190.3</v>
      </c>
      <c r="O307" s="144">
        <f>IF(SP_SUL!L310="","*",SP_SUL!L310)</f>
        <v>190.5</v>
      </c>
      <c r="P307" s="143">
        <f>IF(SP_SUL!O310="","*",SP_SUL!O310)</f>
        <v>0.375</v>
      </c>
      <c r="Q307" s="143">
        <f>IF(SP_SUL!P310="","*",SP_SUL!P310)</f>
        <v>8.3333333333333329E-2</v>
      </c>
      <c r="R307" s="145" t="str">
        <f>IF(SP_SUL!Q310="","*",CONCATENATE(SP_SUL!Q310," ",SP_SUL!R310))</f>
        <v>50 Nº DE DORMENTES</v>
      </c>
      <c r="S307" s="145" t="str">
        <f>IF(SP_SUL!V310="","*",SP_SUL!V310)</f>
        <v>Robson</v>
      </c>
      <c r="T307" s="145" t="str">
        <f>IF(SP_SUL!W310="","*",SP_SUL!W310)</f>
        <v>Substituição de dormentes</v>
      </c>
      <c r="U307" s="137">
        <f ca="1">_xlfn.XLOOKUP(G307&amp;$U$2,BS_CONTROLE[CHAVE],BS_CONTROLE[Quantidade_11],"-")</f>
        <v>30</v>
      </c>
      <c r="V307" s="137">
        <f ca="1">_xlfn.XLOOKUP(G307&amp;$V$2,BS_CONTROLE[CHAVE],BS_CONTROLE[Quantidade_11],"-")</f>
        <v>40</v>
      </c>
      <c r="W307" s="137">
        <f ca="1">_xlfn.XLOOKUP(G307&amp;$W$2,BS_CONTROLE[CHAVE],BS_CONTROLE[Quantidade_11],"-")</f>
        <v>0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1</v>
      </c>
      <c r="V533" s="137">
        <f ca="1">_xlfn.XLOOKUP(G533&amp;$V$2,BS_CONTROLE[CHAVE],BS_CONTROLE[Quantidade_11],"-")</f>
        <v>2</v>
      </c>
      <c r="W533" s="137">
        <f ca="1">_xlfn.XLOOKUP(G533&amp;$W$2,BS_CONTROLE[CHAVE],BS_CONTROLE[Quantidade_11],"-")</f>
        <v>0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9" t="s">
        <v>1394</v>
      </c>
      <c r="D5" s="230"/>
      <c r="E5" s="230"/>
      <c r="F5" s="230"/>
      <c r="G5" s="230"/>
      <c r="H5" s="230"/>
      <c r="I5" s="230"/>
      <c r="J5" s="231"/>
      <c r="K5" s="232" t="s">
        <v>1395</v>
      </c>
      <c r="L5" s="233"/>
      <c r="M5" s="233"/>
      <c r="N5" s="233"/>
      <c r="O5" s="234" t="s">
        <v>1396</v>
      </c>
      <c r="P5" s="235"/>
    </row>
    <row r="6" spans="1:16" s="74" customFormat="1" ht="15" customHeight="1">
      <c r="A6" s="66" t="s">
        <v>1392</v>
      </c>
      <c r="B6" s="75" t="s">
        <v>1391</v>
      </c>
      <c r="C6" s="76" t="s">
        <v>962</v>
      </c>
      <c r="D6" s="77" t="s">
        <v>963</v>
      </c>
      <c r="E6" s="76" t="s">
        <v>1397</v>
      </c>
      <c r="F6" s="76" t="s">
        <v>953</v>
      </c>
      <c r="G6" s="76" t="s">
        <v>957</v>
      </c>
      <c r="H6" s="115" t="s">
        <v>576</v>
      </c>
      <c r="I6" s="78" t="s">
        <v>958</v>
      </c>
      <c r="J6" s="78" t="s">
        <v>959</v>
      </c>
      <c r="K6" s="79" t="s">
        <v>953</v>
      </c>
      <c r="L6" s="79" t="s">
        <v>1398</v>
      </c>
      <c r="M6" s="80" t="s">
        <v>576</v>
      </c>
      <c r="N6" s="81" t="s">
        <v>957</v>
      </c>
      <c r="O6" s="158" t="s">
        <v>1000</v>
      </c>
      <c r="P6" s="133" t="s">
        <v>1399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1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1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1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1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1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1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1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1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1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1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1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4.1666666666666664E-2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ZPT-ZPG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ZGM-109</v>
      </c>
      <c r="H255" s="116">
        <f>IF(SP_SUL!K255="","*",SP_SUL!K255)</f>
        <v>108.8</v>
      </c>
      <c r="I255" s="113">
        <f>IF(SP_SUL!O255="","*",SP_SUL!O255)</f>
        <v>0.39583333333333331</v>
      </c>
      <c r="J255" s="113">
        <f>IF(SP_SUL!P255="","*",SP_SUL!P255)</f>
        <v>8.3333333333333329E-2</v>
      </c>
      <c r="K255" s="83" t="str">
        <f>IF(SP_SUL!AK255="","*",SP_SUL!AK255)</f>
        <v>ZDRZPT</v>
      </c>
      <c r="L255" s="83" t="str">
        <f>IF(SP_SUL!AM255="","*",SP_SUL!AM255)</f>
        <v>ZGM-109</v>
      </c>
      <c r="M255" s="83">
        <f>IF(SP_SUL!AP255="","*",SP_SUL!AP255)</f>
        <v>108.8</v>
      </c>
      <c r="N255" s="83" t="str">
        <f>IF(SP_SUL!AM255="","*",SP_SUL!AM255)</f>
        <v>ZGM-109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2026-03-06T22:15:42Z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