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007" documentId="120_S{118792C3-22EF-5104-A093-F22BFE3913F3}" xr6:coauthVersionLast="47" xr6:coauthVersionMax="47" xr10:uidLastSave="{FD1F4602-4D75-4AED-B723-A6353BA0511B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0" i="1" l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<sst xmlns="http://schemas.openxmlformats.org/spreadsheetml/2006/main" count="4354" uniqueCount="1311">
  <si>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</si>
  <si>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</si>
  <si>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</si>
  <si>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</si>
  <si>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</si>
  <si>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</si>
  <si>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</si>
  <si>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</si>
  <si>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</si>
  <si>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</si>
  <si>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</si>
  <si>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</si>
  <si>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</si>
  <si>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</si>
  <si>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</si>
  <si>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</si>
  <si>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</si>
  <si>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</si>
  <si>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</si>
  <si>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</si>
  <si>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</si>
  <si>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</si>
  <si>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</si>
  <si>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</si>
  <si>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</si>
  <si>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</si>
  <si>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</si>
  <si>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</si>
  <si>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</si>
  <si>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</si>
  <si>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</si>
  <si>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</si>
  <si>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</si>
  <si>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</si>
  <si>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</si>
  <si>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</si>
  <si>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</si>
  <si>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</si>
  <si>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</si>
  <si>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</si>
  <si>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</si>
  <si>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</si>
  <si>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</si>
  <si>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</si>
  <si>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</si>
  <si>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</si>
  <si>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</si>
  <si>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</si>
  <si>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</si>
  <si>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</si>
  <si>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</si>
  <si>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</si>
  <si>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</si>
  <si>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</si>
  <si>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</si>
  <si>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</si>
  <si>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</si>
  <si>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</si>
  <si>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</si>
  <si>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</si>
  <si>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</si>
  <si>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</si>
  <si>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</si>
  <si>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</si>
  <si>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</si>
  <si>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</si>
  <si>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</si>
  <si>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</si>
  <si>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</si>
  <si>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</si>
  <si>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</si>
  <si>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</si>
  <si>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</si>
  <si>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</si>
  <si>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</si>
  <si>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</si>
  <si>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</si>
  <si>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</si>
  <si>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</si>
  <si>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</si>
  <si>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</si>
  <si>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</si>
  <si>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</si>
  <si>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</si>
  <si>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</si>
  <si>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</si>
  <si>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</si>
  <si>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</si>
  <si>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</si>
  <si>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</si>
  <si>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</si>
  <si>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</si>
  <si>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</si>
  <si>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</si>
  <si>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</si>
  <si>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</si>
  <si>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</si>
  <si>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</si>
  <si>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</si>
  <si>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</si>
  <si>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</si>
  <si>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</si>
  <si>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</si>
  <si>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</si>
  <si>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</si>
  <si>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</si>
  <si>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</si>
  <si>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</si>
  <si>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</si>
  <si>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</si>
  <si>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</si>
  <si>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</si>
  <si>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</si>
  <si>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</si>
  <si>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</si>
  <si>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</si>
  <si>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</si>
  <si>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</si>
  <si>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</si>
  <si>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</si>
  <si>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</si>
  <si>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</si>
  <si>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</si>
  <si>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</si>
  <si>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</si>
  <si>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</si>
  <si>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</si>
  <si>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</si>
  <si>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</si>
  <si>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</si>
  <si>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</si>
  <si>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</si>
  <si>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</si>
  <si>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</si>
  <si>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</si>
  <si>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</si>
  <si>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</si>
  <si>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</si>
  <si>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</si>
  <si>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</si>
  <si>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</si>
  <si>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</si>
  <si>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</si>
  <si>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</si>
  <si>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</si>
  <si>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</si>
  <si>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</si>
  <si>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</si>
  <si>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</si>
  <si>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</si>
  <si>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</si>
  <si>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</si>
  <si>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</si>
  <si>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</si>
  <si>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</si>
  <si>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</si>
  <si>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</si>
  <si>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</si>
  <si>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</si>
  <si>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</si>
  <si>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</si>
  <si>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</si>
  <si>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</si>
  <si>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</si>
  <si>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</si>
  <si>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</si>
  <si>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</si>
  <si>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</si>
  <si>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</si>
  <si>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</si>
  <si>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</si>
  <si>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</si>
  <si>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</si>
  <si>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</si>
  <si>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</si>
  <si>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</si>
  <si>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</si>
  <si>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</si>
  <si>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</si>
  <si>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</si>
  <si>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</si>
  <si>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</si>
  <si>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</si>
  <si>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</si>
  <si>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</si>
  <si>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</si>
  <si>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</si>
  <si>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</si>
  <si>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</si>
  <si>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</si>
  <si>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</si>
  <si>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</si>
  <si>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</si>
  <si>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</si>
  <si>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</si>
  <si>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</si>
  <si>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</si>
  <si>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</si>
  <si>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</si>
  <si>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</si>
  <si>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</si>
  <si>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</si>
  <si>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</si>
  <si>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</si>
  <si>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</si>
  <si>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</si>
  <si>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</si>
  <si>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</si>
  <si>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</si>
  <si>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</si>
  <si>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</si>
  <si>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</si>
  <si>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</si>
  <si>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</si>
  <si>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</si>
  <si>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</si>
  <si>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</si>
  <si>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</si>
  <si>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</si>
  <si>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</si>
  <si>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</si>
  <si>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</si>
  <si>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</si>
  <si>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</si>
  <si>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</si>
  <si>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</si>
  <si>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</si>
  <si>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</si>
  <si>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</si>
  <si>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</si>
  <si>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</si>
  <si>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</si>
  <si>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</si>
  <si>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</si>
  <si>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</si>
  <si>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</si>
  <si>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</si>
  <si>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</si>
  <si>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</si>
  <si>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</si>
  <si>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</si>
  <si>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</si>
  <si>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</si>
  <si>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</si>
  <si>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</si>
  <si>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</si>
  <si>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</si>
  <si>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</si>
  <si>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</si>
  <si>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</si>
  <si>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</si>
  <si>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</si>
  <si>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</si>
  <si>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</si>
  <si>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</si>
  <si>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</si>
  <si>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</si>
  <si>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</si>
  <si>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</si>
  <si>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</si>
  <si>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</si>
  <si>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</si>
  <si>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</si>
  <si>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</si>
  <si>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</si>
  <si>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</si>
  <si>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</si>
  <si>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</si>
  <si>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</si>
  <si>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</si>
  <si>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</si>
  <si>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</si>
  <si>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</si>
  <si>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</si>
  <si>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</si>
  <si>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</si>
  <si>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</si>
  <si>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</si>
  <si>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</si>
  <si>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</si>
  <si>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</si>
  <si>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</si>
  <si>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</si>
  <si>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</si>
  <si>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</si>
  <si>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</si>
  <si>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</si>
  <si>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</si>
  <si>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</si>
  <si>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</si>
  <si>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</si>
  <si>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</si>
  <si>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</si>
  <si>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</si>
  <si>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</si>
  <si>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</si>
  <si>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</si>
  <si>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</si>
  <si>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</si>
  <si>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</si>
  <si>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</si>
  <si>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</si>
  <si>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</si>
  <si>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</si>
  <si>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</si>
  <si>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</si>
  <si>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</si>
  <si>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</si>
  <si>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</si>
  <si>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</si>
  <si>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</si>
  <si>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</si>
  <si>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</si>
  <si>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</si>
  <si>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</si>
  <si>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</si>
  <si>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</si>
  <si>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</si>
  <si>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</si>
  <si>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</si>
  <si>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</si>
  <si>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</si>
  <si>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</si>
  <si>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</si>
  <si>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</si>
  <si>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</si>
  <si>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</si>
  <si>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</si>
  <si>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</si>
  <si>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</si>
  <si>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</si>
  <si>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</si>
  <si>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</si>
  <si>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</si>
  <si>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</si>
  <si>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</si>
  <si>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</si>
  <si>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</si>
  <si>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</si>
  <si>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</si>
  <si>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</si>
  <si>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</si>
  <si>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</si>
  <si>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</si>
  <si>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</si>
  <si>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</si>
  <si>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</si>
  <si>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</si>
  <si>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</si>
  <si>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</si>
  <si>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</si>
  <si>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</si>
  <si>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</si>
  <si>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</si>
  <si>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</si>
  <si>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</si>
  <si>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</si>
  <si>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</si>
  <si>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</si>
  <si>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</si>
  <si>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</si>
  <si>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</si>
  <si>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</si>
  <si>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</si>
  <si>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</si>
  <si>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</si>
  <si>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</si>
  <si>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</si>
  <si>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</si>
  <si>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</si>
  <si>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</si>
  <si>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</si>
  <si>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</si>
  <si>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</si>
  <si>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</si>
  <si>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</si>
  <si>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</si>
  <si>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</si>
  <si>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</si>
  <si>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</si>
  <si>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</si>
  <si>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</si>
  <si>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</si>
  <si>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</si>
  <si>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</si>
  <si>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</si>
  <si>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</si>
  <si>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</si>
  <si>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</si>
  <si>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</si>
  <si>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</si>
  <si>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</si>
  <si>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</si>
  <si>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</si>
  <si>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</si>
  <si>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</si>
  <si>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</si>
  <si>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</si>
  <si>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</si>
  <si>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</si>
  <si>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</si>
  <si>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</si>
  <si>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</si>
  <si>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</si>
  <si>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</si>
  <si>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</si>
  <si>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</si>
  <si>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</si>
  <si>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</si>
  <si>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</si>
  <si>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</si>
  <si>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</si>
  <si>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</si>
  <si>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</si>
  <si>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</si>
  <si>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</si>
  <si>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</si>
  <si>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</si>
  <si>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</si>
  <si>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</si>
  <si>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</si>
  <si>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</si>
  <si>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</si>
  <si>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</si>
  <si>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</si>
  <si>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</si>
  <si>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</si>
  <si>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</si>
  <si>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</si>
  <si>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</si>
  <si>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</si>
  <si>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</si>
  <si>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</si>
  <si>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</si>
  <si>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</si>
  <si>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</si>
  <si>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</si>
  <si>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</si>
  <si>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</si>
  <si>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</si>
  <si>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</si>
  <si>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</si>
  <si>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</si>
  <si>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</si>
  <si>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</si>
  <si>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</si>
  <si>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</si>
  <si>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</si>
  <si>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</si>
  <si>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</si>
  <si>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</si>
  <si>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</si>
  <si>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</si>
  <si>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</si>
  <si>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</si>
  <si>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</si>
  <si>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</si>
  <si>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</si>
  <si>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</si>
  <si>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</si>
  <si>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</si>
  <si>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</si>
  <si>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</si>
  <si>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</si>
  <si>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</si>
  <si>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</si>
  <si>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</si>
  <si>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</si>
  <si>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</si>
  <si>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</si>
  <si>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</si>
  <si>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</si>
  <si>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</si>
  <si>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</si>
  <si>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</si>
  <si>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</si>
  <si>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</si>
  <si>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</si>
  <si>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</si>
  <si>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</si>
  <si>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</si>
  <si>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</si>
  <si>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</si>
  <si>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</si>
  <si>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</si>
  <si>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</si>
  <si>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</si>
  <si>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</si>
  <si>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</si>
  <si>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</si>
  <si>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</si>
  <si>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</si>
  <si>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</si>
  <si>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</si>
  <si>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</si>
  <si>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</si>
  <si>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</si>
  <si>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</si>
  <si>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</si>
  <si>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</si>
  <si>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</si>
  <si>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</si>
  <si>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</si>
  <si>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</si>
  <si>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</si>
  <si>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</si>
  <si>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</si>
  <si>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</si>
  <si>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</si>
  <si>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</si>
  <si>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</si>
  <si>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</si>
  <si>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</si>
  <si>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</si>
  <si>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</si>
  <si>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</si>
  <si>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</si>
  <si>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</si>
  <si>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</si>
  <si>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</si>
  <si>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</si>
  <si>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</si>
  <si>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</si>
  <si>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</si>
  <si>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</si>
  <si>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</si>
  <si>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</si>
  <si>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</si>
  <si>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</si>
  <si>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</si>
  <si>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</si>
  <si>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</si>
  <si>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</si>
  <si>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</si>
  <si>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</si>
  <si>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</si>
  <si>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</si>
  <si>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</si>
  <si>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</si>
  <si>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</si>
  <si>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</si>
  <si>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</si>
  <si>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</si>
  <si>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</si>
  <si>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</si>
  <si>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</si>
  <si>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</si>
  <si>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</si>
  <si>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</si>
  <si>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</si>
  <si>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</si>
  <si>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</si>
  <si>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</si>
  <si>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</si>
  <si>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</si>
  <si>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</si>
  <si>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</si>
  <si>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</si>
  <si>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</si>
  <si>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</si>
  <si>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</si>
  <si>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</si>
  <si>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</si>
  <si>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</si>
  <si>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</si>
  <si>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</si>
  <si>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</si>
  <si>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</si>
  <si>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</si>
  <si>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</si>
  <si>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</si>
  <si>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</si>
  <si>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</si>
  <si>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</si>
  <si>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</si>
  <si>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</si>
  <si>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</si>
  <si>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</si>
  <si>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</si>
  <si>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</si>
  <si>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</si>
  <si>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</si>
  <si>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</si>
  <si>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</si>
  <si>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</si>
  <si>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</si>
  <si>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</si>
  <si>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</si>
  <si>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</si>
  <si>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</si>
  <si>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</si>
  <si>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</si>
  <si>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</si>
  <si>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</si>
  <si>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</si>
  <si>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</si>
  <si>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</si>
  <si>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</si>
  <si>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</si>
  <si>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</si>
  <si>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</si>
  <si>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</si>
  <si>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</si>
  <si>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</si>
  <si>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</si>
  <si>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</si>
  <si>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</si>
  <si>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</si>
  <si>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</si>
  <si>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</si>
  <si>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</si>
  <si>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</si>
  <si>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</si>
  <si>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</si>
  <si>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</si>
  <si>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</si>
  <si>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</si>
  <si>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</si>
  <si>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</si>
  <si>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</si>
  <si>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</si>
  <si>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</si>
  <si>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</si>
  <si>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</si>
  <si>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</si>
  <si>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</si>
  <si>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</si>
  <si>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</si>
  <si>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</si>
  <si>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</si>
  <si>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</si>
  <si>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</si>
  <si>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</si>
  <si>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</si>
  <si>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</si>
  <si>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</si>
  <si>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</si>
  <si>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</si>
  <si>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</si>
  <si>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</si>
  <si>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</si>
  <si>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</si>
  <si>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</si>
  <si>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</si>
  <si>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</si>
  <si>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</si>
  <si>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</si>
  <si>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</si>
  <si>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</si>
  <si>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</si>
  <si>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</si>
  <si>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</si>
  <si>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</si>
  <si>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</si>
  <si>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</si>
  <si>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</si>
  <si>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</si>
  <si>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</si>
  <si>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</si>
  <si>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</si>
  <si>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</si>
  <si>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</si>
  <si>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</si>
  <si>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</si>
  <si>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</si>
  <si>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</si>
  <si>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</si>
  <si>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</si>
  <si>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</si>
  <si>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</si>
  <si>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</si>
  <si>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</si>
  <si>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</si>
  <si>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</si>
  <si>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</si>
  <si>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</si>
  <si>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</si>
  <si>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</si>
  <si>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</si>
  <si>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</si>
  <si>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</si>
  <si>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</si>
  <si>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</si>
  <si>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</si>
  <si>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</si>
  <si>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</si>
  <si>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</si>
  <si>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</si>
  <si>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</si>
  <si>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</si>
  <si>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</si>
  <si>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</si>
  <si>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</si>
  <si>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</si>
  <si>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</si>
  <si>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</si>
  <si>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</si>
  <si>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</si>
  <si>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</si>
  <si>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</si>
  <si>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</si>
  <si>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</si>
  <si>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</si>
  <si>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</si>
  <si>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</si>
  <si>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</si>
  <si>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</si>
  <si>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</si>
  <si>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</si>
  <si>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</si>
  <si>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</si>
  <si>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</si>
  <si>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</si>
  <si>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</si>
  <si>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</si>
  <si>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</si>
  <si>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</si>
  <si>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</si>
  <si>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</si>
  <si>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</si>
  <si>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</si>
  <si>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</si>
  <si>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</si>
  <si>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</si>
  <si>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</si>
  <si>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</si>
  <si>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</si>
  <si>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</si>
  <si>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</si>
  <si>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</si>
  <si>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</si>
  <si>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</si>
  <si>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</si>
  <si>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</si>
  <si>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</si>
  <si>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</si>
  <si>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</si>
  <si>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</si>
  <si>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</si>
  <si>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</si>
  <si>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</si>
  <si>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</si>
  <si>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</si>
  <si>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</si>
  <si>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</si>
  <si>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</si>
  <si>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</si>
  <si>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</si>
  <si>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</si>
  <si>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</si>
  <si>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</si>
  <si>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</si>
  <si>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</si>
  <si>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</si>
  <si>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</si>
  <si>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</si>
  <si>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</si>
  <si>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</si>
  <si>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</si>
  <si>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</si>
  <si>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</si>
  <si>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</si>
  <si>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</si>
  <si>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</si>
  <si>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</si>
  <si>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</si>
  <si>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</si>
  <si>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</si>
  <si>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</si>
  <si>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</si>
  <si>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</si>
  <si>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</si>
  <si>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</si>
  <si>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</si>
  <si>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</si>
  <si>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</si>
  <si>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</si>
  <si>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</si>
  <si>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</si>
  <si>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</si>
  <si>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</si>
  <si>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</si>
  <si>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</si>
  <si>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</si>
  <si>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</si>
  <si>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</si>
  <si>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</si>
  <si>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</si>
  <si>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</si>
  <si>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</si>
  <si>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</si>
  <si>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</si>
  <si>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</si>
  <si>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</si>
  <si>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</si>
  <si>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</si>
  <si>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</si>
  <si>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</si>
  <si>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</si>
  <si>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</si>
  <si>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</si>
  <si>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</si>
  <si>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</si>
  <si>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</si>
  <si>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</si>
  <si>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</si>
  <si>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</si>
  <si>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</si>
  <si>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</si>
  <si>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</si>
  <si>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</si>
  <si>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</si>
  <si>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</si>
  <si>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</si>
  <si>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</si>
  <si>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</si>
  <si>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</si>
  <si>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</si>
  <si>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</si>
  <si>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</si>
  <si>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</si>
  <si>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</si>
  <si>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</si>
  <si>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</si>
  <si>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</si>
  <si>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</si>
  <si>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</si>
  <si>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</si>
  <si>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</si>
  <si>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</si>
  <si>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</si>
  <si>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</si>
  <si>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</si>
  <si>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</si>
  <si>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</si>
  <si>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</si>
  <si>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</si>
  <si>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</si>
  <si>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</si>
  <si>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</si>
  <si>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</si>
  <si>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</si>
  <si>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</si>
  <si>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</si>
  <si>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</si>
  <si>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</si>
  <si>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</si>
  <si>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</si>
  <si>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</si>
  <si>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</si>
  <si>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</si>
  <si>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</si>
  <si>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</si>
  <si>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</si>
  <si>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</si>
  <si>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</si>
  <si>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</si>
  <si>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</si>
  <si>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</si>
  <si>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</si>
  <si>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</si>
  <si>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</si>
  <si>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</si>
  <si>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</si>
  <si>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</si>
  <si>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</si>
  <si>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</si>
  <si>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</si>
  <si>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</si>
  <si>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</si>
  <si>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</si>
  <si>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</si>
  <si>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</si>
  <si>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</si>
  <si>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</si>
  <si>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</si>
  <si>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</si>
  <si>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</si>
  <si>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</si>
  <si>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</si>
  <si>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</si>
  <si>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</si>
  <si>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</si>
  <si>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</si>
  <si>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</si>
  <si>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</si>
  <si>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</si>
  <si>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</si>
  <si>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</si>
  <si>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</si>
  <si>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</si>
  <si>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</si>
  <si>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</si>
  <si>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</si>
  <si>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</si>
  <si>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</si>
  <si>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</si>
  <si>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</si>
  <si>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</si>
  <si>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</si>
  <si>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</si>
  <si>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</si>
  <si>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</si>
  <si>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</si>
  <si>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</si>
  <si>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</si>
  <si>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</si>
  <si>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</si>
  <si>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</si>
  <si>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</si>
  <si>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</si>
  <si>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</si>
  <si>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</si>
  <si>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</si>
  <si>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</si>
  <si>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</si>
  <si>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</si>
  <si>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</si>
  <si>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</si>
  <si>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</si>
  <si>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</si>
  <si>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</si>
  <si>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</si>
  <si>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</si>
  <si>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</si>
  <si>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</si>
  <si>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</si>
  <si>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</si>
  <si>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</si>
  <si>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</si>
  <si>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</si>
  <si>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</si>
  <si>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</si>
  <si>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</si>
  <si>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</si>
  <si>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</si>
  <si>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</si>
  <si>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</si>
  <si>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</si>
  <si>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</si>
  <si>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</si>
  <si>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</si>
  <si>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</si>
  <si>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</si>
  <si>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</si>
  <si>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</si>
  <si>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</si>
  <si>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</si>
  <si>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</si>
  <si>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</si>
  <si>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</si>
  <si>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</si>
  <si>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</si>
  <si>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</si>
  <si>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</si>
  <si>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</si>
  <si>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</si>
  <si>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</si>
  <si>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</si>
  <si>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</si>
  <si>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</si>
  <si>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</si>
  <si>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</si>
  <si>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</si>
  <si>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</si>
  <si>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</si>
  <si>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</si>
  <si>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</si>
  <si>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</si>
  <si>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</si>
  <si>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</si>
  <si>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</si>
  <si>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</si>
  <si>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</si>
  <si>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</si>
  <si>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</si>
  <si>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</si>
  <si>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</si>
  <si>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</si>
  <si>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</si>
  <si>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</si>
  <si>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</si>
  <si>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</si>
  <si>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</si>
  <si>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</si>
  <si>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</si>
  <si>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</si>
  <si>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</si>
  <si>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</si>
  <si>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</si>
  <si>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</si>
  <si>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</si>
  <si>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</si>
  <si>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</si>
  <si>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</si>
  <si>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</si>
  <si>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</si>
  <si>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</si>
  <si>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</si>
  <si>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</si>
  <si>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</si>
  <si>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</si>
  <si>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</si>
  <si>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</si>
  <si>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</si>
  <si>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</si>
  <si>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</si>
  <si>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</si>
  <si>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</si>
  <si>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</si>
  <si>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</si>
  <si>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</si>
  <si>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</si>
  <si>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</si>
  <si>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</si>
  <si>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</si>
  <si>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</si>
  <si>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</si>
  <si>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</si>
  <si>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</si>
  <si>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</si>
  <si>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</si>
  <si>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</si>
  <si>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</si>
  <si>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</si>
  <si>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</si>
  <si>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</si>
  <si>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</si>
  <si>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</si>
  <si>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</si>
  <si>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</si>
  <si>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</si>
  <si>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</si>
  <si>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</si>
  <si>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</si>
  <si>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</si>
  <si>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</si>
  <si>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</si>
  <si>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</si>
  <si>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</si>
  <si>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</si>
  <si>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</si>
  <si>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</si>
  <si>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</si>
  <si>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</si>
  <si>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</si>
  <si>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</si>
  <si>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</si>
  <si>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</si>
  <si>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</si>
  <si>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</si>
  <si>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</si>
  <si>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</si>
  <si>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</si>
  <si>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</si>
  <si>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</si>
  <si>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</si>
  <si>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</si>
  <si>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</si>
  <si>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</si>
  <si>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</si>
  <si>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</si>
  <si>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</si>
  <si>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</si>
  <si>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</si>
  <si>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</si>
  <si>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</si>
  <si>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</si>
  <si>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</si>
  <si>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</si>
  <si>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</si>
  <si>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</si>
  <si>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</si>
  <si>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</si>
  <si>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</si>
  <si>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</si>
  <si>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</si>
  <si>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</si>
  <si>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</si>
  <si>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</si>
  <si>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</si>
  <si>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</si>
  <si>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</si>
  <si>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</si>
  <si>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</si>
  <si>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</si>
  <si>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</si>
  <si>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</si>
  <si>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</si>
  <si>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</si>
  <si>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</si>
  <si>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</si>
  <si>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</si>
  <si>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</si>
  <si>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</si>
  <si>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</si>
  <si>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</si>
  <si>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</si>
  <si>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</si>
  <si>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</si>
  <si>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</si>
  <si>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</si>
  <si>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</si>
  <si>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</si>
  <si>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</si>
  <si>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</si>
  <si>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</si>
  <si>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</si>
  <si>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</si>
  <si>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</si>
  <si>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</si>
  <si>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</si>
  <si>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</si>
  <si>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</si>
  <si>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</si>
  <si>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</si>
  <si>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</si>
  <si>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9h</t>
  </si>
  <si>
    <t xml:space="preserve">MC1 13:30h </t>
  </si>
  <si>
    <t xml:space="preserve">MC1 13h </t>
  </si>
  <si>
    <t>MC1 08:30</t>
  </si>
  <si>
    <t>Deslocmaento para ZPN (condicionado a circulação em D-1)</t>
  </si>
  <si>
    <t xml:space="preserve">Deslocamento para ZRU </t>
  </si>
  <si>
    <t>2 Clayton + Escala</t>
  </si>
  <si>
    <t>Josuel</t>
  </si>
  <si>
    <t xml:space="preserve">ZEC </t>
  </si>
  <si>
    <t>Inspeção Sperry - ZZMZEC</t>
  </si>
  <si>
    <t>ZEC-ZEH</t>
  </si>
  <si>
    <t>ZECZEH</t>
  </si>
  <si>
    <t>Deslocamento para ZPN</t>
  </si>
  <si>
    <t xml:space="preserve">Antonionio </t>
  </si>
  <si>
    <t>ZRX1</t>
  </si>
  <si>
    <t>Daniel</t>
  </si>
  <si>
    <t>Ronda 7 dias de ZTO-ZRX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</si>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</sst>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24" fillId="1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0" headerRowBorderDxfId="258" tableBorderDxfId="259" totalsRowBorderDxfId="257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6"/>
    <tableColumn id="4" xr3:uid="{062C67FE-0D06-4582-BA9C-B087681F34EC}" name="SUB" dataDxfId="255"/>
    <tableColumn id="5" xr3:uid="{1DF130D1-4D15-4DFF-8266-F1B81CAA897E}" name="KM Inicio" dataDxfId="254"/>
    <tableColumn id="6" xr3:uid="{A344A0E9-F964-4FE5-9EB0-2661309404E9}" name="KM Fim" dataDxfId="253"/>
    <tableColumn id="7" xr3:uid="{B0ED4DF3-274E-46B6-A2D1-0985F47224C1}" name="Trecho" dataDxfId="252"/>
    <tableColumn id="8" xr3:uid="{1DE44FFC-B2F5-4DE5-A7E5-915DA69A16F8}" name="SB" dataDxfId="251"/>
    <tableColumn id="9" xr3:uid="{7841069B-E29E-4A5E-B561-931B24D14782}" name="NOME SUB" dataDxfId="250"/>
    <tableColumn id="10" xr3:uid="{01B251F8-5EA1-4C87-81E3-9BD14100B544}" name="Trecho Coordenação" dataDxfId="24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8"/>
    <tableColumn id="8" xr3:uid="{98E82858-1ECA-4DB3-8AE4-BBB972FC487D}" name="CORRELATO" dataDxfId="2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V123" activePane="topRight" state="frozen"/>
      <selection pane="topRight" activeCell="W131" sqref="W13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9" t="s">
        <v>728</v>
      </c>
      <c r="C1" s="250"/>
      <c r="D1" s="250"/>
      <c r="E1" s="3"/>
      <c r="F1" s="249" t="s">
        <v>729</v>
      </c>
      <c r="G1" s="250"/>
      <c r="H1" s="251"/>
      <c r="I1" s="250"/>
      <c r="J1" s="250"/>
      <c r="K1" s="250"/>
      <c r="L1" s="250"/>
      <c r="M1" s="250"/>
      <c r="N1" s="250"/>
      <c r="O1" s="250"/>
      <c r="P1" s="250"/>
      <c r="Q1" s="250"/>
      <c r="R1" s="250"/>
      <c r="S1" s="250"/>
      <c r="T1" s="250"/>
      <c r="U1" s="250"/>
      <c r="V1" s="250"/>
      <c r="W1" s="250"/>
      <c r="X1" s="250"/>
      <c r="Y1" s="250"/>
      <c r="Z1" s="250"/>
      <c r="AA1" s="250"/>
      <c r="AB1" s="250"/>
      <c r="AC1" s="250"/>
      <c r="AD1" s="250"/>
      <c r="AE1" s="250"/>
      <c r="AF1" s="250"/>
      <c r="AG1" s="252"/>
      <c r="AH1" s="5"/>
      <c r="AI1" s="259" t="s">
        <v>730</v>
      </c>
      <c r="AJ1" s="260"/>
      <c r="AK1" s="260"/>
      <c r="AL1" s="260"/>
      <c r="AM1" s="261"/>
      <c r="AN1" s="262"/>
      <c r="AO1" s="260"/>
      <c r="AP1" s="260"/>
      <c r="AQ1" s="260"/>
      <c r="AR1" s="260"/>
      <c r="AS1" s="260"/>
      <c r="AT1" s="260"/>
      <c r="AU1" s="260"/>
      <c r="AV1" s="260"/>
      <c r="AW1" s="260"/>
      <c r="AX1" s="260"/>
      <c r="AY1" s="260"/>
      <c r="AZ1" s="260"/>
      <c r="BA1" s="260"/>
      <c r="BB1" s="260"/>
      <c r="BC1" s="260"/>
      <c r="BD1" s="260"/>
      <c r="BE1" s="260"/>
      <c r="BF1" s="263"/>
      <c r="BG1" s="5"/>
      <c r="BH1" s="264" t="s">
        <v>731</v>
      </c>
      <c r="BI1" s="265"/>
      <c r="BJ1" s="265"/>
      <c r="BK1" s="266"/>
      <c r="BL1" s="5"/>
      <c r="BM1" s="256" t="s">
        <v>732</v>
      </c>
      <c r="BN1" s="257"/>
      <c r="BO1" s="257"/>
      <c r="BP1" s="257"/>
      <c r="BQ1" s="257"/>
      <c r="BR1" s="257"/>
      <c r="BS1" s="258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9" t="s">
        <v>733</v>
      </c>
      <c r="AJ2" s="260"/>
      <c r="AK2" s="260"/>
      <c r="AL2" s="260"/>
      <c r="AM2" s="261"/>
      <c r="AN2" s="262"/>
      <c r="AO2" s="260"/>
      <c r="AP2" s="260"/>
      <c r="AQ2" s="263"/>
      <c r="AR2" s="6"/>
      <c r="AS2" s="259" t="s">
        <v>736</v>
      </c>
      <c r="AT2" s="260"/>
      <c r="AU2" s="260"/>
      <c r="AV2" s="260"/>
      <c r="AW2" s="260"/>
      <c r="AX2" s="260"/>
      <c r="AY2" s="263"/>
      <c r="AZ2" s="6"/>
      <c r="BA2" s="253" t="s">
        <v>737</v>
      </c>
      <c r="BB2" s="255"/>
      <c r="BC2" s="259" t="s">
        <v>734</v>
      </c>
      <c r="BD2" s="260"/>
      <c r="BE2" s="260"/>
      <c r="BF2" s="263"/>
      <c r="BG2" s="5"/>
      <c r="BH2" s="267"/>
      <c r="BI2" s="268"/>
      <c r="BJ2" s="268"/>
      <c r="BK2" s="269"/>
      <c r="BL2" s="5"/>
      <c r="BM2" s="270"/>
      <c r="BN2" s="271"/>
      <c r="BO2" s="271"/>
      <c r="BP2" s="271"/>
      <c r="BQ2" s="271"/>
      <c r="BR2" s="271"/>
      <c r="BS2" s="272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3" t="s">
        <v>738</v>
      </c>
      <c r="AJ3" s="255"/>
      <c r="AK3" s="253" t="s">
        <v>739</v>
      </c>
      <c r="AL3" s="254"/>
      <c r="AM3" s="275"/>
      <c r="AN3" s="276"/>
      <c r="AO3" s="254"/>
      <c r="AP3" s="254"/>
      <c r="AQ3" s="255"/>
      <c r="AR3" s="63"/>
      <c r="AS3" s="247" t="s">
        <v>745</v>
      </c>
      <c r="AT3" s="248"/>
      <c r="AU3" s="247" t="s">
        <v>746</v>
      </c>
      <c r="AV3" s="248"/>
      <c r="AW3" s="247" t="s">
        <v>747</v>
      </c>
      <c r="AX3" s="248"/>
      <c r="AY3" s="63" t="s">
        <v>748</v>
      </c>
      <c r="AZ3" s="63"/>
      <c r="BA3" s="273"/>
      <c r="BB3" s="274"/>
      <c r="BC3" s="253" t="s">
        <v>741</v>
      </c>
      <c r="BD3" s="254"/>
      <c r="BE3" s="254"/>
      <c r="BF3" s="255"/>
      <c r="BG3" s="62"/>
      <c r="BH3" s="267"/>
      <c r="BI3" s="268"/>
      <c r="BJ3" s="268"/>
      <c r="BK3" s="269"/>
      <c r="BL3" s="62"/>
      <c r="BM3" s="256" t="s">
        <v>749</v>
      </c>
      <c r="BN3" s="257"/>
      <c r="BO3" s="257"/>
      <c r="BP3" s="258"/>
      <c r="BQ3" s="256" t="s">
        <v>533</v>
      </c>
      <c r="BR3" s="257"/>
      <c r="BS3" s="258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1027</v>
      </c>
      <c r="BK108" s="17" t="s">
        <v>1089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1090</v>
      </c>
      <c r="N109" s="130" t="s">
        <v>1091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1092</v>
      </c>
      <c r="W109" s="155" t="s">
        <v>1093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1094</v>
      </c>
      <c r="BK110" s="17" t="s">
        <v>1094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1095</v>
      </c>
      <c r="I111" s="109" t="s">
        <v>1095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1096</v>
      </c>
      <c r="BK111" s="17" t="s">
        <v>1097</v>
      </c>
      <c r="BL111" s="16"/>
      <c r="BM111" s="133" t="s">
        <v>854</v>
      </c>
      <c r="BN111" s="133" t="s">
        <v>1029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1098</v>
      </c>
      <c r="N112" s="130" t="s">
        <v>1099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1100</v>
      </c>
      <c r="W112" s="155" t="s">
        <v>1101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1102</v>
      </c>
      <c r="BK112" s="17" t="s">
        <v>1103</v>
      </c>
      <c r="BL112" s="16"/>
      <c r="BM112" s="133" t="s">
        <v>991</v>
      </c>
      <c r="BN112" s="133" t="s">
        <v>1065</v>
      </c>
      <c r="BO112" s="133" t="s">
        <v>1065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1098</v>
      </c>
      <c r="N113" s="130" t="s">
        <v>1099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1104</v>
      </c>
      <c r="W113" s="155" t="s">
        <v>1105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1102</v>
      </c>
      <c r="BK113" s="17" t="s">
        <v>1106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1107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1108</v>
      </c>
      <c r="BK115" s="17" t="s">
        <v>1108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1109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1110</v>
      </c>
      <c r="BK116" s="17" t="s">
        <v>1111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1112</v>
      </c>
      <c r="N118" s="130" t="s">
        <v>1112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1113</v>
      </c>
      <c r="W118" s="155" t="s">
        <v>1114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1115</v>
      </c>
      <c r="BK118" s="18" t="s">
        <v>1116</v>
      </c>
      <c r="BL118" s="16"/>
      <c r="BM118" s="133" t="s">
        <v>1003</v>
      </c>
      <c r="BN118" s="133" t="s">
        <v>1004</v>
      </c>
      <c r="BO118" s="133" t="s">
        <v>1005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/>
      <c r="AS121" s="111"/>
      <c r="AT121" s="111"/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/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/>
      <c r="BI121" s="17"/>
      <c r="BJ121" s="17" t="s">
        <v>1117</v>
      </c>
      <c r="BK121" s="18"/>
      <c r="BL121" s="16"/>
      <c r="BM121" s="133"/>
      <c r="BN121" s="133"/>
      <c r="BO121" s="133"/>
      <c r="BP121" s="18"/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/>
      </c>
    </row>
    <row r="122" spans="1:72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1095</v>
      </c>
      <c r="I122" s="109" t="s">
        <v>1095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/>
      <c r="AS122" s="111"/>
      <c r="AT122" s="111"/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/>
      <c r="BH122" s="17"/>
      <c r="BI122" s="17"/>
      <c r="BJ122" s="17" t="s">
        <v>1118</v>
      </c>
      <c r="BK122" s="17" t="s">
        <v>1119</v>
      </c>
      <c r="BL122" s="16"/>
      <c r="BM122" s="133"/>
      <c r="BN122" s="133"/>
      <c r="BO122" s="133"/>
      <c r="BP122" s="18"/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/>
      </c>
    </row>
    <row r="123" spans="1:72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1090</v>
      </c>
      <c r="N124" s="130" t="s">
        <v>1091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1092</v>
      </c>
      <c r="W124" s="155" t="s">
        <v>1093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/>
      <c r="AS124" s="111"/>
      <c r="AT124" s="111"/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/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/>
      <c r="BI124" s="17"/>
      <c r="BJ124" s="17" t="s">
        <v>1120</v>
      </c>
      <c r="BK124" s="18"/>
      <c r="BL124" s="16"/>
      <c r="BM124" s="133"/>
      <c r="BN124" s="133"/>
      <c r="BO124" s="133"/>
      <c r="BP124" s="18"/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/>
      </c>
    </row>
    <row r="125" spans="1:72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1121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/>
      <c r="AS126" s="111"/>
      <c r="AT126" s="111"/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/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/>
      <c r="BI126" s="17"/>
      <c r="BJ126" s="17" t="s">
        <v>1119</v>
      </c>
      <c r="BK126" s="18"/>
      <c r="BL126" s="16"/>
      <c r="BM126" s="133"/>
      <c r="BN126" s="133"/>
      <c r="BO126" s="133"/>
      <c r="BP126" s="18"/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/>
      </c>
    </row>
    <row r="127" spans="1:72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2"/>
        <v/>
      </c>
    </row>
    <row r="128" spans="1:72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1122</v>
      </c>
      <c r="X128" s="107" t="s">
        <v>825</v>
      </c>
      <c r="Y128" s="132"/>
      <c r="Z128" s="107"/>
      <c r="AA128" s="108" t="s">
        <v>1123</v>
      </c>
      <c r="AB128" s="106" t="s">
        <v>906</v>
      </c>
      <c r="AC128" s="156"/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/>
      <c r="AS128" s="111"/>
      <c r="AT128" s="111"/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/>
      </c>
    </row>
    <row r="129" spans="1:72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1124</v>
      </c>
      <c r="W130" s="155" t="s">
        <v>867</v>
      </c>
      <c r="X130" s="107" t="s">
        <v>825</v>
      </c>
      <c r="Y130" s="132"/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/>
      <c r="AS130" s="111"/>
      <c r="AT130" s="111"/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/>
      </c>
    </row>
    <row r="131" spans="1:72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1125</v>
      </c>
      <c r="J131" s="108">
        <v>73</v>
      </c>
      <c r="K131" s="108">
        <v>287.2</v>
      </c>
      <c r="L131" s="108" t="s">
        <v>384</v>
      </c>
      <c r="M131" s="130" t="s">
        <v>1090</v>
      </c>
      <c r="N131" s="130" t="s">
        <v>1091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1092</v>
      </c>
      <c r="W131" s="155" t="s">
        <v>1126</v>
      </c>
      <c r="X131" s="107" t="s">
        <v>825</v>
      </c>
      <c r="Y131" s="132"/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/>
      <c r="AS131" s="111"/>
      <c r="AT131" s="111"/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/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/>
      </c>
    </row>
    <row r="132" spans="1:72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/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/>
      <c r="AS132" s="111"/>
      <c r="AT132" s="111"/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/>
      </c>
    </row>
    <row r="133" spans="1:72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1095</v>
      </c>
      <c r="I133" s="109" t="s">
        <v>1095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/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/>
      <c r="AS133" s="111"/>
      <c r="AT133" s="111"/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</v>
      </c>
      <c r="AZ133" s="157"/>
      <c r="BA133" s="112"/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209" t="str">
        <f t="shared" si="12"/>
        <v/>
      </c>
    </row>
    <row r="134" spans="1:72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1095</v>
      </c>
      <c r="I134" s="109" t="s">
        <v>280</v>
      </c>
      <c r="J134" s="108">
        <v>73</v>
      </c>
      <c r="K134" s="108">
        <v>262</v>
      </c>
      <c r="L134" s="108" t="s">
        <v>384</v>
      </c>
      <c r="M134" s="130" t="s">
        <v>1127</v>
      </c>
      <c r="N134" s="130" t="s">
        <v>1128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1129</v>
      </c>
      <c r="X134" s="107" t="s">
        <v>825</v>
      </c>
      <c r="Y134" s="132"/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ZECPAT2</v>
      </c>
      <c r="AL134" s="31" t="str">
        <f>BS_CONTROLE[[#This Row],[Local - Encerramento]]</f>
        <v>ZEH2</v>
      </c>
      <c r="AM134" s="108" t="str">
        <f>IF(BS_CONTROLE[[#This Row],[Entre - Estações]]=0, "-", BS_CONTROLE[[#This Row],[Entre - Estações]])</f>
        <v>ZEC-ZEH</v>
      </c>
      <c r="AN134" s="108" t="str">
        <f>IF(BS_CONTROLE[[#This Row],[SB]]=0, "-", BS_CONTROLE[[#This Row],[SB]])</f>
        <v>ZECZEH</v>
      </c>
      <c r="AO134" s="108">
        <f>IF(BS_CONTROLE[[#This Row],[SUB]]=0, "-", BS_CONTROLE[[#This Row],[SUB]])</f>
        <v>73</v>
      </c>
      <c r="AP134" s="108">
        <f>BS_CONTROLE[[#This Row],[KM - Inicio]]</f>
        <v>262</v>
      </c>
      <c r="AQ134" s="108">
        <f>BS_CONTROLE[[#This Row],[KM - Inicio]]</f>
        <v>262</v>
      </c>
      <c r="AR134" s="111"/>
      <c r="AS134" s="111"/>
      <c r="AT134" s="111"/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0</v>
      </c>
      <c r="AZ134" s="157"/>
      <c r="BA134" s="112"/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209" t="str">
        <f t="shared" si="12"/>
        <v/>
      </c>
    </row>
    <row r="135" spans="1:72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1100</v>
      </c>
      <c r="W136" s="155" t="s">
        <v>867</v>
      </c>
      <c r="X136" s="107" t="s">
        <v>862</v>
      </c>
      <c r="Y136" s="132"/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/>
      <c r="AS136" s="111"/>
      <c r="AT136" s="111"/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/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/>
      </c>
    </row>
    <row r="137" spans="1:72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2"/>
        <v/>
      </c>
    </row>
    <row r="138" spans="1:72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/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/>
      <c r="AS138" s="111"/>
      <c r="AT138" s="111"/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0</v>
      </c>
      <c r="AZ138" s="157"/>
      <c r="BA138" s="112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209" t="str">
        <f t="shared" si="12"/>
        <v/>
      </c>
    </row>
    <row r="139" spans="1:72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293" t="s">
        <v>384</v>
      </c>
      <c r="I139" s="109" t="s">
        <v>384</v>
      </c>
      <c r="J139" s="108">
        <v>42</v>
      </c>
      <c r="K139" s="108">
        <v>251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9" s="108" t="s">
        <v>1130</v>
      </c>
      <c r="W139" s="155" t="s">
        <v>867</v>
      </c>
      <c r="X139" s="107" t="s">
        <v>825</v>
      </c>
      <c r="Y139" s="132"/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250ZTO1</v>
      </c>
      <c r="AO139" s="108">
        <f>IF(BS_CONTROLE[[#This Row],[SUB]]=0, "-", BS_CONTROLE[[#This Row],[SUB]])</f>
        <v>42</v>
      </c>
      <c r="AP139" s="108">
        <f>BS_CONTROLE[[#This Row],[KM - Inicio]]</f>
        <v>251</v>
      </c>
      <c r="AQ139" s="108">
        <f>BS_CONTROLE[[#This Row],[KM - Inicio]]</f>
        <v>251</v>
      </c>
      <c r="AR139" s="111"/>
      <c r="AS139" s="111"/>
      <c r="AT139" s="111"/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/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/>
      </c>
    </row>
    <row r="140" spans="1:72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293">
        <v>249250</v>
      </c>
      <c r="I140" s="109" t="s">
        <v>1131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0.375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1132</v>
      </c>
      <c r="W140" s="155" t="s">
        <v>1133</v>
      </c>
      <c r="X140" s="107" t="s">
        <v>825</v>
      </c>
      <c r="Y140" s="132"/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/>
      <c r="AS140" s="111"/>
      <c r="AT140" s="111"/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0</v>
      </c>
      <c r="AZ140" s="157"/>
      <c r="BA140" s="112"/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209" t="str">
        <f t="shared" si="12"/>
        <v/>
      </c>
    </row>
    <row r="141" spans="1:72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2"/>
        <v/>
      </c>
    </row>
    <row r="142" spans="1:72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2"/>
        <v/>
      </c>
    </row>
    <row r="143" spans="1:72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>
      <c r="A146" s="47" t="str">
        <f t="shared" si="9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2"/>
        <v/>
      </c>
    </row>
    <row r="147" spans="1:72">
      <c r="A147" s="47" t="str">
        <f t="shared" si="9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2"/>
        <v/>
      </c>
    </row>
    <row r="148" spans="1:72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2"/>
        <v/>
      </c>
    </row>
    <row r="151" spans="1:72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2"/>
        <v/>
      </c>
    </row>
    <row r="153" spans="1:72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2"/>
        <v/>
      </c>
    </row>
    <row r="154" spans="1:72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2"/>
        <v/>
      </c>
    </row>
    <row r="157" spans="1:72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2"/>
        <v/>
      </c>
    </row>
    <row r="159" spans="1:72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2"/>
        <v/>
      </c>
    </row>
    <row r="162" spans="1:72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>
      <c r="A164" s="47" t="str">
        <f t="shared" ref="A164:A227" si="13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5">IF(BN164="","",SUBSTITUTE(BM164," ","")&amp;SUBSTITUTE(BN164," ",""))</f>
        <v/>
      </c>
    </row>
    <row r="165" spans="1:72">
      <c r="A165" s="47" t="str">
        <f t="shared" si="13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>
      <c r="A166" s="47" t="str">
        <f t="shared" si="13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>
      <c r="A167" s="47" t="str">
        <f t="shared" si="13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>
      <c r="A168" s="47" t="str">
        <f t="shared" si="13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5"/>
        <v/>
      </c>
    </row>
    <row r="169" spans="1:72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32 Y133:Z1029 Y122:Z131">
    <cfRule type="cellIs" dxfId="246" priority="54164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32 Y133:Z1029 Y122:Z131">
    <cfRule type="cellIs" dxfId="245" priority="11750" operator="equal">
      <formula>"NÃO"</formula>
    </cfRule>
    <cfRule type="cellIs" dxfId="244" priority="11751" operator="equal">
      <formula>"SIM"</formula>
    </cfRule>
  </conditionalFormatting>
  <conditionalFormatting sqref="AZ6:AZ1030">
    <cfRule type="expression" dxfId="243" priority="54206">
      <formula>#REF!=1</formula>
    </cfRule>
  </conditionalFormatting>
  <conditionalFormatting sqref="U6:U1030 BE6:BE1030 AY6:AY1030">
    <cfRule type="cellIs" dxfId="242" priority="54190" operator="equal">
      <formula>"ERRO"</formula>
    </cfRule>
  </conditionalFormatting>
  <conditionalFormatting sqref="BQ6:BQ1030">
    <cfRule type="cellIs" dxfId="241" priority="54185" operator="equal">
      <formula>"Produção e Intervalo"</formula>
    </cfRule>
    <cfRule type="cellIs" dxfId="240" priority="54186" operator="equal">
      <formula>"Aderente"</formula>
    </cfRule>
    <cfRule type="cellIs" dxfId="239" priority="54187" operator="equal">
      <formula>"Intervalo"</formula>
    </cfRule>
    <cfRule type="cellIs" dxfId="238" priority="54188" operator="equal">
      <formula>"Produção"</formula>
    </cfRule>
    <cfRule type="cellIs" dxfId="237" priority="54189" operator="equal">
      <formula>"ERRO"</formula>
    </cfRule>
  </conditionalFormatting>
  <conditionalFormatting sqref="BR6:BS1030">
    <cfRule type="cellIs" dxfId="236" priority="54167" operator="equal">
      <formula>"*"</formula>
    </cfRule>
    <cfRule type="cellIs" dxfId="235" priority="54168" operator="greaterThanOrEqual">
      <formula>1</formula>
    </cfRule>
    <cfRule type="cellIs" dxfId="234" priority="54169" operator="lessThan">
      <formula>1</formula>
    </cfRule>
  </conditionalFormatting>
  <conditionalFormatting sqref="Y8:Z13">
    <cfRule type="cellIs" dxfId="233" priority="293" operator="equal">
      <formula>"OPORTUNIDADE"</formula>
    </cfRule>
  </conditionalFormatting>
  <conditionalFormatting sqref="Y8:Z13">
    <cfRule type="cellIs" dxfId="232" priority="291" operator="equal">
      <formula>"NÃO"</formula>
    </cfRule>
    <cfRule type="cellIs" dxfId="231" priority="292" operator="equal">
      <formula>"SIM"</formula>
    </cfRule>
  </conditionalFormatting>
  <conditionalFormatting sqref="Y17:Z18">
    <cfRule type="cellIs" dxfId="230" priority="290" operator="equal">
      <formula>"OPORTUNIDADE"</formula>
    </cfRule>
  </conditionalFormatting>
  <conditionalFormatting sqref="Y17:Z18">
    <cfRule type="cellIs" dxfId="229" priority="288" operator="equal">
      <formula>"NÃO"</formula>
    </cfRule>
    <cfRule type="cellIs" dxfId="228" priority="289" operator="equal">
      <formula>"SIM"</formula>
    </cfRule>
  </conditionalFormatting>
  <conditionalFormatting sqref="BJ8:BJ1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7" priority="276" operator="equal">
      <formula>"OPORTUNIDADE"</formula>
    </cfRule>
  </conditionalFormatting>
  <conditionalFormatting sqref="Y19:Z19">
    <cfRule type="cellIs" dxfId="226" priority="274" operator="equal">
      <formula>"NÃO"</formula>
    </cfRule>
    <cfRule type="cellIs" dxfId="225" priority="275" operator="equal">
      <formula>"SIM"</formula>
    </cfRule>
  </conditionalFormatting>
  <conditionalFormatting sqref="Z29">
    <cfRule type="cellIs" dxfId="224" priority="273" operator="equal">
      <formula>"OPORTUNIDADE"</formula>
    </cfRule>
  </conditionalFormatting>
  <conditionalFormatting sqref="Z29">
    <cfRule type="cellIs" dxfId="223" priority="271" operator="equal">
      <formula>"NÃO"</formula>
    </cfRule>
    <cfRule type="cellIs" dxfId="222" priority="272" operator="equal">
      <formula>"SIM"</formula>
    </cfRule>
  </conditionalFormatting>
  <conditionalFormatting sqref="BP1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1" priority="264" operator="equal">
      <formula>"OPORTUNIDADE"</formula>
    </cfRule>
  </conditionalFormatting>
  <conditionalFormatting sqref="Y16">
    <cfRule type="cellIs" dxfId="220" priority="262" operator="equal">
      <formula>"NÃO"</formula>
    </cfRule>
    <cfRule type="cellIs" dxfId="219" priority="263" operator="equal">
      <formula>"SIM"</formula>
    </cfRule>
  </conditionalFormatting>
  <conditionalFormatting sqref="BK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8" priority="247" operator="equal">
      <formula>"OPORTUNIDADE"</formula>
    </cfRule>
  </conditionalFormatting>
  <conditionalFormatting sqref="Z32:Z33">
    <cfRule type="cellIs" dxfId="217" priority="245" operator="equal">
      <formula>"NÃO"</formula>
    </cfRule>
    <cfRule type="cellIs" dxfId="216" priority="246" operator="equal">
      <formula>"SIM"</formula>
    </cfRule>
  </conditionalFormatting>
  <conditionalFormatting sqref="Y32:Y33">
    <cfRule type="cellIs" dxfId="215" priority="244" operator="equal">
      <formula>"OPORTUNIDADE"</formula>
    </cfRule>
  </conditionalFormatting>
  <conditionalFormatting sqref="Y32:Y33">
    <cfRule type="cellIs" dxfId="214" priority="242" operator="equal">
      <formula>"NÃO"</formula>
    </cfRule>
    <cfRule type="cellIs" dxfId="213" priority="243" operator="equal">
      <formula>"SIM"</formula>
    </cfRule>
  </conditionalFormatting>
  <conditionalFormatting sqref="BK2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2" priority="235" operator="equal">
      <formula>"OPORTUNIDADE"</formula>
    </cfRule>
  </conditionalFormatting>
  <conditionalFormatting sqref="Y40:Y46 Y34:Y38">
    <cfRule type="cellIs" dxfId="211" priority="233" operator="equal">
      <formula>"NÃO"</formula>
    </cfRule>
    <cfRule type="cellIs" dxfId="210" priority="234" operator="equal">
      <formula>"SIM"</formula>
    </cfRule>
  </conditionalFormatting>
  <conditionalFormatting sqref="BK1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9" priority="224" operator="equal">
      <formula>"OPORTUNIDADE"</formula>
    </cfRule>
  </conditionalFormatting>
  <conditionalFormatting sqref="Z36:Z37">
    <cfRule type="cellIs" dxfId="208" priority="222" operator="equal">
      <formula>"NÃO"</formula>
    </cfRule>
    <cfRule type="cellIs" dxfId="207" priority="223" operator="equal">
      <formula>"SIM"</formula>
    </cfRule>
  </conditionalFormatting>
  <conditionalFormatting sqref="Z38:Z39">
    <cfRule type="cellIs" dxfId="206" priority="221" operator="equal">
      <formula>"OPORTUNIDADE"</formula>
    </cfRule>
  </conditionalFormatting>
  <conditionalFormatting sqref="Z38:Z39">
    <cfRule type="cellIs" dxfId="205" priority="219" operator="equal">
      <formula>"NÃO"</formula>
    </cfRule>
    <cfRule type="cellIs" dxfId="204" priority="220" operator="equal">
      <formula>"SIM"</formula>
    </cfRule>
  </conditionalFormatting>
  <conditionalFormatting sqref="Z46">
    <cfRule type="cellIs" dxfId="203" priority="218" operator="equal">
      <formula>"OPORTUNIDADE"</formula>
    </cfRule>
  </conditionalFormatting>
  <conditionalFormatting sqref="Z46">
    <cfRule type="cellIs" dxfId="202" priority="216" operator="equal">
      <formula>"NÃO"</formula>
    </cfRule>
    <cfRule type="cellIs" dxfId="201" priority="217" operator="equal">
      <formula>"SIM"</formula>
    </cfRule>
  </conditionalFormatting>
  <conditionalFormatting sqref="BP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0" priority="206" operator="equal">
      <formula>"OPORTUNIDADE"</formula>
    </cfRule>
  </conditionalFormatting>
  <conditionalFormatting sqref="Y29">
    <cfRule type="cellIs" dxfId="199" priority="204" operator="equal">
      <formula>"NÃO"</formula>
    </cfRule>
    <cfRule type="cellIs" dxfId="198" priority="205" operator="equal">
      <formula>"SIM"</formula>
    </cfRule>
  </conditionalFormatting>
  <conditionalFormatting sqref="Y39">
    <cfRule type="cellIs" dxfId="197" priority="203" operator="equal">
      <formula>"OPORTUNIDADE"</formula>
    </cfRule>
  </conditionalFormatting>
  <conditionalFormatting sqref="Y39">
    <cfRule type="cellIs" dxfId="196" priority="201" operator="equal">
      <formula>"NÃO"</formula>
    </cfRule>
    <cfRule type="cellIs" dxfId="195" priority="202" operator="equal">
      <formula>"SIM"</formula>
    </cfRule>
  </conditionalFormatting>
  <conditionalFormatting sqref="BK3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4" priority="193" operator="equal">
      <formula>"OPORTUNIDADE"</formula>
    </cfRule>
  </conditionalFormatting>
  <conditionalFormatting sqref="Z49:Z50">
    <cfRule type="cellIs" dxfId="193" priority="191" operator="equal">
      <formula>"NÃO"</formula>
    </cfRule>
    <cfRule type="cellIs" dxfId="192" priority="192" operator="equal">
      <formula>"SIM"</formula>
    </cfRule>
  </conditionalFormatting>
  <conditionalFormatting sqref="BK3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1" priority="164" operator="equal">
      <formula>"OPORTUNIDADE"</formula>
    </cfRule>
  </conditionalFormatting>
  <conditionalFormatting sqref="Z53">
    <cfRule type="cellIs" dxfId="190" priority="162" operator="equal">
      <formula>"NÃO"</formula>
    </cfRule>
    <cfRule type="cellIs" dxfId="189" priority="163" operator="equal">
      <formula>"SIM"</formula>
    </cfRule>
  </conditionalFormatting>
  <conditionalFormatting sqref="BK3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8" priority="152" operator="equal">
      <formula>"OPORTUNIDADE"</formula>
    </cfRule>
  </conditionalFormatting>
  <conditionalFormatting sqref="Z54:Z55">
    <cfRule type="cellIs" dxfId="187" priority="150" operator="equal">
      <formula>"NÃO"</formula>
    </cfRule>
    <cfRule type="cellIs" dxfId="186" priority="151" operator="equal">
      <formula>"SIM"</formula>
    </cfRule>
  </conditionalFormatting>
  <conditionalFormatting sqref="Z56">
    <cfRule type="cellIs" dxfId="185" priority="146" operator="equal">
      <formula>"OPORTUNIDADE"</formula>
    </cfRule>
  </conditionalFormatting>
  <conditionalFormatting sqref="Z56">
    <cfRule type="cellIs" dxfId="184" priority="144" operator="equal">
      <formula>"NÃO"</formula>
    </cfRule>
    <cfRule type="cellIs" dxfId="183" priority="145" operator="equal">
      <formula>"SIM"</formula>
    </cfRule>
  </conditionalFormatting>
  <conditionalFormatting sqref="Z63:Z65">
    <cfRule type="cellIs" dxfId="182" priority="137" operator="equal">
      <formula>"OPORTUNIDADE"</formula>
    </cfRule>
  </conditionalFormatting>
  <conditionalFormatting sqref="Z63:Z65">
    <cfRule type="cellIs" dxfId="181" priority="135" operator="equal">
      <formula>"NÃO"</formula>
    </cfRule>
    <cfRule type="cellIs" dxfId="180" priority="136" operator="equal">
      <formula>"SIM"</formula>
    </cfRule>
  </conditionalFormatting>
  <conditionalFormatting sqref="BK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9" priority="99" operator="equal">
      <formula>"OPORTUNIDADE"</formula>
    </cfRule>
  </conditionalFormatting>
  <conditionalFormatting sqref="Z70:Z71">
    <cfRule type="cellIs" dxfId="178" priority="97" operator="equal">
      <formula>"NÃO"</formula>
    </cfRule>
    <cfRule type="cellIs" dxfId="177" priority="98" operator="equal">
      <formula>"SIM"</formula>
    </cfRule>
  </conditionalFormatting>
  <conditionalFormatting sqref="Z72">
    <cfRule type="cellIs" dxfId="176" priority="90" operator="equal">
      <formula>"OPORTUNIDADE"</formula>
    </cfRule>
  </conditionalFormatting>
  <conditionalFormatting sqref="Z72">
    <cfRule type="cellIs" dxfId="175" priority="88" operator="equal">
      <formula>"NÃO"</formula>
    </cfRule>
    <cfRule type="cellIs" dxfId="174" priority="89" operator="equal">
      <formula>"SIM"</formula>
    </cfRule>
  </conditionalFormatting>
  <conditionalFormatting sqref="BK5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7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3" priority="79" operator="equal">
      <formula>"OPORTUNIDADE"</formula>
    </cfRule>
  </conditionalFormatting>
  <conditionalFormatting sqref="Z76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BK6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0" priority="70" operator="equal">
      <formula>"OPORTUNIDADE"</formula>
    </cfRule>
  </conditionalFormatting>
  <conditionalFormatting sqref="Z99:Z100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BK7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7" priority="52" operator="equal">
      <formula>"OPORTUNIDADE"</formula>
    </cfRule>
  </conditionalFormatting>
  <conditionalFormatting sqref="Z87">
    <cfRule type="cellIs" dxfId="166" priority="50" operator="equal">
      <formula>"NÃO"</formula>
    </cfRule>
    <cfRule type="cellIs" dxfId="165" priority="51" operator="equal">
      <formula>"SIM"</formula>
    </cfRule>
  </conditionalFormatting>
  <conditionalFormatting sqref="BK6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96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1 BK123:BK1029">
    <cfRule type="iconSet" priority="61215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27">
      <iconSet showValue="0">
        <cfvo type="percent" val="0"/>
        <cfvo type="num" val="1"/>
        <cfvo type="num" val="1" gte="0"/>
      </iconSet>
    </cfRule>
    <cfRule type="iconSet" priority="61228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31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33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4" priority="47" operator="equal">
      <formula>"OPORTUNIDADE"</formula>
    </cfRule>
  </conditionalFormatting>
  <conditionalFormatting sqref="Z90">
    <cfRule type="cellIs" dxfId="163" priority="45" operator="equal">
      <formula>"NÃO"</formula>
    </cfRule>
    <cfRule type="cellIs" dxfId="162" priority="46" operator="equal">
      <formula>"SIM"</formula>
    </cfRule>
  </conditionalFormatting>
  <conditionalFormatting sqref="BK8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1" priority="19" operator="equal">
      <formula>"OPORTUNIDADE"</formula>
    </cfRule>
  </conditionalFormatting>
  <conditionalFormatting sqref="Z110">
    <cfRule type="cellIs" dxfId="160" priority="17" operator="equal">
      <formula>"NÃO"</formula>
    </cfRule>
    <cfRule type="cellIs" dxfId="159" priority="18" operator="equal">
      <formula>"SIM"</formula>
    </cfRule>
  </conditionalFormatting>
  <conditionalFormatting sqref="Z121">
    <cfRule type="cellIs" dxfId="158" priority="16" operator="equal">
      <formula>"OPORTUNIDADE"</formula>
    </cfRule>
  </conditionalFormatting>
  <conditionalFormatting sqref="Z121">
    <cfRule type="cellIs" dxfId="157" priority="14" operator="equal">
      <formula>"NÃO"</formula>
    </cfRule>
    <cfRule type="cellIs" dxfId="156" priority="15" operator="equal">
      <formula>"SIM"</formula>
    </cfRule>
  </conditionalFormatting>
  <conditionalFormatting sqref="BK10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5" priority="3" operator="equal">
      <formula>"OPORTUNIDADE"</formula>
    </cfRule>
  </conditionalFormatting>
  <conditionalFormatting sqref="Z132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" xr:uid="{D50C8F1C-1457-4B16-BCED-8805920651BE}"/>
    <dataValidation type="list" allowBlank="1" showInputMessage="1" showErrorMessage="1" sqref="D6:D7 D14:D15 D30:D31 D39 D47:D48 D66 D69 D57 D77 D79:D80 D73:D75 D83 D91:D95 D97 D89 D101 D103:D109 D111:D120 D122:D131 D133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70" sqref="E1066:G107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1134</v>
      </c>
      <c r="C2" s="124" t="s">
        <v>755</v>
      </c>
      <c r="D2" s="79" t="s">
        <v>757</v>
      </c>
      <c r="E2" s="79" t="s">
        <v>1135</v>
      </c>
      <c r="F2" s="102" t="s">
        <v>1136</v>
      </c>
      <c r="G2" s="79" t="s">
        <v>1137</v>
      </c>
      <c r="H2" s="79" t="s">
        <v>1138</v>
      </c>
      <c r="I2" s="79" t="s">
        <v>1139</v>
      </c>
      <c r="J2" s="79" t="s">
        <v>1140</v>
      </c>
      <c r="K2" s="81" t="s">
        <v>1141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*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*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*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*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*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ZECPAT2</v>
      </c>
      <c r="F122" s="103" t="str">
        <f>IF(SP_NORTE!M134="","*",SP_NORTE!M134)</f>
        <v>ZEC-ZEH</v>
      </c>
      <c r="G122" s="98" t="str">
        <f>IF(SP_NORTE!I134="","*",SP_NORTE!I134)</f>
        <v>ZEH2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*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*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" sqref="F10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1142</v>
      </c>
      <c r="V1" s="282"/>
      <c r="W1" s="282"/>
    </row>
    <row r="2" spans="1:23" ht="15" customHeight="1">
      <c r="A2" s="90" t="s">
        <v>1143</v>
      </c>
      <c r="B2" s="90" t="s">
        <v>1144</v>
      </c>
      <c r="C2" s="90" t="s">
        <v>380</v>
      </c>
      <c r="D2" s="91" t="s">
        <v>770</v>
      </c>
      <c r="E2" s="91" t="s">
        <v>4</v>
      </c>
      <c r="F2" s="91" t="s">
        <v>1145</v>
      </c>
      <c r="G2" s="91" t="s">
        <v>1146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1147</v>
      </c>
      <c r="T2" s="94" t="s">
        <v>773</v>
      </c>
      <c r="U2" s="141">
        <f ca="1">TODAY()-1</f>
        <v>46088</v>
      </c>
      <c r="V2" s="141">
        <f ca="1">U2-1</f>
        <v>46087</v>
      </c>
      <c r="W2" s="141">
        <f ca="1">V2-1</f>
        <v>46086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50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414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250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>
        <f ca="1">_xlfn.XLOOKUP(G10&amp;$V$2,BS_CONTROLE[CHAVE],BS_CONTROLE[Quantidade_11],"-")</f>
        <v>1</v>
      </c>
      <c r="W10" s="140">
        <f ca="1">_xlfn.XLOOKUP(G10&amp;$W$2,BS_CONTROLE[CHAVE],BS_CONTROLE[Quantidade_11],"-")</f>
        <v>670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50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414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250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>
        <f ca="1">_xlfn.XLOOKUP(G17&amp;$V$2,BS_CONTROLE[CHAVE],BS_CONTROLE[Quantidade_11],"-")</f>
        <v>2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2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2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2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1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>
        <f ca="1">_xlfn.XLOOKUP(G26&amp;$V$2,BS_CONTROLE[CHAVE],BS_CONTROLE[Quantidade_11],"-")</f>
        <v>1</v>
      </c>
      <c r="W26" s="140">
        <f ca="1">_xlfn.XLOOKUP(G26&amp;$W$2,BS_CONTROLE[CHAVE],BS_CONTROLE[Quantidade_11],"-")</f>
        <v>670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1248</v>
      </c>
      <c r="W29" s="140">
        <f ca="1">_xlfn.XLOOKUP(G29&amp;$W$2,BS_CONTROLE[CHAVE],BS_CONTROLE[Quantidade_11],"-")</f>
        <v>0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50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>
        <f ca="1">_xlfn.XLOOKUP(G32&amp;$V$2,BS_CONTROLE[CHAVE],BS_CONTROLE[Quantidade_11],"-")</f>
        <v>2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414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250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2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2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2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1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>
        <f ca="1">_xlfn.XLOOKUP(G43&amp;$V$2,BS_CONTROLE[CHAVE],BS_CONTROLE[Quantidade_11],"-")</f>
        <v>1</v>
      </c>
      <c r="W43" s="140">
        <f ca="1">_xlfn.XLOOKUP(G43&amp;$W$2,BS_CONTROLE[CHAVE],BS_CONTROLE[Quantidade_11],"-")</f>
        <v>670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1248</v>
      </c>
      <c r="W46" s="140">
        <f ca="1">_xlfn.XLOOKUP(G46&amp;$W$2,BS_CONTROLE[CHAVE],BS_CONTROLE[Quantidade_11],"-")</f>
        <v>0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50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>
        <f ca="1">_xlfn.XLOOKUP(G49&amp;$V$2,BS_CONTROLE[CHAVE],BS_CONTROLE[Quantidade_11],"-")</f>
        <v>2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414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 t="str">
        <f ca="1">_xlfn.XLOOKUP(G52&amp;$U$2,BS_CONTROLE[CHAVE],BS_CONTROLE[Quantidade_11],"-")</f>
        <v>-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250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2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2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2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1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>
        <f ca="1">_xlfn.XLOOKUP(G60&amp;$V$2,BS_CONTROLE[CHAVE],BS_CONTROLE[Quantidade_11],"-")</f>
        <v>1</v>
      </c>
      <c r="W60" s="140">
        <f ca="1">_xlfn.XLOOKUP(G60&amp;$W$2,BS_CONTROLE[CHAVE],BS_CONTROLE[Quantidade_11],"-")</f>
        <v>670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>
        <f ca="1">_xlfn.XLOOKUP(G63&amp;$W$2,BS_CONTROLE[CHAVE],BS_CONTROLE[Quantidade_11],"-")</f>
        <v>1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1248</v>
      </c>
      <c r="W64" s="140">
        <f ca="1">_xlfn.XLOOKUP(G64&amp;$W$2,BS_CONTROLE[CHAVE],BS_CONTROLE[Quantidade_11],"-")</f>
        <v>0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50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414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>
        <f ca="1">_xlfn.XLOOKUP(G68&amp;$V$2,BS_CONTROLE[CHAVE],BS_CONTROLE[Quantidade_11],"-")</f>
        <v>2</v>
      </c>
      <c r="W68" s="140">
        <f ca="1">_xlfn.XLOOKUP(G68&amp;$W$2,BS_CONTROLE[CHAVE],BS_CONTROLE[Quantidade_11],"-")</f>
        <v>0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250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2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 t="str">
        <f ca="1">_xlfn.XLOOKUP(G73&amp;$U$2,BS_CONTROLE[CHAVE],BS_CONTROLE[Quantidade_11],"-")</f>
        <v>-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2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2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>
        <f ca="1">_xlfn.XLOOKUP(G76&amp;$V$2,BS_CONTROLE[CHAVE],BS_CONTROLE[Quantidade_11],"-")</f>
        <v>0</v>
      </c>
      <c r="W76" s="140">
        <f ca="1">_xlfn.XLOOKUP(G76&amp;$W$2,BS_CONTROLE[CHAVE],BS_CONTROLE[Quantidade_11],"-")</f>
        <v>1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>
        <f ca="1">_xlfn.XLOOKUP(G77&amp;$W$2,BS_CONTROLE[CHAVE],BS_CONTROLE[Quantidade_11],"-")</f>
        <v>0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>
        <f ca="1">_xlfn.XLOOKUP(G78&amp;$V$2,BS_CONTROLE[CHAVE],BS_CONTROLE[Quantidade_11],"-")</f>
        <v>1</v>
      </c>
      <c r="W78" s="140">
        <f ca="1">_xlfn.XLOOKUP(G78&amp;$W$2,BS_CONTROLE[CHAVE],BS_CONTROLE[Quantidade_11],"-")</f>
        <v>670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>
        <f ca="1">_xlfn.XLOOKUP(G81&amp;$V$2,BS_CONTROLE[CHAVE],BS_CONTROLE[Quantidade_11],"-")</f>
        <v>0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1248</v>
      </c>
      <c r="W82" s="140">
        <f ca="1">_xlfn.XLOOKUP(G82&amp;$W$2,BS_CONTROLE[CHAVE],BS_CONTROLE[Quantidade_11],"-")</f>
        <v>0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414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>
        <f ca="1">_xlfn.XLOOKUP(G85&amp;$V$2,BS_CONTROLE[CHAVE],BS_CONTROLE[Quantidade_11],"-")</f>
        <v>2</v>
      </c>
      <c r="W85" s="140">
        <f ca="1">_xlfn.XLOOKUP(G85&amp;$W$2,BS_CONTROLE[CHAVE],BS_CONTROLE[Quantidade_11],"-")</f>
        <v>0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50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250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1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>
        <f ca="1">_xlfn.XLOOKUP(G90&amp;$V$2,BS_CONTROLE[CHAVE],BS_CONTROLE[Quantidade_11],"-")</f>
        <v>0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1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2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2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2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 t="str">
        <f ca="1">_xlfn.XLOOKUP(G96&amp;$U$2,BS_CONTROLE[CHAVE],BS_CONTROLE[Quantidade_11],"-")</f>
        <v>-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>
        <f ca="1">_xlfn.XLOOKUP(G97&amp;$V$2,BS_CONTROLE[CHAVE],BS_CONTROLE[Quantidade_11],"-")</f>
        <v>1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>
        <f ca="1">_xlfn.XLOOKUP(G98&amp;$V$2,BS_CONTROLE[CHAVE],BS_CONTROLE[Quantidade_11],"-")</f>
        <v>0</v>
      </c>
      <c r="W98" s="140">
        <f ca="1">_xlfn.XLOOKUP(G98&amp;$W$2,BS_CONTROLE[CHAVE],BS_CONTROLE[Quantidade_11],"-")</f>
        <v>1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>
        <f ca="1">_xlfn.XLOOKUP(G99&amp;$V$2,BS_CONTROLE[CHAVE],BS_CONTROLE[Quantidade_11],"-")</f>
        <v>1</v>
      </c>
      <c r="W99" s="140">
        <f ca="1">_xlfn.XLOOKUP(G99&amp;$W$2,BS_CONTROLE[CHAVE],BS_CONTROLE[Quantidade_11],"-")</f>
        <v>670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414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50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250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1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>
        <f ca="1">_xlfn.XLOOKUP(G110&amp;$U$2,BS_CONTROLE[CHAVE],BS_CONTROLE[Quantidade_11],"-")</f>
        <v>2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2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1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250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50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414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1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50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250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TMI-ZEB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ZECPAT2</v>
      </c>
      <c r="J131" s="149" t="str">
        <f>IF(SP_NORTE!I134="","*",SP_NORTE!I134)</f>
        <v>ZEH2</v>
      </c>
      <c r="K131" s="142" t="str">
        <f>IF(SP_NORTE!M134="","*",SP_NORTE!M134)</f>
        <v>ZEC-ZEH</v>
      </c>
      <c r="L131" s="142" t="str">
        <f>IF(SP_NORTE!N134="","*",SP_NORTE!N134)</f>
        <v>ZECZEH</v>
      </c>
      <c r="M131" s="143">
        <f>IF(SP_NORTE!J134="","*",SP_NORTE!J134)</f>
        <v>73</v>
      </c>
      <c r="N131" s="148">
        <f>IF(SP_NORTE!K134="","*",SP_NORTE!K134)</f>
        <v>262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414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1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>
        <f ca="1">_xlfn.XLOOKUP(G135&amp;$V$2,BS_CONTROLE[CHAVE],BS_CONTROLE[Quantidade_11],"-")</f>
        <v>1</v>
      </c>
      <c r="W135" s="140">
        <f ca="1">_xlfn.XLOOKUP(G135&amp;$W$2,BS_CONTROLE[CHAVE],BS_CONTROLE[Quantidade_11],"-")</f>
        <v>670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250ZTO1</v>
      </c>
      <c r="M136" s="143">
        <f>IF(SP_NORTE!J139="","*",SP_NORTE!J139)</f>
        <v>42</v>
      </c>
      <c r="N136" s="148">
        <f>IF(SP_NORTE!K139="","*",SP_NORTE!K139)</f>
        <v>251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2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0.375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1148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1149</v>
      </c>
      <c r="D5" s="284"/>
      <c r="E5" s="284"/>
      <c r="F5" s="284"/>
      <c r="G5" s="284"/>
      <c r="H5" s="284"/>
      <c r="I5" s="284"/>
      <c r="J5" s="285"/>
      <c r="K5" s="286" t="s">
        <v>1150</v>
      </c>
      <c r="L5" s="287"/>
      <c r="M5" s="287"/>
      <c r="N5" s="287"/>
      <c r="O5" s="288" t="s">
        <v>1151</v>
      </c>
      <c r="P5" s="289"/>
    </row>
    <row r="6" spans="1:16" s="77" customFormat="1" ht="15" customHeight="1">
      <c r="A6" s="69" t="s">
        <v>1145</v>
      </c>
      <c r="B6" s="78" t="s">
        <v>1144</v>
      </c>
      <c r="C6" s="79" t="s">
        <v>770</v>
      </c>
      <c r="D6" s="80" t="s">
        <v>771</v>
      </c>
      <c r="E6" s="79" t="s">
        <v>1152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1153</v>
      </c>
      <c r="M6" s="83" t="s">
        <v>402</v>
      </c>
      <c r="N6" s="84" t="s">
        <v>765</v>
      </c>
      <c r="O6" s="160" t="s">
        <v>808</v>
      </c>
      <c r="P6" s="136" t="s">
        <v>1154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 xml:space="preserve">MC1 13h 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TMI-ZEB</v>
      </c>
      <c r="E106" s="86" t="str">
        <f>IF(SP_NORTE!D134="","*",SP_NORTE!D134)</f>
        <v>V88</v>
      </c>
      <c r="F106" s="86" t="str">
        <f>IF(SP_NORTE!H134="","*",SP_NORTE!H134)</f>
        <v>ZECPAT2</v>
      </c>
      <c r="G106" s="86" t="str">
        <f>IF(SP_NORTE!M134="","*",SP_NORTE!M134)</f>
        <v>ZEC-ZEH</v>
      </c>
      <c r="H106" s="119">
        <f>IF(SP_NORTE!K134="","*",SP_NORTE!K134)</f>
        <v>262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ZECPAT2</v>
      </c>
      <c r="L106" s="86" t="str">
        <f>IF(SP_NORTE!AM134="","*",SP_NORTE!AM134)</f>
        <v>ZEC-ZEH</v>
      </c>
      <c r="M106" s="86">
        <f>IF(SP_NORTE!AP134="","*",SP_NORTE!AP134)</f>
        <v>262</v>
      </c>
      <c r="N106" s="86" t="str">
        <f>IF(SP_NORTE!AM134="","*",SP_NORTE!AM134)</f>
        <v>ZEC-ZEH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251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251</v>
      </c>
      <c r="N111" s="86" t="str">
        <f>IF(SP_NORTE!AM139="","*",SP_NORTE!AM139)</f>
        <v>ZTO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0.375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1155</v>
      </c>
      <c r="C3" s="206" t="s">
        <v>1156</v>
      </c>
      <c r="D3" s="206" t="s">
        <v>1157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1158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1159</v>
      </c>
      <c r="E3" s="167" t="s">
        <v>1160</v>
      </c>
      <c r="F3" s="167" t="s">
        <v>1161</v>
      </c>
      <c r="G3" s="167" t="s">
        <v>1162</v>
      </c>
      <c r="H3" s="167" t="s">
        <v>1163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1164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1165</v>
      </c>
      <c r="C4" s="164" t="s">
        <v>1166</v>
      </c>
      <c r="D4" s="164" t="s">
        <v>1167</v>
      </c>
      <c r="E4" s="164" t="s">
        <v>1168</v>
      </c>
      <c r="F4" s="164" t="s">
        <v>4</v>
      </c>
      <c r="G4" s="164" t="s">
        <v>1169</v>
      </c>
    </row>
    <row r="5" spans="2:7">
      <c r="B5" s="165" t="s">
        <v>1170</v>
      </c>
      <c r="C5" s="165">
        <v>257068</v>
      </c>
      <c r="D5" s="165" t="s">
        <v>1171</v>
      </c>
      <c r="E5" s="165" t="s">
        <v>1172</v>
      </c>
      <c r="F5" s="165" t="s">
        <v>1172</v>
      </c>
      <c r="G5" s="166">
        <v>46296</v>
      </c>
    </row>
    <row r="6" spans="2:7">
      <c r="B6" s="165" t="s">
        <v>1173</v>
      </c>
      <c r="C6" s="165" t="s">
        <v>384</v>
      </c>
      <c r="D6" s="165" t="s">
        <v>384</v>
      </c>
      <c r="E6" s="165" t="s">
        <v>384</v>
      </c>
      <c r="F6" s="165" t="s">
        <v>1174</v>
      </c>
      <c r="G6" s="166" t="s">
        <v>384</v>
      </c>
    </row>
    <row r="7" spans="2:7">
      <c r="B7" s="165" t="s">
        <v>1175</v>
      </c>
      <c r="C7" s="165">
        <v>257472</v>
      </c>
      <c r="D7" s="165" t="s">
        <v>1176</v>
      </c>
      <c r="E7" s="165" t="s">
        <v>1177</v>
      </c>
      <c r="F7" s="165" t="s">
        <v>1177</v>
      </c>
      <c r="G7" s="166">
        <v>45992</v>
      </c>
    </row>
    <row r="8" spans="2:7">
      <c r="B8" s="165" t="s">
        <v>1178</v>
      </c>
      <c r="C8" s="165">
        <v>260307</v>
      </c>
      <c r="D8" s="165" t="s">
        <v>1179</v>
      </c>
      <c r="E8" s="165" t="s">
        <v>1180</v>
      </c>
      <c r="F8" s="165" t="s">
        <v>1177</v>
      </c>
      <c r="G8" s="166">
        <v>46082</v>
      </c>
    </row>
    <row r="9" spans="2:7">
      <c r="B9" s="165" t="s">
        <v>1181</v>
      </c>
      <c r="C9" s="165">
        <v>333033</v>
      </c>
      <c r="D9" s="165" t="s">
        <v>1182</v>
      </c>
      <c r="E9" s="165" t="s">
        <v>1174</v>
      </c>
      <c r="F9" s="165" t="s">
        <v>1183</v>
      </c>
      <c r="G9" s="165" t="s">
        <v>384</v>
      </c>
    </row>
    <row r="10" spans="2:7">
      <c r="B10" s="165" t="s">
        <v>1184</v>
      </c>
      <c r="C10" s="165"/>
      <c r="D10" s="165"/>
      <c r="E10" s="165" t="s">
        <v>1174</v>
      </c>
      <c r="F10" s="165" t="s">
        <v>1183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1185</v>
      </c>
      <c r="C1" s="25" t="s">
        <v>831</v>
      </c>
      <c r="E1" s="25" t="s">
        <v>1148</v>
      </c>
      <c r="G1" s="25" t="s">
        <v>1186</v>
      </c>
      <c r="H1" s="27"/>
      <c r="I1" s="25" t="s">
        <v>1187</v>
      </c>
      <c r="J1" s="27"/>
      <c r="K1" s="25" t="s">
        <v>1188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1189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1190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1191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1192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1193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1194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1195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1196</v>
      </c>
      <c r="B13" s="4" t="s">
        <v>1024</v>
      </c>
      <c r="C13" s="4" t="s">
        <v>1197</v>
      </c>
      <c r="D13" s="4" t="s">
        <v>964</v>
      </c>
      <c r="E13" s="4" t="s">
        <v>1198</v>
      </c>
      <c r="F13" s="4" t="s">
        <v>1199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1200</v>
      </c>
      <c r="N13" s="4" t="s">
        <v>1201</v>
      </c>
      <c r="O13" s="4" t="s">
        <v>1202</v>
      </c>
      <c r="P13" s="4" t="s">
        <v>827</v>
      </c>
      <c r="Q13" s="4" t="s">
        <v>1203</v>
      </c>
      <c r="R13" s="4" t="s">
        <v>991</v>
      </c>
      <c r="S13" s="4" t="s">
        <v>1204</v>
      </c>
      <c r="T13" s="4" t="s">
        <v>1205</v>
      </c>
      <c r="U13" s="4" t="s">
        <v>1206</v>
      </c>
      <c r="V13" s="32" t="s">
        <v>1207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1208</v>
      </c>
      <c r="B14" s="34" t="s">
        <v>1209</v>
      </c>
      <c r="C14" s="34" t="s">
        <v>1210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1211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1212</v>
      </c>
      <c r="R14" s="34" t="s">
        <v>992</v>
      </c>
      <c r="S14" s="34" t="s">
        <v>965</v>
      </c>
      <c r="T14" s="34" t="s">
        <v>965</v>
      </c>
      <c r="U14" s="34" t="s">
        <v>1206</v>
      </c>
      <c r="V14" s="35" t="s">
        <v>1207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1213</v>
      </c>
      <c r="B15" s="34" t="s">
        <v>1025</v>
      </c>
      <c r="C15" s="34" t="str">
        <f>""</f>
        <v/>
      </c>
      <c r="D15" s="34"/>
      <c r="E15" s="34"/>
      <c r="F15" s="34"/>
      <c r="G15" s="34" t="s">
        <v>1214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1146</v>
      </c>
      <c r="T15" s="34" t="s">
        <v>1146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1215</v>
      </c>
      <c r="L16" s="34"/>
      <c r="M16" s="34"/>
      <c r="N16" s="34"/>
      <c r="O16" s="34"/>
      <c r="P16" s="34"/>
      <c r="Q16" s="34"/>
      <c r="R16" s="34" t="s">
        <v>1216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1217</v>
      </c>
      <c r="B28" s="30" t="s">
        <v>1218</v>
      </c>
      <c r="C28" s="30" t="s">
        <v>1219</v>
      </c>
      <c r="D28" s="30" t="s">
        <v>1220</v>
      </c>
      <c r="E28" s="30" t="s">
        <v>1221</v>
      </c>
      <c r="F28" s="30" t="s">
        <v>1222</v>
      </c>
      <c r="G28" s="30" t="s">
        <v>1223</v>
      </c>
      <c r="H28" s="30" t="s">
        <v>1224</v>
      </c>
      <c r="I28" s="30" t="s">
        <v>1225</v>
      </c>
      <c r="J28" s="30" t="s">
        <v>1226</v>
      </c>
      <c r="K28" s="30" t="s">
        <v>1227</v>
      </c>
      <c r="L28" s="30" t="s">
        <v>1228</v>
      </c>
      <c r="M28" s="30" t="s">
        <v>1229</v>
      </c>
      <c r="N28" s="30" t="s">
        <v>1230</v>
      </c>
      <c r="O28" s="30" t="s">
        <v>1231</v>
      </c>
      <c r="P28" s="30" t="s">
        <v>1232</v>
      </c>
      <c r="Q28" s="30" t="s">
        <v>1233</v>
      </c>
      <c r="R28" s="30" t="s">
        <v>1234</v>
      </c>
      <c r="S28" s="30" t="s">
        <v>1235</v>
      </c>
      <c r="T28" s="30" t="s">
        <v>1236</v>
      </c>
      <c r="U28" s="30" t="s">
        <v>1237</v>
      </c>
      <c r="V28" s="30" t="s">
        <v>1238</v>
      </c>
      <c r="W28" s="30" t="s">
        <v>1239</v>
      </c>
      <c r="X28" s="30" t="s">
        <v>1240</v>
      </c>
      <c r="Y28" s="30" t="s">
        <v>1241</v>
      </c>
      <c r="Z28" s="30" t="s">
        <v>1242</v>
      </c>
      <c r="AA28" s="30" t="s">
        <v>1243</v>
      </c>
      <c r="AB28" s="30" t="s">
        <v>1244</v>
      </c>
      <c r="AC28" s="30" t="s">
        <v>1245</v>
      </c>
      <c r="AD28" s="30" t="s">
        <v>1246</v>
      </c>
      <c r="AE28" s="30" t="s">
        <v>1247</v>
      </c>
      <c r="AF28" s="30" t="s">
        <v>1248</v>
      </c>
      <c r="AG28" s="30" t="s">
        <v>1249</v>
      </c>
      <c r="AH28" s="30" t="s">
        <v>1250</v>
      </c>
      <c r="AI28" s="30" t="s">
        <v>1251</v>
      </c>
      <c r="AJ28" s="30" t="s">
        <v>1252</v>
      </c>
      <c r="AK28" s="30" t="s">
        <v>1253</v>
      </c>
      <c r="AL28" s="30" t="s">
        <v>1254</v>
      </c>
      <c r="AM28" s="30" t="s">
        <v>1255</v>
      </c>
      <c r="AN28" s="36" t="s">
        <v>1256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1257</v>
      </c>
      <c r="B29" s="34" t="s">
        <v>1258</v>
      </c>
      <c r="C29" s="34" t="s">
        <v>1259</v>
      </c>
      <c r="D29" s="34" t="s">
        <v>1004</v>
      </c>
      <c r="E29" s="34" t="s">
        <v>1025</v>
      </c>
      <c r="F29" s="34" t="s">
        <v>1260</v>
      </c>
      <c r="G29" s="34" t="s">
        <v>966</v>
      </c>
      <c r="H29" s="34" t="s">
        <v>1261</v>
      </c>
      <c r="I29" s="34" t="s">
        <v>880</v>
      </c>
      <c r="J29" s="34" t="s">
        <v>1005</v>
      </c>
      <c r="K29" s="34" t="s">
        <v>1005</v>
      </c>
      <c r="L29" s="34" t="s">
        <v>1262</v>
      </c>
      <c r="M29" s="34" t="s">
        <v>931</v>
      </c>
      <c r="N29" s="34" t="s">
        <v>1263</v>
      </c>
      <c r="O29" s="34" t="s">
        <v>1264</v>
      </c>
      <c r="P29" s="34" t="s">
        <v>1265</v>
      </c>
      <c r="Q29" s="34" t="s">
        <v>1266</v>
      </c>
      <c r="R29" s="34" t="s">
        <v>1267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1268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1269</v>
      </c>
      <c r="AD29" s="34" t="s">
        <v>1270</v>
      </c>
      <c r="AE29" s="34" t="s">
        <v>993</v>
      </c>
      <c r="AF29" s="34" t="s">
        <v>1065</v>
      </c>
      <c r="AG29" s="34" t="s">
        <v>1216</v>
      </c>
      <c r="AH29" s="34" t="s">
        <v>1271</v>
      </c>
      <c r="AI29" s="34" t="s">
        <v>1272</v>
      </c>
      <c r="AJ29" s="34" t="s">
        <v>1005</v>
      </c>
      <c r="AK29" s="34" t="s">
        <v>1272</v>
      </c>
      <c r="AL29" s="34" t="s">
        <v>1005</v>
      </c>
      <c r="AM29" s="34" t="s">
        <v>1206</v>
      </c>
      <c r="AN29" s="35" t="s">
        <v>1207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1257</v>
      </c>
      <c r="B30" s="34"/>
      <c r="C30" s="34"/>
      <c r="D30" s="34" t="s">
        <v>1214</v>
      </c>
      <c r="E30" s="34"/>
      <c r="F30" s="34" t="s">
        <v>1273</v>
      </c>
      <c r="G30" s="34" t="s">
        <v>1274</v>
      </c>
      <c r="H30" s="34" t="s">
        <v>1275</v>
      </c>
      <c r="I30" s="34" t="s">
        <v>1276</v>
      </c>
      <c r="J30" s="34"/>
      <c r="K30" s="34"/>
      <c r="L30" s="34" t="s">
        <v>1277</v>
      </c>
      <c r="M30" s="34" t="s">
        <v>874</v>
      </c>
      <c r="N30" s="34" t="s">
        <v>880</v>
      </c>
      <c r="O30" s="34" t="s">
        <v>946</v>
      </c>
      <c r="P30" s="34" t="s">
        <v>1278</v>
      </c>
      <c r="Q30" s="34" t="s">
        <v>856</v>
      </c>
      <c r="R30" s="34"/>
      <c r="S30" s="34" t="s">
        <v>1266</v>
      </c>
      <c r="T30" s="34" t="s">
        <v>1279</v>
      </c>
      <c r="U30" s="34" t="s">
        <v>880</v>
      </c>
      <c r="V30" s="34" t="s">
        <v>1279</v>
      </c>
      <c r="W30" s="34" t="s">
        <v>880</v>
      </c>
      <c r="X30" s="34" t="s">
        <v>1279</v>
      </c>
      <c r="Y30" s="34" t="s">
        <v>880</v>
      </c>
      <c r="Z30" s="34" t="s">
        <v>1279</v>
      </c>
      <c r="AA30" s="34" t="s">
        <v>880</v>
      </c>
      <c r="AB30" s="34"/>
      <c r="AC30" s="34"/>
      <c r="AD30" s="34"/>
      <c r="AE30" s="34" t="s">
        <v>1280</v>
      </c>
      <c r="AF30" s="34"/>
      <c r="AG30" s="34"/>
      <c r="AH30" s="34"/>
      <c r="AI30" s="34" t="s">
        <v>1281</v>
      </c>
      <c r="AJ30" s="34" t="s">
        <v>1282</v>
      </c>
      <c r="AK30" s="34" t="s">
        <v>1281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1283</v>
      </c>
      <c r="E31" s="34"/>
      <c r="F31" s="34"/>
      <c r="G31" s="34"/>
      <c r="H31" s="34"/>
      <c r="I31" s="34"/>
      <c r="J31" s="34"/>
      <c r="K31" s="34"/>
      <c r="L31" s="34" t="s">
        <v>1284</v>
      </c>
      <c r="M31" s="34" t="s">
        <v>1285</v>
      </c>
      <c r="N31" s="34" t="s">
        <v>923</v>
      </c>
      <c r="O31" s="34" t="s">
        <v>1286</v>
      </c>
      <c r="P31" s="34" t="s">
        <v>912</v>
      </c>
      <c r="Q31" s="34" t="s">
        <v>1287</v>
      </c>
      <c r="R31" s="34"/>
      <c r="S31" s="34" t="s">
        <v>856</v>
      </c>
      <c r="T31" s="34"/>
      <c r="U31" s="34" t="s">
        <v>1288</v>
      </c>
      <c r="V31" s="34"/>
      <c r="W31" s="34" t="s">
        <v>1288</v>
      </c>
      <c r="X31" s="34"/>
      <c r="Y31" s="34" t="s">
        <v>1288</v>
      </c>
      <c r="Z31" s="34"/>
      <c r="AA31" s="34" t="s">
        <v>1288</v>
      </c>
      <c r="AB31" s="34"/>
      <c r="AC31" s="34"/>
      <c r="AD31" s="34"/>
      <c r="AE31" s="34" t="s">
        <v>1289</v>
      </c>
      <c r="AF31" s="34"/>
      <c r="AG31" s="34"/>
      <c r="AH31" s="34"/>
      <c r="AI31" s="34" t="s">
        <v>1290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1291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1292</v>
      </c>
      <c r="Q32" s="34" t="s">
        <v>1293</v>
      </c>
      <c r="R32" s="34"/>
      <c r="S32" s="34" t="s">
        <v>1287</v>
      </c>
      <c r="T32" s="34"/>
      <c r="U32" s="34" t="s">
        <v>1294</v>
      </c>
      <c r="V32" s="34"/>
      <c r="W32" s="34" t="s">
        <v>1294</v>
      </c>
      <c r="X32" s="34"/>
      <c r="Y32" s="34" t="s">
        <v>1294</v>
      </c>
      <c r="Z32" s="34"/>
      <c r="AA32" s="34" t="s">
        <v>1294</v>
      </c>
      <c r="AB32" s="34"/>
      <c r="AC32" s="34"/>
      <c r="AD32" s="34"/>
      <c r="AE32" s="34"/>
      <c r="AF32" s="34"/>
      <c r="AG32" s="34"/>
      <c r="AH32" s="34"/>
      <c r="AI32" s="34" t="s">
        <v>1284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1295</v>
      </c>
      <c r="E33" s="34"/>
      <c r="F33" s="34"/>
      <c r="G33" s="34"/>
      <c r="H33" s="34"/>
      <c r="I33" s="34"/>
      <c r="J33" s="34"/>
      <c r="K33" s="34"/>
      <c r="L33" s="34" t="s">
        <v>1296</v>
      </c>
      <c r="M33" s="34"/>
      <c r="N33" s="34"/>
      <c r="O33" s="34"/>
      <c r="P33" s="34"/>
      <c r="Q33" s="34" t="s">
        <v>925</v>
      </c>
      <c r="R33" s="34"/>
      <c r="S33" s="34" t="s">
        <v>1293</v>
      </c>
      <c r="T33" s="34"/>
      <c r="U33" s="34" t="s">
        <v>1297</v>
      </c>
      <c r="V33" s="34"/>
      <c r="W33" s="34" t="s">
        <v>1297</v>
      </c>
      <c r="X33" s="34"/>
      <c r="Y33" s="34" t="s">
        <v>1297</v>
      </c>
      <c r="Z33" s="34"/>
      <c r="AA33" s="34" t="s">
        <v>1297</v>
      </c>
      <c r="AB33" s="34"/>
      <c r="AC33" s="34"/>
      <c r="AD33" s="34"/>
      <c r="AE33" s="34"/>
      <c r="AF33" s="34"/>
      <c r="AG33" s="34"/>
      <c r="AH33" s="34"/>
      <c r="AI33" s="34" t="s">
        <v>1296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1298</v>
      </c>
      <c r="M34" s="34"/>
      <c r="N34" s="34"/>
      <c r="O34" s="34"/>
      <c r="P34" s="34"/>
      <c r="Q34" s="34" t="s">
        <v>1299</v>
      </c>
      <c r="R34" s="34"/>
      <c r="S34" s="34" t="s">
        <v>925</v>
      </c>
      <c r="T34" s="34"/>
      <c r="U34" s="34" t="s">
        <v>1300</v>
      </c>
      <c r="V34" s="34"/>
      <c r="W34" s="34" t="s">
        <v>1300</v>
      </c>
      <c r="X34" s="34"/>
      <c r="Y34" s="34" t="s">
        <v>1300</v>
      </c>
      <c r="Z34" s="34"/>
      <c r="AA34" s="34" t="s">
        <v>1300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1301</v>
      </c>
      <c r="M35" s="34"/>
      <c r="N35" s="34"/>
      <c r="O35" s="34"/>
      <c r="P35" s="34"/>
      <c r="Q35" s="34" t="s">
        <v>1302</v>
      </c>
      <c r="R35" s="34"/>
      <c r="S35" s="34" t="s">
        <v>1299</v>
      </c>
      <c r="T35" s="34"/>
      <c r="U35" s="34" t="s">
        <v>1303</v>
      </c>
      <c r="V35" s="34"/>
      <c r="W35" s="34" t="s">
        <v>1303</v>
      </c>
      <c r="X35" s="34"/>
      <c r="Y35" s="34" t="s">
        <v>1303</v>
      </c>
      <c r="Z35" s="34"/>
      <c r="AA35" s="34" t="s">
        <v>1303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1304</v>
      </c>
      <c r="R36" s="34"/>
      <c r="S36" s="34" t="s">
        <v>1302</v>
      </c>
      <c r="T36" s="34"/>
      <c r="U36" s="34" t="s">
        <v>1305</v>
      </c>
      <c r="V36" s="34"/>
      <c r="W36" s="34" t="s">
        <v>1305</v>
      </c>
      <c r="X36" s="34"/>
      <c r="Y36" s="34" t="s">
        <v>1305</v>
      </c>
      <c r="Z36" s="34"/>
      <c r="AA36" s="34" t="s">
        <v>1305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1306</v>
      </c>
      <c r="R37" s="34"/>
      <c r="S37" s="34" t="s">
        <v>1304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1307</v>
      </c>
      <c r="R38" s="34"/>
      <c r="S38" s="34" t="s">
        <v>1306</v>
      </c>
      <c r="T38" s="34"/>
      <c r="U38" s="34" t="s">
        <v>1308</v>
      </c>
      <c r="V38" s="34"/>
      <c r="W38" s="34" t="s">
        <v>1308</v>
      </c>
      <c r="X38" s="34"/>
      <c r="Y38" s="34" t="s">
        <v>1308</v>
      </c>
      <c r="Z38" s="34"/>
      <c r="AA38" s="34" t="s">
        <v>1308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1309</v>
      </c>
      <c r="R39" s="37"/>
      <c r="S39" s="37" t="s">
        <v>1307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1310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2026-03-08T11:24:11Z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