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60" documentId="120_S{118792C3-22EF-5104-A093-F22BFE3913F3}" xr6:coauthVersionLast="47" xr6:coauthVersionMax="47" xr10:uidLastSave="{0830EF73-8032-4AD5-AC72-4CB8E06E07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L201" i="1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L17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223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L223" i="1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BB227" i="1"/>
  <c r="AK227" i="1"/>
  <c r="AL227" i="1"/>
  <c r="AP227" i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R231" i="1"/>
  <c r="BB231" i="1"/>
  <c r="AK231" i="1"/>
  <c r="AL231" i="1"/>
  <c r="AP231" i="1"/>
  <c r="BR231" i="1"/>
  <c r="BS231" i="1"/>
  <c r="A232" i="1"/>
  <c r="C232" i="1"/>
  <c r="G232" i="1"/>
  <c r="K227" i="11"/>
  <c r="L227" i="11"/>
  <c r="R232" i="1"/>
  <c r="R229" i="11" s="1"/>
  <c r="BB232" i="1"/>
  <c r="AK232" i="1"/>
  <c r="AL232" i="1"/>
  <c r="AP232" i="1"/>
  <c r="BR232" i="1"/>
  <c r="BS232" i="1"/>
  <c r="A233" i="1"/>
  <c r="C233" i="1"/>
  <c r="G233" i="1"/>
  <c r="K228" i="11"/>
  <c r="L228" i="1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BB234" i="1"/>
  <c r="AK234" i="1"/>
  <c r="K232" i="10" s="1"/>
  <c r="AL234" i="1"/>
  <c r="AP234" i="1"/>
  <c r="BR234" i="1"/>
  <c r="BS234" i="1"/>
  <c r="A235" i="1"/>
  <c r="C235" i="1"/>
  <c r="G235" i="1"/>
  <c r="K230" i="11"/>
  <c r="L230" i="11"/>
  <c r="R235" i="1"/>
  <c r="R232" i="11" s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K239" i="11"/>
  <c r="L239" i="11"/>
  <c r="R244" i="1"/>
  <c r="R241" i="11" s="1"/>
  <c r="BB244" i="1"/>
  <c r="AK244" i="1"/>
  <c r="K242" i="10" s="1"/>
  <c r="AL244" i="1"/>
  <c r="AP244" i="1"/>
  <c r="M242" i="10" s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K242" i="11"/>
  <c r="L242" i="11"/>
  <c r="R247" i="1"/>
  <c r="R244" i="11" s="1"/>
  <c r="BB247" i="1"/>
  <c r="AK247" i="1"/>
  <c r="K245" i="10" s="1"/>
  <c r="AL247" i="1"/>
  <c r="AP247" i="1"/>
  <c r="M245" i="10" s="1"/>
  <c r="BR247" i="1"/>
  <c r="BS247" i="1"/>
  <c r="A248" i="1"/>
  <c r="C248" i="1"/>
  <c r="G248" i="1"/>
  <c r="K243" i="11"/>
  <c r="R248" i="1"/>
  <c r="R245" i="11" s="1"/>
  <c r="BB248" i="1"/>
  <c r="AK248" i="1"/>
  <c r="AL248" i="1"/>
  <c r="AP248" i="1"/>
  <c r="BR248" i="1"/>
  <c r="BS248" i="1"/>
  <c r="A249" i="1"/>
  <c r="C249" i="1"/>
  <c r="G249" i="1"/>
  <c r="K244" i="11"/>
  <c r="R249" i="1"/>
  <c r="R246" i="11" s="1"/>
  <c r="BB249" i="1"/>
  <c r="AK249" i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03" i="11" l="1"/>
  <c r="R204" i="11"/>
  <c r="R196" i="11"/>
  <c r="L727" i="11"/>
  <c r="R3" i="11"/>
  <c r="M418" i="10"/>
  <c r="M248" i="10"/>
  <c r="K229" i="10"/>
  <c r="K246" i="10"/>
  <c r="M244" i="10"/>
  <c r="M243" i="10"/>
  <c r="M229" i="10"/>
  <c r="K248" i="10"/>
  <c r="K247" i="10"/>
  <c r="M246" i="10"/>
  <c r="M247" i="10"/>
  <c r="R211" i="11"/>
  <c r="K244" i="10"/>
  <c r="M241" i="10"/>
  <c r="M364" i="10"/>
  <c r="M258" i="10"/>
  <c r="K240" i="10"/>
  <c r="M467" i="10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K315" i="10"/>
  <c r="M544" i="10"/>
  <c r="M231" i="10"/>
  <c r="M230" i="10"/>
  <c r="K231" i="10"/>
  <c r="K230" i="10"/>
  <c r="M538" i="10"/>
  <c r="R194" i="11"/>
  <c r="R193" i="11"/>
  <c r="M409" i="10"/>
  <c r="M410" i="10"/>
  <c r="M228" i="10"/>
  <c r="K228" i="10"/>
  <c r="M239" i="10"/>
  <c r="K236" i="11"/>
  <c r="K239" i="10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K226" i="10"/>
  <c r="K225" i="10"/>
  <c r="M218" i="10"/>
  <c r="K328" i="10"/>
  <c r="L235" i="11"/>
  <c r="L234" i="11"/>
  <c r="M226" i="10"/>
  <c r="M225" i="10"/>
  <c r="K208" i="10"/>
  <c r="M424" i="10"/>
  <c r="L199" i="11"/>
  <c r="K199" i="11"/>
  <c r="K218" i="10"/>
  <c r="M208" i="10"/>
  <c r="K227" i="10"/>
  <c r="R195" i="11"/>
  <c r="R161" i="11"/>
  <c r="K164" i="10"/>
  <c r="M227" i="10"/>
  <c r="K224" i="11"/>
  <c r="R180" i="11"/>
  <c r="M164" i="10"/>
  <c r="L197" i="11"/>
  <c r="M238" i="10"/>
  <c r="K235" i="11"/>
  <c r="K234" i="11"/>
  <c r="R218" i="11"/>
  <c r="R208" i="11"/>
  <c r="R188" i="11"/>
  <c r="K179" i="11"/>
  <c r="R732" i="11"/>
  <c r="R224" i="11"/>
  <c r="K198" i="11"/>
  <c r="K168" i="11"/>
  <c r="I201" i="11"/>
  <c r="F204" i="10"/>
  <c r="E197" i="12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K204" i="10" l="1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<sst xmlns="http://schemas.openxmlformats.org/spreadsheetml/2006/main" count="9720" uniqueCount="1629">
  <si>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</si>
  <si>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</si>
  <si>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</si>
  <si>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</si>
  <si>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</si>
  <si>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</si>
  <si>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</si>
  <si>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</si>
  <si>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</si>
  <si>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</si>
  <si>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</si>
  <si>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</si>
  <si>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</si>
  <si>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</si>
  <si>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</si>
  <si>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</si>
  <si>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</si>
  <si>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</si>
  <si>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</si>
  <si>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</si>
  <si>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</si>
  <si>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</si>
  <si>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</si>
  <si>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</si>
  <si>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</si>
  <si>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</si>
  <si>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</si>
  <si>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</si>
  <si>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</si>
  <si>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</si>
  <si>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</si>
  <si>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</si>
  <si>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</si>
  <si>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</si>
  <si>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</si>
  <si>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</si>
  <si>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</si>
  <si>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</si>
  <si>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</si>
  <si>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</si>
  <si>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</si>
  <si>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</si>
  <si>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</si>
  <si>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</si>
  <si>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</si>
  <si>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</si>
  <si>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</si>
  <si>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</si>
  <si>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</si>
  <si>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</si>
  <si>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</si>
  <si>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</si>
  <si>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</si>
  <si>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</si>
  <si>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</si>
  <si>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</si>
  <si>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</si>
  <si>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</si>
  <si>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</si>
  <si>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</si>
  <si>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</si>
  <si>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</si>
  <si>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</si>
  <si>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</si>
  <si>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</si>
  <si>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</si>
  <si>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</si>
  <si>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</si>
  <si>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</si>
  <si>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</si>
  <si>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</si>
  <si>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</si>
  <si>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</si>
  <si>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</si>
  <si>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</si>
  <si>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</si>
  <si>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</si>
  <si>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</si>
  <si>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</si>
  <si>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</si>
  <si>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</si>
  <si>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</si>
  <si>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</si>
  <si>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</si>
  <si>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</si>
  <si>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</si>
  <si>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</si>
  <si>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</si>
  <si>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</si>
  <si>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</si>
  <si>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</si>
  <si>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</si>
  <si>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</si>
  <si>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</si>
  <si>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</si>
  <si>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</si>
  <si>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</si>
  <si>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</si>
  <si>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</si>
  <si>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</si>
  <si>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</si>
  <si>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</si>
  <si>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</si>
  <si>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</si>
  <si>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</si>
  <si>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</si>
  <si>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</si>
  <si>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</si>
  <si>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</si>
  <si>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</si>
  <si>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</si>
  <si>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</si>
  <si>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</si>
  <si>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</si>
  <si>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</si>
  <si>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</si>
  <si>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</si>
  <si>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</si>
  <si>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</si>
  <si>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</si>
  <si>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</si>
  <si>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</si>
  <si>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</si>
  <si>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</si>
  <si>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</si>
  <si>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</si>
  <si>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</si>
  <si>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</si>
  <si>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</si>
  <si>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</si>
  <si>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</si>
  <si>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</si>
  <si>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</si>
  <si>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</si>
  <si>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</si>
  <si>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</si>
  <si>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</si>
  <si>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</si>
  <si>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</si>
  <si>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</si>
  <si>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</si>
  <si>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</si>
  <si>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</si>
  <si>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</si>
  <si>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</si>
  <si>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</si>
  <si>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</si>
  <si>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</si>
  <si>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</si>
  <si>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</si>
  <si>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</si>
  <si>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</si>
  <si>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</si>
  <si>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</si>
  <si>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</si>
  <si>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</si>
  <si>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</si>
  <si>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</si>
  <si>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</si>
  <si>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</si>
  <si>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</si>
  <si>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</si>
  <si>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</si>
  <si>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</si>
  <si>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</si>
  <si>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</si>
  <si>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</si>
  <si>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</si>
  <si>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</si>
  <si>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</si>
  <si>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</si>
  <si>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</si>
  <si>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</si>
  <si>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</si>
  <si>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</si>
  <si>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</si>
  <si>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</si>
  <si>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</si>
  <si>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</si>
  <si>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</si>
  <si>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</si>
  <si>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</si>
  <si>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</si>
  <si>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</si>
  <si>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</si>
  <si>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</si>
  <si>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</si>
  <si>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</si>
  <si>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</si>
  <si>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</si>
  <si>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</si>
  <si>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</si>
  <si>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</si>
  <si>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</si>
  <si>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</si>
  <si>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</si>
  <si>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</si>
  <si>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</si>
  <si>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</si>
  <si>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</si>
  <si>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</si>
  <si>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</si>
  <si>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</si>
  <si>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</si>
  <si>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</si>
  <si>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</si>
  <si>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</si>
  <si>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</si>
  <si>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</si>
  <si>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</si>
  <si>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</si>
  <si>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</si>
  <si>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</si>
  <si>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</si>
  <si>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</si>
  <si>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</si>
  <si>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</si>
  <si>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</si>
  <si>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</si>
  <si>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</si>
  <si>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</si>
  <si>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</si>
  <si>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</si>
  <si>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</si>
  <si>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</si>
  <si>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</si>
  <si>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</si>
  <si>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</si>
  <si>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</si>
  <si>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</si>
  <si>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</si>
  <si>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</si>
  <si>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</si>
  <si>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</si>
  <si>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</si>
  <si>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</si>
  <si>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</si>
  <si>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</si>
  <si>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</si>
  <si>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</si>
  <si>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</si>
  <si>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</si>
  <si>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</si>
  <si>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</si>
  <si>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</si>
  <si>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</si>
  <si>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</si>
  <si>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</si>
  <si>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</si>
  <si>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</si>
  <si>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</si>
  <si>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</si>
  <si>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</si>
  <si>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</si>
  <si>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</si>
  <si>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</si>
  <si>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</si>
  <si>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</si>
  <si>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</si>
  <si>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</si>
  <si>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</si>
  <si>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</si>
  <si>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</si>
  <si>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</si>
  <si>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</si>
  <si>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</si>
  <si>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</si>
  <si>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</si>
  <si>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</si>
  <si>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</si>
  <si>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</si>
  <si>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</si>
  <si>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</si>
  <si>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</si>
  <si>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</si>
  <si>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</si>
  <si>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</si>
  <si>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</si>
  <si>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</si>
  <si>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</si>
  <si>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</si>
  <si>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</si>
  <si>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</si>
  <si>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</si>
  <si>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</si>
  <si>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</si>
  <si>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</si>
  <si>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</si>
  <si>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</si>
  <si>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</si>
  <si>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</si>
  <si>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</si>
  <si>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</si>
  <si>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</si>
  <si>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</si>
  <si>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</si>
  <si>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</si>
  <si>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</si>
  <si>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</si>
  <si>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</si>
  <si>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</si>
  <si>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</si>
  <si>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</si>
  <si>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</si>
  <si>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</si>
  <si>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</si>
  <si>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</si>
  <si>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</si>
  <si>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</si>
  <si>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</si>
  <si>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</si>
  <si>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</si>
  <si>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</si>
  <si>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</si>
  <si>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</si>
  <si>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</si>
  <si>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</si>
  <si>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</si>
  <si>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</si>
  <si>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</si>
  <si>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</si>
  <si>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</si>
  <si>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</si>
  <si>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</si>
  <si>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</si>
  <si>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</si>
  <si>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</si>
  <si>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</si>
  <si>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</si>
  <si>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</si>
  <si>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</si>
  <si>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</si>
  <si>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</si>
  <si>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</si>
  <si>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</si>
  <si>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</si>
  <si>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</si>
  <si>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</si>
  <si>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</si>
  <si>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</si>
  <si>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</si>
  <si>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</si>
  <si>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</si>
  <si>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</si>
  <si>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</si>
  <si>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</si>
  <si>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</si>
  <si>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</si>
  <si>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</si>
  <si>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</si>
  <si>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</si>
  <si>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</si>
  <si>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</si>
  <si>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</si>
  <si>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</si>
  <si>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</si>
  <si>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</si>
  <si>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</si>
  <si>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</si>
  <si>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</si>
  <si>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</si>
  <si>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</si>
  <si>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</si>
  <si>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</si>
  <si>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</si>
  <si>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</si>
  <si>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</si>
  <si>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</si>
  <si>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</si>
  <si>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</si>
  <si>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</si>
  <si>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</si>
  <si>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</si>
  <si>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</si>
  <si>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</si>
  <si>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</si>
  <si>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</si>
  <si>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</si>
  <si>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</si>
  <si>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</si>
  <si>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</si>
  <si>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</si>
  <si>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</si>
  <si>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</si>
  <si>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</si>
  <si>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</si>
  <si>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</si>
  <si>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</si>
  <si>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</si>
  <si>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</si>
  <si>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</si>
  <si>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</si>
  <si>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</si>
  <si>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</si>
  <si>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</si>
  <si>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</si>
  <si>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</si>
  <si>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</si>
  <si>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</si>
  <si>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</si>
  <si>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</si>
  <si>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</si>
  <si>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</si>
  <si>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</si>
  <si>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</si>
  <si>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</si>
  <si>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</si>
  <si>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</si>
  <si>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</si>
  <si>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</si>
  <si>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</si>
  <si>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</si>
  <si>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</si>
  <si>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</si>
  <si>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</si>
  <si>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</si>
  <si>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</si>
  <si>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</si>
  <si>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</si>
  <si>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</si>
  <si>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</si>
  <si>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</si>
  <si>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</si>
  <si>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</si>
  <si>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</si>
  <si>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</si>
  <si>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</si>
  <si>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</si>
  <si>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</si>
  <si>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</si>
  <si>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</si>
  <si>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</si>
  <si>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</si>
  <si>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</si>
  <si>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</si>
  <si>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</si>
  <si>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</si>
  <si>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</si>
  <si>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</si>
  <si>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</si>
  <si>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</si>
  <si>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</si>
  <si>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</si>
  <si>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</si>
  <si>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</si>
  <si>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</si>
  <si>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</si>
  <si>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</si>
  <si>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</si>
  <si>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</si>
  <si>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</si>
  <si>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</si>
  <si>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</si>
  <si>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</si>
  <si>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</si>
  <si>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</si>
  <si>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</si>
  <si>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</si>
  <si>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</si>
  <si>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</si>
  <si>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</si>
  <si>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</si>
  <si>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</si>
  <si>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</si>
  <si>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</si>
  <si>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</si>
  <si>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</si>
  <si>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</si>
  <si>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</si>
  <si>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</si>
  <si>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</si>
  <si>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</si>
  <si>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</si>
  <si>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</si>
  <si>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</si>
  <si>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</si>
  <si>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</si>
  <si>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</si>
  <si>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</si>
  <si>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</si>
  <si>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</si>
  <si>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</si>
  <si>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</si>
  <si>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</si>
  <si>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</si>
  <si>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</si>
  <si>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</si>
  <si>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</si>
  <si>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</si>
  <si>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</si>
  <si>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</si>
  <si>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</si>
  <si>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</si>
  <si>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</si>
  <si>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</si>
  <si>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</si>
  <si>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</si>
  <si>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</si>
  <si>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</si>
  <si>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</si>
  <si>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</si>
  <si>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</si>
  <si>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</si>
  <si>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</si>
  <si>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</si>
  <si>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</si>
  <si>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</si>
  <si>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</si>
  <si>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</si>
  <si>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</si>
  <si>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</si>
  <si>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</si>
  <si>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</si>
  <si>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</si>
  <si>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</si>
  <si>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</si>
  <si>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</si>
  <si>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</si>
  <si>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</si>
  <si>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</si>
  <si>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</si>
  <si>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</si>
  <si>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</si>
  <si>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</si>
  <si>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</si>
  <si>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</si>
  <si>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</si>
  <si>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</si>
  <si>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</si>
  <si>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</si>
  <si>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</si>
  <si>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</si>
  <si>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</si>
  <si>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</si>
  <si>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</si>
  <si>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</si>
  <si>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</si>
  <si>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</si>
  <si>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</si>
  <si>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</si>
  <si>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</si>
  <si>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</si>
  <si>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</si>
  <si>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</si>
  <si>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</si>
  <si>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</si>
  <si>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</si>
  <si>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</si>
  <si>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</si>
  <si>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</si>
  <si>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</si>
  <si>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</si>
  <si>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</si>
  <si>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</si>
  <si>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</si>
  <si>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</si>
  <si>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</si>
  <si>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</si>
  <si>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</si>
  <si>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</si>
  <si>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</si>
  <si>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</si>
  <si>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</si>
  <si>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</si>
  <si>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</si>
  <si>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</si>
  <si>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</si>
  <si>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</si>
  <si>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</si>
  <si>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</si>
  <si>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</si>
  <si>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</si>
  <si>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</si>
  <si>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</si>
  <si>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</si>
  <si>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</si>
  <si>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</si>
  <si>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</si>
  <si>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</si>
  <si>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</si>
  <si>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</si>
  <si>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</si>
  <si>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</si>
  <si>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</si>
  <si>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</si>
  <si>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</si>
  <si>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</si>
  <si>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</si>
  <si>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</si>
  <si>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</si>
  <si>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</si>
  <si>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</si>
  <si>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</si>
  <si>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</si>
  <si>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</si>
  <si>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</si>
  <si>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</si>
  <si>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</si>
  <si>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</si>
  <si>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</si>
  <si>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</si>
  <si>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</si>
  <si>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</si>
  <si>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</si>
  <si>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</si>
  <si>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</si>
  <si>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</si>
  <si>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</si>
  <si>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</si>
  <si>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</si>
  <si>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</si>
  <si>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</si>
  <si>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</si>
  <si>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</si>
  <si>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</si>
  <si>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</si>
  <si>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</si>
  <si>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</si>
  <si>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</si>
  <si>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</si>
  <si>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</si>
  <si>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</si>
  <si>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</si>
  <si>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</si>
  <si>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</si>
  <si>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</si>
  <si>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</si>
  <si>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</si>
  <si>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</si>
  <si>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</si>
  <si>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</si>
  <si>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</si>
  <si>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</si>
  <si>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</si>
  <si>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</si>
  <si>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</si>
  <si>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</si>
  <si>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</si>
  <si>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</si>
  <si>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</si>
  <si>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</si>
  <si>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</si>
  <si>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</si>
  <si>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</si>
  <si>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</si>
  <si>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</si>
  <si>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</si>
  <si>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</si>
  <si>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</si>
  <si>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</si>
  <si>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</si>
  <si>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</si>
  <si>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</si>
  <si>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</si>
  <si>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</si>
  <si>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</si>
  <si>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</si>
  <si>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</si>
  <si>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</si>
  <si>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</si>
  <si>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</si>
  <si>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</si>
  <si>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</si>
  <si>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</si>
  <si>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</si>
  <si>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</si>
  <si>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</si>
  <si>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</si>
  <si>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</si>
  <si>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</si>
  <si>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</si>
  <si>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</si>
  <si>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</si>
  <si>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</si>
  <si>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</si>
  <si>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</si>
  <si>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</si>
  <si>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</si>
  <si>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</si>
  <si>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</si>
  <si>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</si>
  <si>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</si>
  <si>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</si>
  <si>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</si>
  <si>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</si>
  <si>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</si>
  <si>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</si>
  <si>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</si>
  <si>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</si>
  <si>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</si>
  <si>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</si>
  <si>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</si>
  <si>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</si>
  <si>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</si>
  <si>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</si>
  <si>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</si>
  <si>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</si>
  <si>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</si>
  <si>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</si>
  <si>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</si>
  <si>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</si>
  <si>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</si>
  <si>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</si>
  <si>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</si>
  <si>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</si>
  <si>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</si>
  <si>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</si>
  <si>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</si>
  <si>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</si>
  <si>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</si>
  <si>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</si>
  <si>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</si>
  <si>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</si>
  <si>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</si>
  <si>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</si>
  <si>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</si>
  <si>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</si>
  <si>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</si>
  <si>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</si>
  <si>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</si>
  <si>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</si>
  <si>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</si>
  <si>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</si>
  <si>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</si>
  <si>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</si>
  <si>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</si>
  <si>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</si>
  <si>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</si>
  <si>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</si>
  <si>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</si>
  <si>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</si>
  <si>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</si>
  <si>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</si>
  <si>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</si>
  <si>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</si>
  <si>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</si>
  <si>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</si>
  <si>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</si>
  <si>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</si>
  <si>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</si>
  <si>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</si>
  <si>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</si>
  <si>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</si>
  <si>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</si>
  <si>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</si>
  <si>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</si>
  <si>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</si>
  <si>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</si>
  <si>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</si>
  <si>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</si>
  <si>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</si>
  <si>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</si>
  <si>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</si>
  <si>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</si>
  <si>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</si>
  <si>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</si>
  <si>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</si>
  <si>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</si>
  <si>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</si>
  <si>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</si>
  <si>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</si>
  <si>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</si>
  <si>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</si>
  <si>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</si>
  <si>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</si>
  <si>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</si>
  <si>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</si>
  <si>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</si>
  <si>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</si>
  <si>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</si>
  <si>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</si>
  <si>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</si>
  <si>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</si>
  <si>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</si>
  <si>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</si>
  <si>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</si>
  <si>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</si>
  <si>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</si>
  <si>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</si>
  <si>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</si>
  <si>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</si>
  <si>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</si>
  <si>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</si>
  <si>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</si>
  <si>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</si>
  <si>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</si>
  <si>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</si>
  <si>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</si>
  <si>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</si>
  <si>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</si>
  <si>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</si>
  <si>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</si>
  <si>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</si>
  <si>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</si>
  <si>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</si>
  <si>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</si>
  <si>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</si>
  <si>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</si>
  <si>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</si>
  <si>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</si>
  <si>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</si>
  <si>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</si>
  <si>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</si>
  <si>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</si>
  <si>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</si>
  <si>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</si>
  <si>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</si>
  <si>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</si>
  <si>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</si>
  <si>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</si>
  <si>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</si>
  <si>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</si>
  <si>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</si>
  <si>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</si>
  <si>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</si>
  <si>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</si>
  <si>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</si>
  <si>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</si>
  <si>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</si>
  <si>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</si>
  <si>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</si>
  <si>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</si>
  <si>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</si>
  <si>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</si>
  <si>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</si>
  <si>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</si>
  <si>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</si>
  <si>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</si>
  <si>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</si>
  <si>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</si>
  <si>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</si>
  <si>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</si>
  <si>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</si>
  <si>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</si>
  <si>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</si>
  <si>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</si>
  <si>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</si>
  <si>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</si>
  <si>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</si>
  <si>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</si>
  <si>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</si>
  <si>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</si>
  <si>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</si>
  <si>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</si>
  <si>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</si>
  <si>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</si>
  <si>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</si>
  <si>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</si>
  <si>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</si>
  <si>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</si>
  <si>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</si>
  <si>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</si>
  <si>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</si>
  <si>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</si>
  <si>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</si>
  <si>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</si>
  <si>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</si>
  <si>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</si>
  <si>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</si>
  <si>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</si>
  <si>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</si>
  <si>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</si>
  <si>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</si>
  <si>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</si>
  <si>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</si>
  <si>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</si>
  <si>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</si>
  <si>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</si>
  <si>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</si>
  <si>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</si>
  <si>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</si>
  <si>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</si>
  <si>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</si>
  <si>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</si>
  <si>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</si>
  <si>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</si>
  <si>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</si>
  <si>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</si>
  <si>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</si>
  <si>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</si>
  <si>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</si>
  <si>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</si>
  <si>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</si>
  <si>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</si>
  <si>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</si>
  <si>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</si>
  <si>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</si>
  <si>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</si>
  <si>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</si>
  <si>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</si>
  <si>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</si>
  <si>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</si>
  <si>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</si>
  <si>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</si>
  <si>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</si>
  <si>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</si>
  <si>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</si>
  <si>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</si>
  <si>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</si>
  <si>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</si>
  <si>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</si>
  <si>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</si>
  <si>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</si>
  <si>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</si>
  <si>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</si>
  <si>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</si>
  <si>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</si>
  <si>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</si>
  <si>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</si>
  <si>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</si>
  <si>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</si>
  <si>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</si>
  <si>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</si>
  <si>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</si>
  <si>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</si>
  <si>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</si>
  <si>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</si>
  <si>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</si>
  <si>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</si>
  <si>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</si>
  <si>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</si>
  <si>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</si>
  <si>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</si>
  <si>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</si>
  <si>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</si>
  <si>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</si>
  <si>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</si>
  <si>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</si>
  <si>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</si>
  <si>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</si>
  <si>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</si>
  <si>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</si>
  <si>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</si>
  <si>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</si>
  <si>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</si>
  <si>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</si>
  <si>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</si>
  <si>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</si>
  <si>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</si>
  <si>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</si>
  <si>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</si>
  <si>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</si>
  <si>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</si>
  <si>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</si>
  <si>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</si>
  <si>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</si>
  <si>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</si>
  <si>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</si>
  <si>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</si>
  <si>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</si>
  <si>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</si>
  <si>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</si>
  <si>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</si>
  <si>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</si>
  <si>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</si>
  <si>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</si>
  <si>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</si>
  <si>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</si>
  <si>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</si>
  <si>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</si>
  <si>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</si>
  <si>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</si>
  <si>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</si>
  <si>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</si>
  <si>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</si>
  <si>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</si>
  <si>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</si>
  <si>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</si>
  <si>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</si>
  <si>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</si>
  <si>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</si>
  <si>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</si>
  <si>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</si>
  <si>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</si>
  <si>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</si>
  <si>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</si>
  <si>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</si>
  <si>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</si>
  <si>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</si>
  <si>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</si>
  <si>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</si>
  <si>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</si>
  <si>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</si>
  <si>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</si>
  <si>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</si>
  <si>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</si>
  <si>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</si>
  <si>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</si>
  <si>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</si>
  <si>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</si>
  <si>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</si>
  <si>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</si>
  <si>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</si>
  <si>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</si>
  <si>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</si>
  <si>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</si>
  <si>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</si>
  <si>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</si>
  <si>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</si>
  <si>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</si>
  <si>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</si>
  <si>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</si>
  <si>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</si>
  <si>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</si>
  <si>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</si>
  <si>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</si>
  <si>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</si>
  <si>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</si>
  <si>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</si>
  <si>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</si>
  <si>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</si>
  <si>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</si>
  <si>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</si>
  <si>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</si>
  <si>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</si>
  <si>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</si>
  <si>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</si>
  <si>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</si>
  <si>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</si>
  <si>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</si>
  <si>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</si>
  <si>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</si>
  <si>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</si>
  <si>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</si>
  <si>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</si>
  <si>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</si>
  <si>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</si>
  <si>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</si>
  <si>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</si>
  <si>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</si>
  <si>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</si>
  <si>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</si>
  <si>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</si>
  <si>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</si>
  <si>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</si>
  <si>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</si>
  <si>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</si>
  <si>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</si>
  <si>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</si>
  <si>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</si>
  <si>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</si>
  <si>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</si>
  <si>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</si>
  <si>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</si>
  <si>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</si>
  <si>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</si>
  <si>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</si>
  <si>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</si>
  <si>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</si>
  <si>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</si>
  <si>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</si>
  <si>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</si>
  <si>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</si>
  <si>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</si>
  <si>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</si>
  <si>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</si>
  <si>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</si>
  <si>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</si>
  <si>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</si>
  <si>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</si>
  <si>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</si>
  <si>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</si>
  <si>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</si>
  <si>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</si>
  <si>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</si>
  <si>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</si>
  <si>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</si>
  <si>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</si>
  <si>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</si>
  <si>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</si>
  <si>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</si>
  <si>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</si>
  <si>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</si>
  <si>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</si>
  <si>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</si>
  <si>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</si>
  <si>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</si>
  <si>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</si>
  <si>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</si>
  <si>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</si>
  <si>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</si>
  <si>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</si>
  <si>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</si>
  <si>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</si>
  <si>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</si>
  <si>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</si>
  <si>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</si>
  <si>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</si>
  <si>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</si>
  <si>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</si>
  <si>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</si>
  <si>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</si>
  <si>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</si>
  <si>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</si>
  <si>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</si>
  <si>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</si>
  <si>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</si>
  <si>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</si>
  <si>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</si>
  <si>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</si>
  <si>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</si>
  <si>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</si>
  <si>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</si>
  <si>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</si>
  <si>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</si>
  <si>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</si>
  <si>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</si>
  <si>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</si>
  <si>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</si>
  <si>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</si>
  <si>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</si>
  <si>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</si>
  <si>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</si>
  <si>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</si>
  <si>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</si>
  <si>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</si>
  <si>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</si>
  <si>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</si>
  <si>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</si>
  <si>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</si>
  <si>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</si>
  <si>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</si>
  <si>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</si>
  <si>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</si>
  <si>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</si>
  <si>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</si>
  <si>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</si>
  <si>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</si>
  <si>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</si>
  <si>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</si>
  <si>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</si>
  <si>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</si>
  <si>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</si>
  <si>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</si>
  <si>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</si>
  <si>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</si>
  <si>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</si>
  <si>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</si>
  <si>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</si>
  <si>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</si>
  <si>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</si>
  <si>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</si>
  <si>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</si>
  <si>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</si>
  <si>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</si>
  <si>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</si>
  <si>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</si>
  <si>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</si>
  <si>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</si>
  <si>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</si>
  <si>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</si>
  <si>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</si>
  <si>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</si>
  <si>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</si>
  <si>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</si>
  <si>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</si>
  <si>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</si>
  <si>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</si>
  <si>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</si>
  <si>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</si>
  <si>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</si>
  <si>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</si>
  <si>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</si>
  <si>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</si>
  <si>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</si>
  <si>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</si>
  <si>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</si>
  <si>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</si>
  <si>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</si>
  <si>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</si>
  <si>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</si>
  <si>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</si>
  <si>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</si>
  <si>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</si>
  <si>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</si>
  <si>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</si>
  <si>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</si>
  <si>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</si>
  <si>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</si>
  <si>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</si>
  <si>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</si>
  <si>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</si>
  <si>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</si>
  <si>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</si>
  <si>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</si>
  <si>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</si>
  <si>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</si>
  <si>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</si>
  <si>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</si>
  <si>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</si>
  <si>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</si>
  <si>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</si>
  <si>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</si>
  <si>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</si>
  <si>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</si>
  <si>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</si>
  <si>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</si>
  <si>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</si>
  <si>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</si>
  <si>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</si>
  <si>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</si>
  <si>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</si>
  <si>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</si>
  <si>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</si>
  <si>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</si>
  <si>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</si>
  <si>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</si>
  <si>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</si>
  <si>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</si>
  <si>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</si>
  <si>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</si>
  <si>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</si>
  <si>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</si>
  <si>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</si>
  <si>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</si>
  <si>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</si>
  <si>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</si>
  <si>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</si>
  <si>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</si>
  <si>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</si>
  <si>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</si>
  <si>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</si>
  <si>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</si>
  <si>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</si>
  <si>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</si>
  <si>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</si>
  <si>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</si>
  <si>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</si>
  <si>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</si>
  <si>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</si>
  <si>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</si>
  <si>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</si>
  <si>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</si>
  <si>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</si>
  <si>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</si>
  <si>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</si>
  <si>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</si>
  <si>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</si>
  <si>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</si>
  <si>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</si>
  <si>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</si>
  <si>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</si>
  <si>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</si>
  <si>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</si>
  <si>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</si>
  <si>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</si>
  <si>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</si>
  <si>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</si>
  <si>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</si>
  <si>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</si>
  <si>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</si>
  <si>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</si>
  <si>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</si>
  <si>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</si>
  <si>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</si>
  <si>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</si>
  <si>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</si>
  <si>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</si>
  <si>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</si>
  <si>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</si>
  <si>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</si>
  <si>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</si>
  <si>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</si>
  <si>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</si>
  <si>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</si>
  <si>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</si>
  <si>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</si>
  <si>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</si>
  <si>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</si>
  <si>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</si>
  <si>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</si>
  <si>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</si>
  <si>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</si>
  <si>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</si>
  <si>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</si>
  <si>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</si>
  <si>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</si>
  <si>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</si>
  <si>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</si>
  <si>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</si>
  <si>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</si>
  <si>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</si>
  <si>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</si>
  <si>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</si>
  <si>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</si>
  <si>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</si>
  <si>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</si>
  <si>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</si>
  <si>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</si>
  <si>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</si>
  <si>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</si>
  <si>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</si>
  <si>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</si>
  <si>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</si>
  <si>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</si>
  <si>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</si>
  <si>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</si>
  <si>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</si>
  <si>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</si>
  <si>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</si>
  <si>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</si>
  <si>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</si>
  <si>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</si>
  <si>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</si>
  <si>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</si>
  <si>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</si>
  <si>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</si>
  <si>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</si>
  <si>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</si>
  <si>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</si>
  <si>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</si>
  <si>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</si>
  <si>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</si>
  <si>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</si>
  <si>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</si>
  <si>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</si>
  <si>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</si>
  <si>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</si>
  <si>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</si>
  <si>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</si>
  <si>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</si>
  <si>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</si>
  <si>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</si>
  <si>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</si>
  <si>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</si>
  <si>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</si>
  <si>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</si>
  <si>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</si>
  <si>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</si>
  <si>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</si>
  <si>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</si>
  <si>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</si>
  <si>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</si>
  <si>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</si>
  <si>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</si>
  <si>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</si>
  <si>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</si>
  <si>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</si>
  <si>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</si>
  <si>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</si>
  <si>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</si>
  <si>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</si>
  <si>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</si>
  <si>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</si>
  <si>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</si>
  <si>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</si>
  <si>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</si>
  <si>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</si>
  <si>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</si>
  <si>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</si>
  <si>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</si>
  <si>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</si>
  <si>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</si>
  <si>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</si>
  <si>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</si>
  <si>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</si>
  <si>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</si>
  <si>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</si>
  <si>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</si>
  <si>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</si>
  <si>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</si>
  <si>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</si>
  <si>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</si>
  <si>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</si>
  <si>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</si>
  <si>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</si>
  <si>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</si>
  <si>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</si>
  <si>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</si>
  <si>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</si>
  <si>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</si>
  <si>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</si>
  <si>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</si>
  <si>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</si>
  <si>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</si>
  <si>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</si>
  <si>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</si>
  <si>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</si>
  <si>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</si>
  <si>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</si>
  <si>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</si>
  <si>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</si>
  <si>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</si>
  <si>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</si>
  <si>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</si>
  <si>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</si>
  <si>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</si>
  <si>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</si>
  <si>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</si>
  <si>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</si>
  <si>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</si>
  <si>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</si>
  <si>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</si>
  <si>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</si>
  <si>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</si>
  <si>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</si>
  <si>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</si>
  <si>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</si>
  <si>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</si>
  <si>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</si>
  <si>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</si>
  <si>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</si>
  <si>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</si>
  <si>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</si>
  <si>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</si>
  <si>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</si>
  <si>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</si>
  <si>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</si>
  <si>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</si>
  <si>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</si>
  <si>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</si>
  <si>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</si>
  <si>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</si>
  <si>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</si>
  <si>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</si>
  <si>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</si>
  <si>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</si>
  <si>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</si>
  <si>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</si>
  <si>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</si>
  <si>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</si>
  <si>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</si>
  <si>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</si>
  <si>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</si>
  <si>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</si>
  <si>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</si>
  <si>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</si>
  <si>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</si>
  <si>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</si>
  <si>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</si>
  <si>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</si>
  <si>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</si>
  <si>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</si>
  <si>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</si>
  <si>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</si>
  <si>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</si>
  <si>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</si>
  <si>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</si>
  <si>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</si>
  <si>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</si>
  <si>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</si>
  <si>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</si>
  <si>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</si>
  <si>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</si>
  <si>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</si>
  <si>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</si>
  <si>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</si>
  <si>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</si>
  <si>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</si>
  <si>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</si>
  <si>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</si>
  <si>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</si>
  <si>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</si>
  <si>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</si>
  <si>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</si>
  <si>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</si>
  <si>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</si>
  <si>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</si>
  <si>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</si>
  <si>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</si>
  <si>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</si>
  <si>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</si>
  <si>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</si>
  <si>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</si>
  <si>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</si>
  <si>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</si>
  <si>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</si>
  <si>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</si>
  <si>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</si>
  <si>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</si>
  <si>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</si>
  <si>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</si>
  <si>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</si>
  <si>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</si>
  <si>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</si>
  <si>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</si>
  <si>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</si>
  <si>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</si>
  <si>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</si>
  <si>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</si>
  <si>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</si>
  <si>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</si>
  <si>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</si>
  <si>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</si>
  <si>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</si>
  <si>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</si>
  <si>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</si>
  <si>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</si>
  <si>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</si>
  <si>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</si>
  <si>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</si>
  <si>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</si>
  <si>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</si>
  <si>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</si>
  <si>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</si>
  <si>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</si>
  <si>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</si>
  <si>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</si>
  <si>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</si>
  <si>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</si>
  <si>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</si>
  <si>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</si>
  <si>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</si>
  <si>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</si>
  <si>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</si>
  <si>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</si>
  <si>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</si>
  <si>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</si>
  <si>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</si>
  <si>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</si>
  <si>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</si>
  <si>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</si>
  <si>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</si>
  <si>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</si>
  <si>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</si>
  <si>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</si>
  <si>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</si>
  <si>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</si>
  <si>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</si>
  <si>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</si>
  <si>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</si>
  <si>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</si>
  <si>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</si>
  <si>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</si>
  <si>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</si>
  <si>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</si>
  <si>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</si>
  <si>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</si>
  <si>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</si>
  <si>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</si>
  <si>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</si>
  <si>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</si>
  <si>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</si>
  <si>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</si>
  <si>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</si>
  <si>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</si>
  <si>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</si>
  <si>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</si>
  <si>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</si>
  <si>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</si>
  <si>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</si>
  <si>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</si>
  <si>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</si>
  <si>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</si>
  <si>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</si>
  <si>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</si>
  <si>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</si>
  <si>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</si>
  <si>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</si>
  <si>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</si>
  <si>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</si>
  <si>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</si>
  <si>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</si>
  <si>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</si>
  <si>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</si>
  <si>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</si>
  <si>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</si>
  <si>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</si>
  <si>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</si>
  <si>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</si>
  <si>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</si>
  <si>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</si>
  <si>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</si>
  <si>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</si>
  <si>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</si>
  <si>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</si>
  <si>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</si>
  <si>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</si>
  <si>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</si>
  <si>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</si>
  <si>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</si>
  <si>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</si>
  <si>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</si>
  <si>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</si>
  <si>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</si>
  <si>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</si>
  <si>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</si>
  <si>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</si>
  <si>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</si>
  <si>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</si>
  <si>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</si>
  <si>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</si>
  <si>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</si>
  <si>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</si>
  <si>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</si>
  <si>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</si>
  <si>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</si>
  <si>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</si>
  <si>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</si>
  <si>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</si>
  <si>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326332 / ZGI326</t>
  </si>
  <si>
    <t>Serviços de socaria para retirada de restrição, considerando no km 332+000 em 326332 / km 325+000 e km 323+000 em ZGI326</t>
  </si>
  <si>
    <t>Alívio de tensão</t>
  </si>
  <si>
    <t>ZMO-2</t>
  </si>
  <si>
    <t>ZMO2</t>
  </si>
  <si>
    <t>Renato</t>
  </si>
  <si>
    <t>Substituição de trilho</t>
  </si>
  <si>
    <t>199ZRU</t>
  </si>
  <si>
    <t>Caludio</t>
  </si>
  <si>
    <t>Substituição de jacaré</t>
  </si>
  <si>
    <t xml:space="preserve">Descarga de dormentes   </t>
  </si>
  <si>
    <t>101ZZF / ZCZK96</t>
  </si>
  <si>
    <t>Posicionamento de tampões no km 102+425 em 101ZZF (30 min) +  km 91+031 em ZCZK96 (30 min)</t>
  </si>
  <si>
    <t>ZMAN</t>
  </si>
  <si>
    <t>Antonio</t>
  </si>
  <si>
    <t>Henrique / Wesley</t>
  </si>
  <si>
    <t>Puxamento da VIA (Local do acidente) / Considerando abertura do intervalo na livrada do V40</t>
  </si>
  <si>
    <t>Antonioni / Ary</t>
  </si>
  <si>
    <t>João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</si>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</sst>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0" fontId="27" fillId="15" borderId="0" xfId="0" applyFont="1" applyFill="1" applyBorder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W230" activePane="topRight" state="frozen"/>
      <selection pane="topRight" activeCell="Y227" sqref="Y227:Y24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3" t="s">
        <v>977</v>
      </c>
      <c r="C1" s="234"/>
      <c r="D1" s="234"/>
      <c r="E1" s="3"/>
      <c r="F1" s="233" t="s">
        <v>978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979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980</v>
      </c>
      <c r="BI1" s="246"/>
      <c r="BJ1" s="246"/>
      <c r="BK1" s="247"/>
      <c r="BL1" s="5"/>
      <c r="BM1" s="237" t="s">
        <v>981</v>
      </c>
      <c r="BN1" s="238"/>
      <c r="BO1" s="238"/>
      <c r="BP1" s="238"/>
      <c r="BQ1" s="238"/>
      <c r="BR1" s="238"/>
      <c r="BS1" s="239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0" t="s">
        <v>982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985</v>
      </c>
      <c r="AT2" s="241"/>
      <c r="AU2" s="241"/>
      <c r="AV2" s="241"/>
      <c r="AW2" s="241"/>
      <c r="AX2" s="241"/>
      <c r="AY2" s="244"/>
      <c r="AZ2" s="6"/>
      <c r="BA2" s="226" t="s">
        <v>986</v>
      </c>
      <c r="BB2" s="230"/>
      <c r="BC2" s="240" t="s">
        <v>983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26" t="s">
        <v>987</v>
      </c>
      <c r="AJ3" s="230"/>
      <c r="AK3" s="226" t="s">
        <v>988</v>
      </c>
      <c r="AL3" s="227"/>
      <c r="AM3" s="228"/>
      <c r="AN3" s="229"/>
      <c r="AO3" s="227"/>
      <c r="AP3" s="227"/>
      <c r="AQ3" s="230"/>
      <c r="AR3" s="67"/>
      <c r="AS3" s="231" t="s">
        <v>994</v>
      </c>
      <c r="AT3" s="232"/>
      <c r="AU3" s="231" t="s">
        <v>995</v>
      </c>
      <c r="AV3" s="232"/>
      <c r="AW3" s="231" t="s">
        <v>996</v>
      </c>
      <c r="AX3" s="232"/>
      <c r="AY3" s="67" t="s">
        <v>997</v>
      </c>
      <c r="AZ3" s="67"/>
      <c r="BA3" s="254"/>
      <c r="BB3" s="255"/>
      <c r="BC3" s="226" t="s">
        <v>990</v>
      </c>
      <c r="BD3" s="227"/>
      <c r="BE3" s="227"/>
      <c r="BF3" s="230"/>
      <c r="BG3" s="66"/>
      <c r="BH3" s="248"/>
      <c r="BI3" s="249"/>
      <c r="BJ3" s="249"/>
      <c r="BK3" s="250"/>
      <c r="BL3" s="66"/>
      <c r="BM3" s="237" t="s">
        <v>998</v>
      </c>
      <c r="BN3" s="238"/>
      <c r="BO3" s="238"/>
      <c r="BP3" s="239"/>
      <c r="BQ3" s="237" t="s">
        <v>800</v>
      </c>
      <c r="BR3" s="238"/>
      <c r="BS3" s="239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70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70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69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69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69">
        <v>147</v>
      </c>
      <c r="F208" s="142" t="s">
        <v>833</v>
      </c>
      <c r="G208" s="182" t="str">
        <f>IF(D206="","*",VLOOKUP(F206,BS_ATIVIDADE[],3,FALSE))</f>
        <v>OUTROS</v>
      </c>
      <c r="H208" s="192" t="s">
        <v>165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69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69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69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505</v>
      </c>
      <c r="BN218" s="145" t="s">
        <v>505</v>
      </c>
      <c r="BO218" s="146" t="s">
        <v>505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69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73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1588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1589</v>
      </c>
      <c r="X227" s="118" t="s">
        <v>481</v>
      </c>
      <c r="Y227" s="145" t="s">
        <v>484</v>
      </c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1590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19" t="s">
        <v>1591</v>
      </c>
      <c r="X228" s="118" t="s">
        <v>481</v>
      </c>
      <c r="Y228" s="145" t="s">
        <v>484</v>
      </c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1592</v>
      </c>
      <c r="X229" s="118" t="s">
        <v>481</v>
      </c>
      <c r="Y229" s="145" t="s">
        <v>484</v>
      </c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293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 t="s">
        <v>484</v>
      </c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72" t="s">
        <v>1593</v>
      </c>
      <c r="N231" s="272" t="s">
        <v>1594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1595</v>
      </c>
      <c r="W231" s="119" t="s">
        <v>1596</v>
      </c>
      <c r="X231" s="118" t="s">
        <v>481</v>
      </c>
      <c r="Y231" s="145" t="s">
        <v>484</v>
      </c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271" t="s">
        <v>283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 t="s">
        <v>484</v>
      </c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1597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7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2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 t="s">
        <v>484</v>
      </c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1596</v>
      </c>
      <c r="X234" s="118" t="s">
        <v>481</v>
      </c>
      <c r="Y234" s="145" t="s">
        <v>484</v>
      </c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72" t="s">
        <v>1210</v>
      </c>
      <c r="N235" s="143" t="s">
        <v>1211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1598</v>
      </c>
      <c r="W235" s="119" t="s">
        <v>1599</v>
      </c>
      <c r="X235" s="118" t="s">
        <v>481</v>
      </c>
      <c r="Y235" s="145" t="s">
        <v>484</v>
      </c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1600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1099</v>
      </c>
      <c r="W239" s="119" t="s">
        <v>1519</v>
      </c>
      <c r="X239" s="118" t="s">
        <v>481</v>
      </c>
      <c r="Y239" s="145" t="s">
        <v>484</v>
      </c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1601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1602</v>
      </c>
      <c r="X240" s="118" t="s">
        <v>481</v>
      </c>
      <c r="Y240" s="145" t="s">
        <v>484</v>
      </c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400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1603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1604</v>
      </c>
      <c r="W241" s="119" t="s">
        <v>1136</v>
      </c>
      <c r="X241" s="118" t="s">
        <v>481</v>
      </c>
      <c r="Y241" s="145" t="s">
        <v>484</v>
      </c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1605</v>
      </c>
      <c r="W242" s="119" t="s">
        <v>1606</v>
      </c>
      <c r="X242" s="118" t="s">
        <v>481</v>
      </c>
      <c r="Y242" s="145" t="s">
        <v>484</v>
      </c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1422</v>
      </c>
      <c r="I243" s="192" t="s">
        <v>1422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1607</v>
      </c>
      <c r="W243" s="119" t="s">
        <v>1320</v>
      </c>
      <c r="X243" s="118" t="s">
        <v>481</v>
      </c>
      <c r="Y243" s="145" t="s">
        <v>484</v>
      </c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1608</v>
      </c>
      <c r="W244" s="119" t="s">
        <v>1599</v>
      </c>
      <c r="X244" s="118" t="s">
        <v>481</v>
      </c>
      <c r="Y244" s="145" t="s">
        <v>484</v>
      </c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164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 t="s">
        <v>484</v>
      </c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0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6" operator="equal">
      <formula>"NÃO"</formula>
    </cfRule>
    <cfRule type="cellIs" dxfId="220" priority="297" operator="equal">
      <formula>"SIM"</formula>
    </cfRule>
  </conditionalFormatting>
  <conditionalFormatting sqref="AZ6:AZ734">
    <cfRule type="expression" dxfId="219" priority="42752">
      <formula>#REF!=1</formula>
    </cfRule>
  </conditionalFormatting>
  <conditionalFormatting sqref="BF60 U6:U59 V60 AY6:AY738 U61:U736 BE6:BE738">
    <cfRule type="cellIs" dxfId="218" priority="42736" operator="equal">
      <formula>"ERRO"</formula>
    </cfRule>
  </conditionalFormatting>
  <conditionalFormatting sqref="BQ6:BQ155 BQ157:BQ738">
    <cfRule type="cellIs" dxfId="217" priority="42731" operator="equal">
      <formula>"Produção e Intervalo"</formula>
    </cfRule>
    <cfRule type="cellIs" dxfId="216" priority="42732" operator="equal">
      <formula>"Aderente"</formula>
    </cfRule>
    <cfRule type="cellIs" dxfId="215" priority="42733" operator="equal">
      <formula>"Intervalo"</formula>
    </cfRule>
    <cfRule type="cellIs" dxfId="214" priority="42734" operator="equal">
      <formula>"Produção"</formula>
    </cfRule>
    <cfRule type="cellIs" dxfId="213" priority="42735" operator="equal">
      <formula>"ERRO"</formula>
    </cfRule>
  </conditionalFormatting>
  <conditionalFormatting sqref="BR6:BS738">
    <cfRule type="cellIs" dxfId="212" priority="42713" operator="equal">
      <formula>"*"</formula>
    </cfRule>
    <cfRule type="cellIs" dxfId="211" priority="42714" operator="greaterThanOrEqual">
      <formula>1</formula>
    </cfRule>
    <cfRule type="cellIs" dxfId="210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4" operator="equal">
      <formula>"OPORTUNIDADE"</formula>
    </cfRule>
  </conditionalFormatting>
  <conditionalFormatting sqref="Z187">
    <cfRule type="cellIs" dxfId="207" priority="132" operator="equal">
      <formula>"NÃO"</formula>
    </cfRule>
    <cfRule type="cellIs" dxfId="206" priority="133" operator="equal">
      <formula>"SIM"</formula>
    </cfRule>
  </conditionalFormatting>
  <conditionalFormatting sqref="Z189">
    <cfRule type="cellIs" dxfId="205" priority="131" operator="equal">
      <formula>"OPORTUNIDADE"</formula>
    </cfRule>
  </conditionalFormatting>
  <conditionalFormatting sqref="Z189">
    <cfRule type="cellIs" dxfId="204" priority="129" operator="equal">
      <formula>"NÃO"</formula>
    </cfRule>
    <cfRule type="cellIs" dxfId="203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4" operator="equal">
      <formula>"OPORTUNIDADE"</formula>
    </cfRule>
  </conditionalFormatting>
  <conditionalFormatting sqref="Y187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189">
    <cfRule type="cellIs" dxfId="199" priority="121" operator="equal">
      <formula>"OPORTUNIDADE"</formula>
    </cfRule>
  </conditionalFormatting>
  <conditionalFormatting sqref="Y189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0" operator="equal">
      <formula>"OPORTUNIDADE"</formula>
    </cfRule>
  </conditionalFormatting>
  <conditionalFormatting sqref="Z206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Y206:Y210">
    <cfRule type="cellIs" dxfId="193" priority="67" operator="equal">
      <formula>"OPORTUNIDADE"</formula>
    </cfRule>
  </conditionalFormatting>
  <conditionalFormatting sqref="Y206:Y210">
    <cfRule type="cellIs" dxfId="192" priority="65" operator="equal">
      <formula>"NÃO"</formula>
    </cfRule>
    <cfRule type="cellIs" dxfId="191" priority="66" operator="equal">
      <formula>"SIM"</formula>
    </cfRule>
  </conditionalFormatting>
  <conditionalFormatting sqref="Y204">
    <cfRule type="cellIs" dxfId="190" priority="64" operator="equal">
      <formula>"OPORTUNIDADE"</formula>
    </cfRule>
  </conditionalFormatting>
  <conditionalFormatting sqref="Y204">
    <cfRule type="cellIs" dxfId="189" priority="62" operator="equal">
      <formula>"NÃO"</formula>
    </cfRule>
    <cfRule type="cellIs" dxfId="188" priority="63" operator="equal">
      <formula>"SIM"</formula>
    </cfRule>
  </conditionalFormatting>
  <conditionalFormatting sqref="Y203">
    <cfRule type="cellIs" dxfId="187" priority="61" operator="equal">
      <formula>"OPORTUNIDADE"</formula>
    </cfRule>
  </conditionalFormatting>
  <conditionalFormatting sqref="Y203">
    <cfRule type="cellIs" dxfId="186" priority="59" operator="equal">
      <formula>"NÃO"</formula>
    </cfRule>
    <cfRule type="cellIs" dxfId="185" priority="60" operator="equal">
      <formula>"SIM"</formula>
    </cfRule>
  </conditionalFormatting>
  <conditionalFormatting sqref="Y202">
    <cfRule type="cellIs" dxfId="184" priority="58" operator="equal">
      <formula>"OPORTUNIDADE"</formula>
    </cfRule>
  </conditionalFormatting>
  <conditionalFormatting sqref="Y202">
    <cfRule type="cellIs" dxfId="183" priority="56" operator="equal">
      <formula>"NÃO"</formula>
    </cfRule>
    <cfRule type="cellIs" dxfId="182" priority="57" operator="equal">
      <formula>"SIM"</formula>
    </cfRule>
  </conditionalFormatting>
  <conditionalFormatting sqref="Y201">
    <cfRule type="cellIs" dxfId="181" priority="55" operator="equal">
      <formula>"OPORTUNIDADE"</formula>
    </cfRule>
  </conditionalFormatting>
  <conditionalFormatting sqref="Y201">
    <cfRule type="cellIs" dxfId="180" priority="53" operator="equal">
      <formula>"NÃO"</formula>
    </cfRule>
    <cfRule type="cellIs" dxfId="179" priority="54" operator="equal">
      <formula>"SIM"</formula>
    </cfRule>
  </conditionalFormatting>
  <conditionalFormatting sqref="Y200">
    <cfRule type="cellIs" dxfId="178" priority="52" operator="equal">
      <formula>"OPORTUNIDADE"</formula>
    </cfRule>
  </conditionalFormatting>
  <conditionalFormatting sqref="Y200">
    <cfRule type="cellIs" dxfId="177" priority="50" operator="equal">
      <formula>"NÃO"</formula>
    </cfRule>
    <cfRule type="cellIs" dxfId="176" priority="51" operator="equal">
      <formula>"SIM"</formula>
    </cfRule>
  </conditionalFormatting>
  <conditionalFormatting sqref="Y199">
    <cfRule type="cellIs" dxfId="175" priority="49" operator="equal">
      <formula>"OPORTUNIDADE"</formula>
    </cfRule>
  </conditionalFormatting>
  <conditionalFormatting sqref="Y199">
    <cfRule type="cellIs" dxfId="174" priority="47" operator="equal">
      <formula>"NÃO"</formula>
    </cfRule>
    <cfRule type="cellIs" dxfId="173" priority="48" operator="equal">
      <formula>"SIM"</formula>
    </cfRule>
  </conditionalFormatting>
  <conditionalFormatting sqref="BQ156">
    <cfRule type="cellIs" dxfId="172" priority="42" operator="equal">
      <formula>"Produção e Intervalo"</formula>
    </cfRule>
    <cfRule type="cellIs" dxfId="171" priority="43" operator="equal">
      <formula>"Aderente"</formula>
    </cfRule>
    <cfRule type="cellIs" dxfId="170" priority="44" operator="equal">
      <formula>"Intervalo"</formula>
    </cfRule>
    <cfRule type="cellIs" dxfId="169" priority="45" operator="equal">
      <formula>"Produção"</formula>
    </cfRule>
    <cfRule type="cellIs" dxfId="168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5" operator="equal">
      <formula>"OPORTUNIDADE"</formula>
    </cfRule>
  </conditionalFormatting>
  <conditionalFormatting sqref="Y217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25">
    <cfRule type="cellIs" dxfId="164" priority="29" operator="equal">
      <formula>"OPORTUNIDADE"</formula>
    </cfRule>
  </conditionalFormatting>
  <conditionalFormatting sqref="Y225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0" operator="equal">
      <formula>"OPORTUNIDADE"</formula>
    </cfRule>
  </conditionalFormatting>
  <conditionalFormatting sqref="Y237:Z237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" operator="equal">
      <formula>"OPORTUNIDADE"</formula>
    </cfRule>
  </conditionalFormatting>
  <conditionalFormatting sqref="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6" t="s">
        <v>1609</v>
      </c>
      <c r="D5" s="257"/>
      <c r="E5" s="257"/>
      <c r="F5" s="257"/>
      <c r="G5" s="257"/>
      <c r="H5" s="257"/>
      <c r="I5" s="257"/>
      <c r="J5" s="258"/>
      <c r="K5" s="259" t="s">
        <v>1610</v>
      </c>
      <c r="L5" s="260"/>
      <c r="M5" s="260"/>
      <c r="N5" s="260"/>
      <c r="O5" s="261" t="s">
        <v>1611</v>
      </c>
      <c r="P5" s="262"/>
    </row>
    <row r="6" spans="1:16" s="82" customFormat="1" ht="15" customHeight="1">
      <c r="A6" s="74" t="s">
        <v>1612</v>
      </c>
      <c r="B6" s="83" t="s">
        <v>1613</v>
      </c>
      <c r="C6" s="84" t="s">
        <v>1019</v>
      </c>
      <c r="D6" s="85" t="s">
        <v>1020</v>
      </c>
      <c r="E6" s="84" t="s">
        <v>1614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1615</v>
      </c>
      <c r="M6" s="88" t="s">
        <v>669</v>
      </c>
      <c r="N6" s="89" t="s">
        <v>1014</v>
      </c>
      <c r="O6" s="90" t="s">
        <v>1057</v>
      </c>
      <c r="P6" s="151" t="s">
        <v>1616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ZSK2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ZSK2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4.1666666666666664E-2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ZVU237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ZVU237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ZGB217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ZGB217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199ZRU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199ZRU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0.41666666666666669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ZMA1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ZMA1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 xml:space="preserve">TURMA FIXA VIA 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15.1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15.1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V40</v>
      </c>
      <c r="F243" s="92" t="str">
        <f>IF(SP_NORTE!H243="","*",SP_NORTE!H243)</f>
        <v>ZMA2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0.33333333333333331</v>
      </c>
      <c r="J243" s="128">
        <f>IF(SP_NORTE!P243="","*",SP_NORTE!P243)</f>
        <v>8.3333333333333329E-2</v>
      </c>
      <c r="K243" s="92" t="str">
        <f>IF(SP_NORTE!AK243="","*",SP_NORTE!AK243)</f>
        <v>ZMA2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JOÃO (TF-655)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ZSK1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ZSK1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3"/>
      <c r="B1" s="264"/>
      <c r="C1" s="265"/>
      <c r="L1" s="94"/>
      <c r="M1" s="125"/>
      <c r="N1" s="125"/>
      <c r="O1" s="125"/>
      <c r="P1" s="266" t="s">
        <v>1067</v>
      </c>
      <c r="Q1" s="267"/>
      <c r="R1" s="125"/>
      <c r="T1" s="95"/>
      <c r="U1" s="268" t="s">
        <v>1617</v>
      </c>
      <c r="V1" s="268"/>
      <c r="W1" s="268"/>
    </row>
    <row r="2" spans="1:23" s="93" customFormat="1">
      <c r="A2" s="96" t="s">
        <v>1618</v>
      </c>
      <c r="B2" s="96" t="s">
        <v>1613</v>
      </c>
      <c r="C2" s="96" t="s">
        <v>470</v>
      </c>
      <c r="D2" s="97" t="s">
        <v>1019</v>
      </c>
      <c r="E2" s="97" t="s">
        <v>1020</v>
      </c>
      <c r="F2" s="97" t="s">
        <v>1612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1619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em 326332 / km 325+000 e km 323+000 em ZGI326</v>
      </c>
      <c r="U225" s="173">
        <f ca="1">_xlfn.XLOOKUP(G225&amp;$U$2,BS_CONTROLE[CHAVE],BS_CONTROLE[Quantidade_11],"-")</f>
        <v>520</v>
      </c>
      <c r="V225" s="173">
        <f ca="1">_xlfn.XLOOKUP(G225&amp;$V$2,BS_CONTROLE[CHAVE],BS_CONTROLE[Quantidade_11],"-")</f>
        <v>1363</v>
      </c>
      <c r="W225" s="173">
        <f ca="1">_xlfn.XLOOKUP(G225&amp;$W$2,BS_CONTROLE[CHAVE],BS_CONTROLE[Quantidade_11],"-")</f>
        <v>500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 t="str">
        <f ca="1">_xlfn.XLOOKUP(G226&amp;$U$2,BS_CONTROLE[CHAVE],BS_CONTROLE[Quantidade_11],"-")</f>
        <v>-</v>
      </c>
      <c r="V226" s="173">
        <f ca="1">_xlfn.XLOOKUP(G226&amp;$V$2,BS_CONTROLE[CHAVE],BS_CONTROLE[Quantidade_11],"-")</f>
        <v>312</v>
      </c>
      <c r="W226" s="173" t="str">
        <f ca="1">_xlfn.XLOOKUP(G226&amp;$W$2,BS_CONTROLE[CHAVE],BS_CONTROLE[Quantidade_11],"-")</f>
        <v>-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 t="str">
        <f ca="1">_xlfn.XLOOKUP(G227&amp;$U$2,BS_CONTROLE[CHAVE],BS_CONTROLE[Quantidade_11],"-")</f>
        <v>-</v>
      </c>
      <c r="V227" s="173">
        <f ca="1">_xlfn.XLOOKUP(G227&amp;$V$2,BS_CONTROLE[CHAVE],BS_CONTROLE[Quantidade_11],"-")</f>
        <v>1</v>
      </c>
      <c r="W227" s="173">
        <f ca="1">_xlfn.XLOOKUP(G227&amp;$W$2,BS_CONTROLE[CHAVE],BS_CONTROLE[Quantidade_11],"-")</f>
        <v>0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0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>
        <f ca="1">_xlfn.XLOOKUP(G230&amp;$U$2,BS_CONTROLE[CHAVE],BS_CONTROLE[Quantidade_11],"-")</f>
        <v>1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0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24</v>
      </c>
      <c r="V236" s="173">
        <f ca="1">_xlfn.XLOOKUP(G236&amp;$V$2,BS_CONTROLE[CHAVE],BS_CONTROLE[Quantidade_11],"-")</f>
        <v>1</v>
      </c>
      <c r="W236" s="173" t="str">
        <f ca="1">_xlfn.XLOOKUP(G236&amp;$W$2,BS_CONTROLE[CHAVE],BS_CONTROLE[Quantidade_11],"-")</f>
        <v>-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>
        <f ca="1">_xlfn.XLOOKUP(G237&amp;$U$2,BS_CONTROLE[CHAVE],BS_CONTROLE[Quantidade_11],"-")</f>
        <v>24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2</v>
      </c>
      <c r="V238" s="173">
        <f ca="1">_xlfn.XLOOKUP(G238&amp;$V$2,BS_CONTROLE[CHAVE],BS_CONTROLE[Quantidade_11],"-")</f>
        <v>1</v>
      </c>
      <c r="W238" s="173" t="str">
        <f ca="1">_xlfn.XLOOKUP(G238&amp;$W$2,BS_CONTROLE[CHAVE],BS_CONTROLE[Quantidade_11],"-")</f>
        <v>-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24</v>
      </c>
      <c r="V239" s="173">
        <f ca="1">_xlfn.XLOOKUP(G239&amp;$V$2,BS_CONTROLE[CHAVE],BS_CONTROLE[Quantidade_11],"-")</f>
        <v>1</v>
      </c>
      <c r="W239" s="173" t="str">
        <f ca="1">_xlfn.XLOOKUP(G239&amp;$W$2,BS_CONTROLE[CHAVE],BS_CONTROLE[Quantidade_11],"-")</f>
        <v>-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>
        <f ca="1">_xlfn.XLOOKUP(G240&amp;$U$2,BS_CONTROLE[CHAVE],BS_CONTROLE[Quantidade_11],"-")</f>
        <v>1040</v>
      </c>
      <c r="V240" s="173">
        <f ca="1">_xlfn.XLOOKUP(G240&amp;$V$2,BS_CONTROLE[CHAVE],BS_CONTROLE[Quantidade_11],"-")</f>
        <v>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0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1620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1621</v>
      </c>
      <c r="C2" s="136" t="s">
        <v>1004</v>
      </c>
      <c r="D2" s="84" t="s">
        <v>1006</v>
      </c>
      <c r="E2" s="84" t="s">
        <v>1622</v>
      </c>
      <c r="F2" s="113" t="s">
        <v>1623</v>
      </c>
      <c r="G2" s="84" t="s">
        <v>1624</v>
      </c>
      <c r="H2" s="84" t="s">
        <v>1625</v>
      </c>
      <c r="I2" s="84" t="s">
        <v>1626</v>
      </c>
      <c r="J2" s="84" t="s">
        <v>1627</v>
      </c>
      <c r="K2" s="86" t="s">
        <v>1628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2025-10-16T20:59:57Z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