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911" documentId="8_{B6337239-1A00-434D-AAD0-422EA1FEB5AE}" xr6:coauthVersionLast="47" xr6:coauthVersionMax="47" xr10:uidLastSave="{79C46CD0-6DCD-4DC1-8FA3-92D29950980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Maquinista" sheetId="14" r:id="rId7"/>
    <sheet name="Diesel" sheetId="15" r:id="rId8"/>
    <sheet name="CONTROLE - MAQUINISTAS" sheetId="13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4" hidden="1">'CONTROLE D'!$A$6:$R$1000</definedName>
    <definedName name="_xlnm._FilterDatabase" localSheetId="8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36" i="1" l="1" a="1"/>
  <c r="M136" i="1" s="1"/>
  <c r="N143" i="1" a="1"/>
  <c r="N143" i="1" s="1"/>
  <c r="M143" i="1" a="1"/>
  <c r="M143" i="1" s="1"/>
  <c r="M142" i="1" a="1"/>
  <c r="M142" i="1" s="1"/>
  <c r="N141" i="1" a="1"/>
  <c r="N141" i="1" s="1"/>
  <c r="M141" i="1" a="1"/>
  <c r="M141" i="1" s="1"/>
  <c r="H141" i="1" a="1"/>
  <c r="H141" i="1" s="1"/>
  <c r="N140" i="1" a="1"/>
  <c r="N140" i="1" s="1"/>
  <c r="M140" i="1" a="1"/>
  <c r="M140" i="1" s="1"/>
  <c r="N139" i="1" a="1"/>
  <c r="N139" i="1" s="1"/>
  <c r="M139" i="1" a="1"/>
  <c r="M139" i="1" s="1"/>
  <c r="N138" i="1" a="1"/>
  <c r="N138" i="1" s="1"/>
  <c r="M138" i="1" a="1"/>
  <c r="M138" i="1" s="1"/>
  <c r="N131" i="1" a="1"/>
  <c r="N131" i="1" s="1"/>
  <c r="M131" i="1" a="1"/>
  <c r="M131" i="1" s="1"/>
  <c r="M130" i="1" a="1"/>
  <c r="M130" i="1" s="1"/>
  <c r="N129" i="1" a="1"/>
  <c r="N129" i="1" s="1"/>
  <c r="M129" i="1" a="1"/>
  <c r="M129" i="1" s="1"/>
  <c r="H129" i="1" a="1"/>
  <c r="H129" i="1" s="1"/>
  <c r="N128" i="1" a="1"/>
  <c r="N128" i="1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N125" i="1" a="1"/>
  <c r="N125" i="1" s="1"/>
  <c r="M125" i="1" a="1"/>
  <c r="M125" i="1" s="1"/>
  <c r="H125" i="1" a="1"/>
  <c r="H125" i="1" s="1"/>
  <c r="N124" i="1" a="1"/>
  <c r="N124" i="1" s="1"/>
  <c r="M124" i="1" a="1"/>
  <c r="M124" i="1" s="1"/>
  <c r="H124" i="1" a="1"/>
  <c r="H124" i="1" s="1"/>
  <c r="N104" i="1" a="1"/>
  <c r="N104" i="1"/>
  <c r="M104" i="1" a="1"/>
  <c r="M104" i="1"/>
  <c r="N103" i="1" a="1"/>
  <c r="N103" i="1"/>
  <c r="M103" i="1" a="1"/>
  <c r="M103" i="1"/>
  <c r="A103" i="1"/>
  <c r="C103" i="1"/>
  <c r="A104" i="1"/>
  <c r="C104" i="1"/>
  <c r="M105" i="1" a="1"/>
  <c r="M105" i="1"/>
  <c r="N105" i="1" a="1"/>
  <c r="N105" i="1"/>
  <c r="H106" i="1" a="1"/>
  <c r="H106" i="1"/>
  <c r="M106" i="1" a="1"/>
  <c r="M106" i="1"/>
  <c r="N106" i="1" a="1"/>
  <c r="N106" i="1"/>
  <c r="M107" i="1" a="1"/>
  <c r="M107" i="1"/>
  <c r="N107" i="1" a="1"/>
  <c r="N107" i="1"/>
  <c r="H108" i="1" a="1"/>
  <c r="H108" i="1"/>
  <c r="M108" i="1" a="1"/>
  <c r="M108" i="1"/>
  <c r="N108" i="1" a="1"/>
  <c r="N108" i="1"/>
  <c r="M110" i="1" a="1"/>
  <c r="M110" i="1"/>
  <c r="N110" i="1" a="1"/>
  <c r="N110" i="1"/>
  <c r="M111" i="1" a="1"/>
  <c r="M111" i="1"/>
  <c r="N111" i="1" a="1"/>
  <c r="N111" i="1"/>
  <c r="M112" i="1" a="1"/>
  <c r="M112" i="1"/>
  <c r="N112" i="1" a="1"/>
  <c r="N112" i="1"/>
  <c r="H113" i="1" a="1"/>
  <c r="H113" i="1"/>
  <c r="M113" i="1" a="1"/>
  <c r="M113" i="1"/>
  <c r="N113" i="1" a="1"/>
  <c r="N113" i="1"/>
  <c r="M114" i="1" a="1"/>
  <c r="M114" i="1"/>
  <c r="M115" i="1" a="1"/>
  <c r="M115" i="1"/>
  <c r="N115" i="1" a="1"/>
  <c r="N115" i="1"/>
  <c r="M118" i="1" a="1"/>
  <c r="M118" i="1"/>
  <c r="N118" i="1" a="1"/>
  <c r="N118" i="1"/>
  <c r="M119" i="1" a="1"/>
  <c r="M119" i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H94" i="1" a="1"/>
  <c r="H94" i="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BE495" i="1" s="1"/>
  <c r="AP495" i="1"/>
  <c r="AQ495" i="1"/>
  <c r="BB495" i="1"/>
  <c r="BC495" i="1" a="1"/>
  <c r="BC495" i="1" s="1"/>
  <c r="BD495" i="1" a="1"/>
  <c r="BD495" i="1" s="1"/>
  <c r="BF495" i="1"/>
  <c r="BR495" i="1"/>
  <c r="BS495" i="1"/>
  <c r="A496" i="1"/>
  <c r="G496" i="1"/>
  <c r="M496" i="1" a="1"/>
  <c r="M496" i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D496" i="1" a="1"/>
  <c r="BD496" i="1" s="1"/>
  <c r="BF496" i="1"/>
  <c r="BR496" i="1"/>
  <c r="BS496" i="1"/>
  <c r="A497" i="1"/>
  <c r="G497" i="1"/>
  <c r="M497" i="1" a="1"/>
  <c r="M497" i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AJ497" i="1"/>
  <c r="AK497" i="1"/>
  <c r="AL497" i="1"/>
  <c r="AO497" i="1"/>
  <c r="BE497" i="1" s="1"/>
  <c r="AP497" i="1"/>
  <c r="AQ497" i="1"/>
  <c r="BB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D498" i="1" a="1"/>
  <c r="BD498" i="1" s="1"/>
  <c r="BF498" i="1"/>
  <c r="BR498" i="1"/>
  <c r="BS498" i="1"/>
  <c r="A499" i="1"/>
  <c r="G499" i="1"/>
  <c r="M499" i="1" a="1"/>
  <c r="M499" i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D499" i="1" a="1"/>
  <c r="BD499" i="1" s="1"/>
  <c r="BF499" i="1"/>
  <c r="BR499" i="1"/>
  <c r="BS499" i="1"/>
  <c r="A500" i="1"/>
  <c r="G500" i="1"/>
  <c r="M500" i="1" a="1"/>
  <c r="M500" i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M500" i="1"/>
  <c r="AO500" i="1"/>
  <c r="BE500" i="1" s="1"/>
  <c r="AP500" i="1"/>
  <c r="AQ500" i="1"/>
  <c r="BB500" i="1"/>
  <c r="BC500" i="1" a="1"/>
  <c r="BC500" i="1" s="1"/>
  <c r="BD500" i="1" a="1"/>
  <c r="BD500" i="1" s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 s="1"/>
  <c r="U501" i="1"/>
  <c r="AI501" i="1"/>
  <c r="AJ501" i="1"/>
  <c r="AK501" i="1"/>
  <c r="AL501" i="1"/>
  <c r="AM501" i="1"/>
  <c r="AO501" i="1"/>
  <c r="BD501" i="1" s="1" a="1"/>
  <c r="BD501" i="1" s="1"/>
  <c r="AP501" i="1"/>
  <c r="AQ501" i="1"/>
  <c r="BB501" i="1"/>
  <c r="BC501" i="1" a="1"/>
  <c r="BC501" i="1" s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D506" i="1" a="1"/>
  <c r="BD506" i="1" s="1"/>
  <c r="BF506" i="1"/>
  <c r="BR506" i="1"/>
  <c r="BS506" i="1"/>
  <c r="A507" i="1"/>
  <c r="G507" i="1"/>
  <c r="M507" i="1" a="1"/>
  <c r="M507" i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AJ507" i="1"/>
  <c r="AK507" i="1"/>
  <c r="AL507" i="1"/>
  <c r="AO507" i="1"/>
  <c r="BE507" i="1" s="1"/>
  <c r="AP507" i="1"/>
  <c r="AQ507" i="1"/>
  <c r="BB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O508" i="1"/>
  <c r="BE508" i="1" s="1"/>
  <c r="AP508" i="1"/>
  <c r="AQ508" i="1"/>
  <c r="BB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M510" i="1"/>
  <c r="AO510" i="1"/>
  <c r="BE510" i="1" s="1"/>
  <c r="AP510" i="1"/>
  <c r="AQ510" i="1"/>
  <c r="BC510" i="1" a="1"/>
  <c r="BC510" i="1" s="1"/>
  <c r="BD510" i="1" a="1"/>
  <c r="BD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E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E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O524" i="1"/>
  <c r="BE524" i="1" s="1"/>
  <c r="AP524" i="1"/>
  <c r="AQ524" i="1"/>
  <c r="BB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O527" i="1"/>
  <c r="BE527" i="1" s="1"/>
  <c r="AP527" i="1"/>
  <c r="AQ527" i="1"/>
  <c r="BB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AN120" i="1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G123" i="11"/>
  <c r="AN122" i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AN123" i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G131" i="11"/>
  <c r="AN130" i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G143" i="1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AM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A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E93" i="1" s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L270" i="12"/>
  <c r="L269" i="12"/>
  <c r="E222" i="12"/>
  <c r="D222" i="12"/>
  <c r="E216" i="12"/>
  <c r="D216" i="12"/>
  <c r="E187" i="12"/>
  <c r="D187" i="12"/>
  <c r="E191" i="12"/>
  <c r="D191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76" i="12"/>
  <c r="E275" i="12"/>
  <c r="D274" i="12"/>
  <c r="E271" i="12"/>
  <c r="D271" i="12"/>
  <c r="E269" i="12"/>
  <c r="D269" i="12"/>
  <c r="E267" i="12"/>
  <c r="D267" i="12"/>
  <c r="E266" i="12"/>
  <c r="D266" i="12"/>
  <c r="E265" i="12"/>
  <c r="D265" i="12"/>
  <c r="E264" i="12"/>
  <c r="D264" i="12"/>
  <c r="E262" i="12"/>
  <c r="E260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4" i="12"/>
  <c r="L252" i="12"/>
  <c r="L245" i="12"/>
  <c r="L229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K254" i="11"/>
  <c r="M254" i="11"/>
  <c r="M255" i="11"/>
  <c r="K256" i="11"/>
  <c r="K257" i="11"/>
  <c r="K258" i="11"/>
  <c r="K259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1" i="11"/>
  <c r="M272" i="11"/>
  <c r="K273" i="11"/>
  <c r="K275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55" i="12"/>
  <c r="S58" i="12"/>
  <c r="S63" i="12"/>
  <c r="S282" i="12"/>
  <c r="S283" i="12"/>
  <c r="S59" i="12"/>
  <c r="S57" i="12"/>
  <c r="S62" i="12"/>
  <c r="S69" i="12"/>
  <c r="S71" i="12"/>
  <c r="S65" i="12"/>
  <c r="S72" i="12"/>
  <c r="S68" i="12"/>
  <c r="S73" i="12"/>
  <c r="S74" i="12"/>
  <c r="S66" i="12"/>
  <c r="S70" i="12"/>
  <c r="S292" i="12"/>
  <c r="S75" i="12"/>
  <c r="S293" i="12"/>
  <c r="S80" i="12"/>
  <c r="S79" i="12"/>
  <c r="S78" i="12"/>
  <c r="S84" i="12"/>
  <c r="S85" i="12"/>
  <c r="S81" i="12"/>
  <c r="S294" i="12"/>
  <c r="S295" i="12"/>
  <c r="S296" i="12"/>
  <c r="S91" i="12"/>
  <c r="S87" i="12"/>
  <c r="S89" i="12"/>
  <c r="S92" i="12"/>
  <c r="S297" i="12"/>
  <c r="S107" i="12"/>
  <c r="S100" i="12"/>
  <c r="S104" i="12"/>
  <c r="S105" i="12"/>
  <c r="S106" i="12"/>
  <c r="S99" i="12"/>
  <c r="S98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36" i="1" l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K283" i="12"/>
  <c r="K272" i="12"/>
  <c r="K276" i="12"/>
  <c r="AJ122" i="1"/>
  <c r="BD529" i="1" a="1"/>
  <c r="BD529" i="1" s="1"/>
  <c r="K290" i="12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K100" i="12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G110" i="1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G122" i="11"/>
  <c r="K124" i="12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G138" i="11"/>
  <c r="G130" i="11"/>
  <c r="K132" i="12"/>
  <c r="AJ29" i="1"/>
  <c r="G128" i="11"/>
  <c r="K123" i="12"/>
  <c r="AN158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7" i="1"/>
  <c r="BD360" i="1" a="1"/>
  <c r="BD360" i="1" s="1"/>
  <c r="BE361" i="1"/>
  <c r="AJ19" i="1"/>
  <c r="AJ20" i="1"/>
  <c r="AJ22" i="1"/>
  <c r="G148" i="11"/>
  <c r="G145" i="1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L125" i="12"/>
  <c r="L120" i="12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K156" i="12"/>
  <c r="L128" i="12"/>
  <c r="L124" i="12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G22" i="1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L160" i="12"/>
  <c r="K138" i="12"/>
  <c r="AJ15" i="1"/>
  <c r="AJ14" i="1"/>
  <c r="AJ13" i="1"/>
  <c r="G33" i="11"/>
  <c r="G160" i="11"/>
  <c r="BD420" i="1" a="1"/>
  <c r="BD420" i="1" s="1"/>
  <c r="BE422" i="1"/>
  <c r="BE419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L58" i="12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L56" i="12"/>
  <c r="BE29" i="1"/>
  <c r="BE9" i="1"/>
  <c r="BD118" i="1" a="1"/>
  <c r="BD118" i="1" s="1"/>
  <c r="BD246" i="1" a="1"/>
  <c r="BD246" i="1" s="1"/>
  <c r="BE449" i="1"/>
  <c r="BD432" i="1" a="1"/>
  <c r="BD432" i="1" s="1"/>
  <c r="G43" i="11"/>
  <c r="G9" i="11"/>
  <c r="BD102" i="1" a="1"/>
  <c r="BD102" i="1" s="1"/>
  <c r="BE270" i="1"/>
  <c r="BE261" i="1"/>
  <c r="G19" i="11"/>
  <c r="L71" i="12"/>
  <c r="L53" i="12"/>
  <c r="BD129" i="1" a="1"/>
  <c r="BD129" i="1" s="1"/>
  <c r="BE108" i="1"/>
  <c r="BD284" i="1" a="1"/>
  <c r="BD284" i="1" s="1"/>
  <c r="BD240" i="1" a="1"/>
  <c r="BD240" i="1" s="1"/>
  <c r="K144" i="12"/>
  <c r="BD43" i="1" a="1"/>
  <c r="BD43" i="1" s="1"/>
  <c r="BE41" i="1"/>
  <c r="BE141" i="1"/>
  <c r="BE124" i="1"/>
  <c r="BD299" i="1" a="1"/>
  <c r="BD299" i="1" s="1"/>
  <c r="BE254" i="1"/>
  <c r="BD221" i="1" a="1"/>
  <c r="BD221" i="1" s="1"/>
  <c r="G84" i="11"/>
  <c r="L61" i="12"/>
  <c r="K56" i="12"/>
  <c r="BE251" i="1"/>
  <c r="BD209" i="1" a="1"/>
  <c r="BD209" i="1" s="1"/>
  <c r="BE199" i="1"/>
  <c r="BE167" i="1"/>
  <c r="L67" i="12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G57" i="11"/>
  <c r="K80" i="12"/>
  <c r="BB404" i="1"/>
  <c r="AN149" i="1"/>
  <c r="L146" i="12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G82" i="11"/>
  <c r="AN190" i="1"/>
  <c r="L187" i="12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D175" i="1" a="1"/>
  <c r="BD175" i="1" s="1"/>
  <c r="BE165" i="1"/>
  <c r="BE421" i="1"/>
  <c r="BE406" i="1"/>
  <c r="BB405" i="1"/>
  <c r="BE403" i="1"/>
  <c r="BB402" i="1"/>
  <c r="BE400" i="1"/>
  <c r="AM156" i="1"/>
  <c r="K153" i="12"/>
  <c r="G157" i="1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L49" i="12"/>
  <c r="K78" i="12"/>
  <c r="L68" i="12"/>
  <c r="L60" i="12"/>
  <c r="BD99" i="1" a="1"/>
  <c r="BD99" i="1" s="1"/>
  <c r="BE99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3" i="1"/>
  <c r="L110" i="12"/>
  <c r="AN108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4" i="1"/>
  <c r="K111" i="12"/>
  <c r="G115" i="1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L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6" i="1"/>
  <c r="L113" i="12"/>
  <c r="AN299" i="1"/>
  <c r="L296" i="12"/>
  <c r="AM297" i="1"/>
  <c r="K294" i="12"/>
  <c r="AM294" i="1"/>
  <c r="K291" i="12"/>
  <c r="AM270" i="1"/>
  <c r="K267" i="12"/>
  <c r="G81" i="1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1" i="1"/>
  <c r="L158" i="12"/>
  <c r="AM71" i="1"/>
  <c r="G73" i="11"/>
  <c r="K69" i="12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AN19" i="1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L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L118" i="12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L97" i="12"/>
  <c r="AN97" i="1"/>
  <c r="L94" i="12"/>
  <c r="AN94" i="1"/>
  <c r="L91" i="12"/>
  <c r="K90" i="12"/>
  <c r="G94" i="11"/>
  <c r="AM93" i="1"/>
  <c r="AN91" i="1"/>
  <c r="L88" i="12"/>
  <c r="AM89" i="1"/>
  <c r="N91" i="11" s="1"/>
  <c r="K87" i="12"/>
  <c r="G91" i="11"/>
  <c r="AN81" i="1"/>
  <c r="L79" i="12"/>
  <c r="K97" i="12"/>
  <c r="G101" i="11"/>
  <c r="AM100" i="1"/>
  <c r="AN98" i="1"/>
  <c r="L95" i="12"/>
  <c r="K94" i="12"/>
  <c r="G98" i="11"/>
  <c r="AM97" i="1"/>
  <c r="AN95" i="1"/>
  <c r="L92" i="12"/>
  <c r="AM94" i="1"/>
  <c r="L95" i="11" s="1"/>
  <c r="K91" i="12"/>
  <c r="G95" i="11"/>
  <c r="G92" i="11"/>
  <c r="K88" i="12"/>
  <c r="AM91" i="1"/>
  <c r="AN6" i="1"/>
  <c r="L4" i="12"/>
  <c r="K95" i="12"/>
  <c r="AM98" i="1"/>
  <c r="G99" i="11"/>
  <c r="G96" i="11"/>
  <c r="K92" i="12"/>
  <c r="AM95" i="1"/>
  <c r="AN93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<sst xmlns="http://schemas.openxmlformats.org/spreadsheetml/2006/main" count="6387" uniqueCount="1508">
  <si>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</si>
  <si>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</si>
  <si>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</si>
  <si>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</si>
  <si>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</si>
  <si>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</si>
  <si>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</si>
  <si>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</si>
  <si>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</si>
  <si>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</si>
  <si>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</si>
  <si>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</si>
  <si>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</si>
  <si>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</si>
  <si>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</si>
  <si>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</si>
  <si>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</si>
  <si>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</si>
  <si>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</si>
  <si>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</si>
  <si>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</si>
  <si>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</si>
  <si>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</si>
  <si>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</si>
  <si>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</si>
  <si>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</si>
  <si>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</si>
  <si>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</si>
  <si>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</si>
  <si>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</si>
  <si>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</si>
  <si>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</si>
  <si>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</si>
  <si>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</si>
  <si>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</si>
  <si>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</si>
  <si>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</si>
  <si>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</si>
  <si>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</si>
  <si>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</si>
  <si>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</si>
  <si>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</si>
  <si>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</si>
  <si>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</si>
  <si>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</si>
  <si>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</si>
  <si>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</si>
  <si>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</si>
  <si>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</si>
  <si>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</si>
  <si>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</si>
  <si>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</si>
  <si>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</si>
  <si>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</si>
  <si>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</si>
  <si>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</si>
  <si>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</si>
  <si>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</si>
  <si>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</si>
  <si>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</si>
  <si>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</si>
  <si>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</si>
  <si>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</si>
  <si>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</si>
  <si>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</si>
  <si>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</si>
  <si>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</si>
  <si>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</si>
  <si>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</si>
  <si>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</si>
  <si>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</si>
  <si>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</si>
  <si>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</si>
  <si>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</si>
  <si>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</si>
  <si>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</si>
  <si>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</si>
  <si>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</si>
  <si>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</si>
  <si>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</si>
  <si>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</si>
  <si>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</si>
  <si>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</si>
  <si>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</si>
  <si>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</si>
  <si>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</si>
  <si>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</si>
  <si>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</si>
  <si>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</si>
  <si>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</si>
  <si>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</si>
  <si>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</si>
  <si>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</si>
  <si>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</si>
  <si>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</si>
  <si>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</si>
  <si>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</si>
  <si>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</si>
  <si>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</si>
  <si>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</si>
  <si>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</si>
  <si>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</si>
  <si>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</si>
  <si>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</si>
  <si>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</si>
  <si>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</si>
  <si>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</si>
  <si>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</si>
  <si>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</si>
  <si>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</si>
  <si>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</si>
  <si>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</si>
  <si>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</si>
  <si>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</si>
  <si>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</si>
  <si>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</si>
  <si>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</si>
  <si>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</si>
  <si>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</si>
  <si>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</si>
  <si>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</si>
  <si>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</si>
  <si>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</si>
  <si>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</si>
  <si>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</si>
  <si>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</si>
  <si>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</si>
  <si>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</si>
  <si>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</si>
  <si>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</si>
  <si>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</si>
  <si>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</si>
  <si>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</si>
  <si>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</si>
  <si>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</si>
  <si>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</si>
  <si>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</si>
  <si>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</si>
  <si>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</si>
  <si>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</si>
  <si>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</si>
  <si>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</si>
  <si>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</si>
  <si>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</si>
  <si>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</si>
  <si>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</si>
  <si>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</si>
  <si>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</si>
  <si>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</si>
  <si>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</si>
  <si>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</si>
  <si>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</si>
  <si>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</si>
  <si>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</si>
  <si>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</si>
  <si>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</si>
  <si>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</si>
  <si>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</si>
  <si>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</si>
  <si>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</si>
  <si>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</si>
  <si>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</si>
  <si>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</si>
  <si>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</si>
  <si>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</si>
  <si>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</si>
  <si>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</si>
  <si>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</si>
  <si>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</si>
  <si>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</si>
  <si>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</si>
  <si>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</si>
  <si>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</si>
  <si>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</si>
  <si>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</si>
  <si>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</si>
  <si>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</si>
  <si>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</si>
  <si>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</si>
  <si>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</si>
  <si>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</si>
  <si>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</si>
  <si>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</si>
  <si>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</si>
  <si>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</si>
  <si>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</si>
  <si>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</si>
  <si>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</si>
  <si>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</si>
  <si>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</si>
  <si>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</si>
  <si>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</si>
  <si>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</si>
  <si>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</si>
  <si>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</si>
  <si>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</si>
  <si>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</si>
  <si>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</si>
  <si>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</si>
  <si>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</si>
  <si>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</si>
  <si>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</si>
  <si>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</si>
  <si>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</si>
  <si>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</si>
  <si>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</si>
  <si>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</si>
  <si>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</si>
  <si>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</si>
  <si>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</si>
  <si>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</si>
  <si>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</si>
  <si>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</si>
  <si>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</si>
  <si>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</si>
  <si>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</si>
  <si>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</si>
  <si>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</si>
  <si>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</si>
  <si>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</si>
  <si>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</si>
  <si>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</si>
  <si>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</si>
  <si>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</si>
  <si>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</si>
  <si>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</si>
  <si>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</si>
  <si>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</si>
  <si>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</si>
  <si>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</si>
  <si>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</si>
  <si>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</si>
  <si>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</si>
  <si>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</si>
  <si>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</si>
  <si>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</si>
  <si>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</si>
  <si>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</si>
  <si>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</si>
  <si>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</si>
  <si>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</si>
  <si>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</si>
  <si>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</si>
  <si>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</si>
  <si>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</si>
  <si>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</si>
  <si>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</si>
  <si>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</si>
  <si>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</si>
  <si>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</si>
  <si>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</si>
  <si>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</si>
  <si>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</si>
  <si>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</si>
  <si>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</si>
  <si>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</si>
  <si>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</si>
  <si>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</si>
  <si>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</si>
  <si>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</si>
  <si>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</si>
  <si>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</si>
  <si>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</si>
  <si>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</si>
  <si>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</si>
  <si>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</si>
  <si>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</si>
  <si>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</si>
  <si>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</si>
  <si>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</si>
  <si>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</si>
  <si>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</si>
  <si>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</si>
  <si>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</si>
  <si>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</si>
  <si>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</si>
  <si>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</si>
  <si>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</si>
  <si>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</si>
  <si>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</si>
  <si>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</si>
  <si>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</si>
  <si>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</si>
  <si>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</si>
  <si>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</si>
  <si>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</si>
  <si>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</si>
  <si>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</si>
  <si>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</si>
  <si>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</si>
  <si>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</si>
  <si>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</si>
  <si>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</si>
  <si>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</si>
  <si>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</si>
  <si>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</si>
  <si>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</si>
  <si>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</si>
  <si>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</si>
  <si>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</si>
  <si>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</si>
  <si>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</si>
  <si>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</si>
  <si>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</si>
  <si>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</si>
  <si>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</si>
  <si>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</si>
  <si>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</si>
  <si>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</si>
  <si>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</si>
  <si>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</si>
  <si>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</si>
  <si>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</si>
  <si>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</si>
  <si>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</si>
  <si>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</si>
  <si>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</si>
  <si>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</si>
  <si>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</si>
  <si>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</si>
  <si>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</si>
  <si>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</si>
  <si>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</si>
  <si>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</si>
  <si>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</si>
  <si>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</si>
  <si>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</si>
  <si>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</si>
  <si>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</si>
  <si>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</si>
  <si>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</si>
  <si>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</si>
  <si>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</si>
  <si>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</si>
  <si>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</si>
  <si>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</si>
  <si>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</si>
  <si>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</si>
  <si>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</si>
  <si>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</si>
  <si>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</si>
  <si>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</si>
  <si>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</si>
  <si>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</si>
  <si>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</si>
  <si>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</si>
  <si>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</si>
  <si>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</si>
  <si>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</si>
  <si>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</si>
  <si>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</si>
  <si>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</si>
  <si>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</si>
  <si>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</si>
  <si>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</si>
  <si>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</si>
  <si>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</si>
  <si>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</si>
  <si>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</si>
  <si>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</si>
  <si>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</si>
  <si>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</si>
  <si>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</si>
  <si>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</si>
  <si>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</si>
  <si>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</si>
  <si>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</si>
  <si>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</si>
  <si>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</si>
  <si>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</si>
  <si>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</si>
  <si>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</si>
  <si>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</si>
  <si>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</si>
  <si>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</si>
  <si>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</si>
  <si>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</si>
  <si>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</si>
  <si>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</si>
  <si>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</si>
  <si>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</si>
  <si>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</si>
  <si>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</si>
  <si>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</si>
  <si>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</si>
  <si>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</si>
  <si>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</si>
  <si>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</si>
  <si>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</si>
  <si>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</si>
  <si>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</si>
  <si>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</si>
  <si>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</si>
  <si>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</si>
  <si>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</si>
  <si>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</si>
  <si>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</si>
  <si>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</si>
  <si>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</si>
  <si>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</si>
  <si>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</si>
  <si>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</si>
  <si>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</si>
  <si>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</si>
  <si>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</si>
  <si>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</si>
  <si>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</si>
  <si>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</si>
  <si>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</si>
  <si>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</si>
  <si>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</si>
  <si>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</si>
  <si>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</si>
  <si>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</si>
  <si>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</si>
  <si>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</si>
  <si>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</si>
  <si>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</si>
  <si>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</si>
  <si>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</si>
  <si>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</si>
  <si>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</si>
  <si>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</si>
  <si>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</si>
  <si>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</si>
  <si>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</si>
  <si>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</si>
  <si>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</si>
  <si>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</si>
  <si>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</si>
  <si>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</si>
  <si>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</si>
  <si>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</si>
  <si>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</si>
  <si>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</si>
  <si>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</si>
  <si>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</si>
  <si>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</si>
  <si>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</si>
  <si>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</si>
  <si>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</si>
  <si>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</si>
  <si>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</si>
  <si>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</si>
  <si>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</si>
  <si>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</si>
  <si>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</si>
  <si>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</si>
  <si>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</si>
  <si>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</si>
  <si>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</si>
  <si>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</si>
  <si>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</si>
  <si>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</si>
  <si>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</si>
  <si>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</si>
  <si>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</si>
  <si>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</si>
  <si>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</si>
  <si>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</si>
  <si>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</si>
  <si>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</si>
  <si>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</si>
  <si>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</si>
  <si>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</si>
  <si>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</si>
  <si>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</si>
  <si>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</si>
  <si>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</si>
  <si>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</si>
  <si>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</si>
  <si>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</si>
  <si>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</si>
  <si>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</si>
  <si>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</si>
  <si>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</si>
  <si>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</si>
  <si>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</si>
  <si>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</si>
  <si>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</si>
  <si>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</si>
  <si>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</si>
  <si>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</si>
  <si>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</si>
  <si>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</si>
  <si>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</si>
  <si>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</si>
  <si>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</si>
  <si>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</si>
  <si>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</si>
  <si>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</si>
  <si>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</si>
  <si>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</si>
  <si>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</si>
  <si>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</si>
  <si>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</si>
  <si>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</si>
  <si>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</si>
  <si>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</si>
  <si>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</si>
  <si>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</si>
  <si>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</si>
  <si>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</si>
  <si>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</si>
  <si>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</si>
  <si>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</si>
  <si>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</si>
  <si>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</si>
  <si>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</si>
  <si>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</si>
  <si>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</si>
  <si>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</si>
  <si>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</si>
  <si>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</si>
  <si>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</si>
  <si>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</si>
  <si>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</si>
  <si>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</si>
  <si>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</si>
  <si>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</si>
  <si>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</si>
  <si>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</si>
  <si>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</si>
  <si>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</si>
  <si>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</si>
  <si>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</si>
  <si>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</si>
  <si>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</si>
  <si>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</si>
  <si>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</si>
  <si>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</si>
  <si>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</si>
  <si>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</si>
  <si>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</si>
  <si>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</si>
  <si>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</si>
  <si>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</si>
  <si>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</si>
  <si>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</si>
  <si>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</si>
  <si>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</si>
  <si>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</si>
  <si>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</si>
  <si>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</si>
  <si>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</si>
  <si>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</si>
  <si>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</si>
  <si>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</si>
  <si>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</si>
  <si>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</si>
  <si>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</si>
  <si>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</si>
  <si>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</si>
  <si>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</si>
  <si>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</si>
  <si>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</si>
  <si>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</si>
  <si>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</si>
  <si>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</si>
  <si>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</si>
  <si>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</si>
  <si>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</si>
  <si>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</si>
  <si>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</si>
  <si>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</si>
  <si>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</si>
  <si>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</si>
  <si>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</si>
  <si>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</si>
  <si>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</si>
  <si>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</si>
  <si>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</si>
  <si>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</si>
  <si>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</si>
  <si>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</si>
  <si>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</si>
  <si>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</si>
  <si>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</si>
  <si>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</si>
  <si>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</si>
  <si>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</si>
  <si>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</si>
  <si>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</si>
  <si>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</si>
  <si>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</si>
  <si>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</si>
  <si>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</si>
  <si>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</si>
  <si>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</si>
  <si>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</si>
  <si>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</si>
  <si>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</si>
  <si>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</si>
  <si>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</si>
  <si>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</si>
  <si>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</si>
  <si>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</si>
  <si>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</si>
  <si>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</si>
  <si>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</si>
  <si>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</si>
  <si>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</si>
  <si>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</si>
  <si>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</si>
  <si>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</si>
  <si>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</si>
  <si>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</si>
  <si>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</si>
  <si>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</si>
  <si>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</si>
  <si>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</si>
  <si>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</si>
  <si>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</si>
  <si>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</si>
  <si>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</si>
  <si>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</si>
  <si>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</si>
  <si>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</si>
  <si>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</si>
  <si>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</si>
  <si>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</si>
  <si>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</si>
  <si>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</si>
  <si>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</si>
  <si>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</si>
  <si>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</si>
  <si>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</si>
  <si>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</si>
  <si>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</si>
  <si>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</si>
  <si>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</si>
  <si>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</si>
  <si>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</si>
  <si>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</si>
  <si>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</si>
  <si>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</si>
  <si>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</si>
  <si>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</si>
  <si>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</si>
  <si>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</si>
  <si>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</si>
  <si>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</si>
  <si>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</si>
  <si>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</si>
  <si>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</si>
  <si>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</si>
  <si>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</si>
  <si>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</si>
  <si>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</si>
  <si>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</si>
  <si>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</si>
  <si>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</si>
  <si>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</si>
  <si>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</si>
  <si>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</si>
  <si>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</si>
  <si>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</si>
  <si>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</si>
  <si>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</si>
  <si>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</si>
  <si>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</si>
  <si>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</si>
  <si>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</si>
  <si>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</si>
  <si>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</si>
  <si>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</si>
  <si>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</si>
  <si>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</si>
  <si>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</si>
  <si>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</si>
  <si>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</si>
  <si>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</si>
  <si>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</si>
  <si>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</si>
  <si>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</si>
  <si>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</si>
  <si>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</si>
  <si>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</si>
  <si>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</si>
  <si>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</si>
  <si>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</si>
  <si>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</si>
  <si>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</si>
  <si>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</si>
  <si>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</si>
  <si>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</si>
  <si>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</si>
  <si>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</si>
  <si>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</si>
  <si>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</si>
  <si>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</si>
  <si>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</si>
  <si>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</si>
  <si>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</si>
  <si>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</si>
  <si>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</si>
  <si>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</si>
  <si>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</si>
  <si>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</si>
  <si>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</si>
  <si>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</si>
  <si>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</si>
  <si>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</si>
  <si>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</si>
  <si>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</si>
  <si>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</si>
  <si>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</si>
  <si>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</si>
  <si>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</si>
  <si>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</si>
  <si>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</si>
  <si>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</si>
  <si>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</si>
  <si>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</si>
  <si>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</si>
  <si>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</si>
  <si>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</si>
  <si>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</si>
  <si>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</si>
  <si>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</si>
  <si>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</si>
  <si>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</si>
  <si>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</si>
  <si>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</si>
  <si>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</si>
  <si>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</si>
  <si>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</si>
  <si>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</si>
  <si>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</si>
  <si>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</si>
  <si>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</si>
  <si>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</si>
  <si>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</si>
  <si>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</si>
  <si>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</si>
  <si>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</si>
  <si>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</si>
  <si>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</si>
  <si>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</si>
  <si>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</si>
  <si>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</si>
  <si>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</si>
  <si>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</si>
  <si>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</si>
  <si>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</si>
  <si>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</si>
  <si>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</si>
  <si>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</si>
  <si>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</si>
  <si>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</si>
  <si>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</si>
  <si>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</si>
  <si>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</si>
  <si>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</si>
  <si>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</si>
  <si>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</si>
  <si>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</si>
  <si>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</si>
  <si>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</si>
  <si>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</si>
  <si>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</si>
  <si>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</si>
  <si>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</si>
  <si>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</si>
  <si>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</si>
  <si>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</si>
  <si>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</si>
  <si>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</si>
  <si>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</si>
  <si>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</si>
  <si>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</si>
  <si>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</si>
  <si>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</si>
  <si>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</si>
  <si>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</si>
  <si>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</si>
  <si>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</si>
  <si>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</si>
  <si>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</si>
  <si>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</si>
  <si>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</si>
  <si>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</si>
  <si>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</si>
  <si>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</si>
  <si>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</si>
  <si>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</si>
  <si>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</si>
  <si>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</si>
  <si>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</si>
  <si>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</si>
  <si>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</si>
  <si>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</si>
  <si>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</si>
  <si>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</si>
  <si>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</si>
  <si>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</si>
  <si>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</si>
  <si>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</si>
  <si>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</si>
  <si>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</si>
  <si>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</si>
  <si>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</si>
  <si>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</si>
  <si>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</si>
  <si>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</si>
  <si>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</si>
  <si>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</si>
  <si>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</si>
  <si>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</si>
  <si>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</si>
  <si>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</si>
  <si>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</si>
  <si>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</si>
  <si>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</si>
  <si>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</si>
  <si>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</si>
  <si>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</si>
  <si>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</si>
  <si>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</si>
  <si>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</si>
  <si>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</si>
  <si>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</si>
  <si>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</si>
  <si>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</si>
  <si>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</si>
  <si>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</si>
  <si>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</si>
  <si>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</si>
  <si>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</si>
  <si>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</si>
  <si>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</si>
  <si>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</si>
  <si>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</si>
  <si>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</si>
  <si>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</si>
  <si>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</si>
  <si>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</si>
  <si>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</si>
  <si>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</si>
  <si>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</si>
  <si>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</si>
  <si>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</si>
  <si>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</si>
  <si>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</si>
  <si>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</si>
  <si>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</si>
  <si>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</si>
  <si>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</si>
  <si>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</si>
  <si>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</si>
  <si>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</si>
  <si>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</si>
  <si>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</si>
  <si>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</si>
  <si>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</si>
  <si>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</si>
  <si>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</si>
  <si>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</si>
  <si>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</si>
  <si>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</si>
  <si>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</si>
  <si>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</si>
  <si>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</si>
  <si>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</si>
  <si>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</si>
  <si>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</si>
  <si>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</si>
  <si>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</si>
  <si>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</si>
  <si>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</si>
  <si>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</si>
  <si>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</si>
  <si>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</si>
  <si>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</si>
  <si>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</si>
  <si>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</si>
  <si>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</si>
  <si>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</si>
  <si>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</si>
  <si>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</si>
  <si>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</si>
  <si>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</si>
  <si>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</si>
  <si>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</si>
  <si>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</si>
  <si>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</si>
  <si>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</si>
  <si>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</si>
  <si>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</si>
  <si>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</si>
  <si>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</si>
  <si>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</si>
  <si>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</si>
  <si>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</si>
  <si>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</si>
  <si>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</si>
  <si>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</si>
  <si>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</si>
  <si>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</si>
  <si>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</si>
  <si>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</si>
  <si>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</si>
  <si>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</si>
  <si>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</si>
  <si>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</si>
  <si>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</si>
  <si>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</si>
  <si>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</si>
  <si>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</si>
  <si>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</si>
  <si>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</si>
  <si>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</si>
  <si>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</si>
  <si>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</si>
  <si>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</si>
  <si>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</si>
  <si>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</si>
  <si>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</si>
  <si>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</si>
  <si>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</si>
  <si>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</si>
  <si>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</si>
  <si>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</si>
  <si>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</si>
  <si>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</si>
  <si>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</si>
  <si>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</si>
  <si>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</si>
  <si>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</si>
  <si>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</si>
  <si>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</si>
  <si>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</si>
  <si>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</si>
  <si>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</si>
  <si>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</si>
  <si>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</si>
  <si>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</si>
  <si>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</si>
  <si>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</si>
  <si>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</si>
  <si>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</si>
  <si>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</si>
  <si>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</si>
  <si>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</si>
  <si>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</si>
  <si>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</si>
  <si>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</si>
  <si>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</si>
  <si>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</si>
  <si>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</si>
  <si>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</si>
  <si>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</si>
  <si>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</si>
  <si>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</si>
  <si>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</si>
  <si>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</si>
  <si>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</si>
  <si>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</si>
  <si>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</si>
  <si>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</si>
  <si>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</si>
  <si>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</si>
  <si>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</si>
  <si>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</si>
  <si>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</si>
  <si>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</si>
  <si>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</si>
  <si>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</si>
  <si>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</si>
  <si>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</si>
  <si>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</si>
  <si>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</si>
  <si>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</si>
  <si>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</si>
  <si>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</si>
  <si>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</si>
  <si>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</si>
  <si>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</si>
  <si>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</si>
  <si>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</si>
  <si>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</si>
  <si>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</si>
  <si>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</si>
  <si>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</si>
  <si>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</si>
  <si>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</si>
  <si>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</si>
  <si>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</si>
  <si>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</si>
  <si>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</si>
  <si>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</si>
  <si>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</si>
  <si>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</si>
  <si>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</si>
  <si>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</si>
  <si>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</si>
  <si>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</si>
  <si>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</si>
  <si>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</si>
  <si>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</si>
  <si>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</si>
  <si>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</si>
  <si>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</si>
  <si>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</si>
  <si>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</si>
  <si>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</si>
  <si>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</si>
  <si>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</si>
  <si>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</si>
  <si>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</si>
  <si>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</si>
  <si>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</si>
  <si>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</si>
  <si>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</si>
  <si>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</si>
  <si>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</si>
  <si>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</si>
  <si>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</si>
  <si>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</si>
  <si>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</si>
  <si>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</si>
  <si>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</si>
  <si>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</si>
  <si>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</si>
  <si>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</si>
  <si>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</si>
  <si>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</si>
  <si>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</si>
  <si>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</si>
  <si>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</si>
  <si>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</si>
  <si>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</si>
  <si>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</si>
  <si>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</si>
  <si>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</si>
  <si>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</si>
  <si>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</si>
  <si>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</si>
  <si>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</si>
  <si>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</si>
  <si>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</si>
  <si>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</si>
  <si>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</si>
  <si>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</si>
  <si>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</si>
  <si>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</si>
  <si>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</si>
  <si>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</si>
  <si>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</si>
  <si>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</si>
  <si>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</si>
  <si>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</si>
  <si>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</si>
  <si>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</si>
  <si>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</si>
  <si>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</si>
  <si>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</si>
  <si>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</si>
  <si>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</si>
  <si>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</si>
  <si>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</si>
  <si>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</si>
  <si>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</si>
  <si>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</si>
  <si>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</si>
  <si>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</si>
  <si>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</si>
  <si>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</si>
  <si>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</si>
  <si>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</si>
  <si>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</si>
  <si>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</si>
  <si>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</si>
  <si>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</si>
  <si>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</si>
  <si>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</si>
  <si>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</si>
  <si>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</si>
  <si>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</si>
  <si>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</si>
  <si>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</si>
  <si>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</si>
  <si>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</si>
  <si>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</si>
  <si>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</si>
  <si>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</si>
  <si>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</si>
  <si>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</si>
  <si>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</si>
  <si>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</si>
  <si>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</si>
  <si>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</si>
  <si>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</si>
  <si>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</si>
  <si>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</si>
  <si>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</si>
  <si>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</si>
  <si>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</si>
  <si>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</si>
  <si>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</si>
  <si>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</si>
  <si>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</si>
  <si>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</si>
  <si>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</si>
  <si>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</si>
  <si>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</si>
  <si>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</si>
  <si>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</si>
  <si>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</si>
  <si>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</si>
  <si>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</si>
  <si>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</si>
  <si>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</si>
  <si>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</si>
  <si>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</si>
  <si>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</si>
  <si>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</si>
  <si>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</si>
  <si>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</si>
  <si>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</si>
  <si>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</si>
  <si>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</si>
  <si>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</si>
  <si>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</si>
  <si>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</si>
  <si>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</si>
  <si>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</si>
  <si>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</si>
  <si>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</si>
  <si>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</si>
  <si>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</si>
  <si>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</si>
  <si>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</si>
  <si>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</si>
  <si>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</si>
  <si>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</si>
  <si>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</si>
  <si>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</si>
  <si>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</si>
  <si>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</si>
  <si>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</si>
  <si>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</si>
  <si>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</si>
  <si>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</si>
  <si>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</si>
  <si>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</si>
  <si>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</si>
  <si>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</si>
  <si>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</si>
  <si>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</si>
  <si>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</si>
  <si>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</si>
  <si>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</si>
  <si>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</si>
  <si>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</si>
  <si>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</si>
  <si>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</si>
  <si>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</si>
  <si>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</si>
  <si>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</si>
  <si>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</si>
  <si>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</si>
  <si>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</si>
  <si>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</si>
  <si>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</si>
  <si>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</si>
  <si>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</si>
  <si>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</si>
  <si>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</si>
  <si>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</si>
  <si>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</si>
  <si>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</si>
  <si>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</si>
  <si>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</si>
  <si>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</si>
  <si>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</si>
  <si>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</si>
  <si>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</si>
  <si>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</si>
  <si>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</si>
  <si>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</si>
  <si>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</si>
  <si>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</si>
  <si>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</si>
  <si>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</si>
  <si>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</si>
  <si>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</si>
  <si>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</si>
  <si>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</si>
  <si>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</si>
  <si>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</si>
  <si>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</si>
  <si>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</si>
  <si>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</si>
  <si>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</si>
  <si>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</si>
  <si>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</si>
  <si>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</si>
  <si>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</si>
  <si>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</si>
  <si>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</si>
  <si>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</si>
  <si>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</si>
  <si>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</si>
  <si>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</si>
  <si>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</si>
  <si>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</si>
  <si>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</si>
  <si>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</si>
  <si>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</si>
  <si>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</si>
  <si>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</si>
  <si>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</si>
  <si>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</si>
  <si>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</si>
  <si>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</si>
  <si>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</si>
  <si>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</si>
  <si>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</si>
  <si>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</si>
  <si>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</si>
  <si>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</si>
  <si>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</si>
  <si>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</si>
  <si>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</si>
  <si>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</si>
  <si>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</si>
  <si>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</si>
  <si>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</si>
  <si>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</si>
  <si>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</si>
  <si>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</si>
  <si>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</si>
  <si>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</si>
  <si>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</si>
  <si>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</si>
  <si>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</si>
  <si>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</si>
  <si>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</si>
  <si>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</si>
  <si>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</si>
  <si>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</si>
  <si>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</si>
  <si>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</si>
  <si>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</si>
  <si>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</si>
  <si>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</si>
  <si>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</si>
  <si>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</si>
  <si>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</si>
  <si>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</si>
  <si>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</si>
  <si>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</si>
  <si>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</si>
  <si>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</si>
  <si>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</si>
  <si>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</si>
  <si>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</si>
  <si>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</si>
  <si>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</si>
  <si>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</si>
  <si>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</si>
  <si>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</si>
  <si>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</si>
  <si>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</si>
  <si>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</si>
  <si>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</si>
  <si>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</si>
  <si>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</si>
  <si>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</si>
  <si>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</si>
  <si>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</si>
  <si>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</si>
  <si>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</si>
  <si>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</si>
  <si>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</si>
  <si>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</si>
  <si>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</si>
  <si>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</si>
  <si>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</si>
  <si>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</si>
  <si>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</si>
  <si>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</si>
  <si>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</si>
  <si>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</si>
  <si>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</si>
  <si>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</si>
  <si>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</si>
  <si>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</si>
  <si>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</si>
  <si>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</si>
  <si>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</si>
  <si>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</si>
  <si>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</si>
  <si>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</si>
  <si>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</si>
  <si>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</si>
  <si>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</si>
  <si>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</si>
  <si>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</si>
  <si>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</si>
  <si>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</si>
  <si>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</si>
  <si>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</si>
  <si>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</si>
  <si>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</si>
  <si>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</si>
  <si>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</si>
  <si>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</si>
  <si>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</si>
  <si>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</si>
  <si>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</si>
  <si>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</si>
  <si>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</si>
  <si>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</si>
  <si>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</si>
  <si>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</si>
  <si>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</si>
  <si>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</si>
  <si>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</si>
  <si>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</si>
  <si>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</si>
  <si>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</si>
  <si>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</si>
  <si>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</si>
  <si>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</si>
  <si>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</si>
  <si>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</si>
  <si>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</si>
  <si>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</si>
  <si>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</si>
  <si>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</si>
  <si>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</si>
  <si>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</si>
  <si>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</si>
  <si>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</si>
  <si>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</si>
  <si>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</si>
  <si>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</si>
  <si>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</si>
  <si>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</si>
  <si>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</si>
  <si>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</si>
  <si>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</si>
  <si>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</si>
  <si>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</si>
  <si>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</si>
  <si>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</si>
  <si>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</si>
  <si>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</si>
  <si>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</si>
  <si>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</si>
  <si>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</si>
  <si>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</si>
  <si>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</si>
  <si>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</si>
  <si>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</si>
  <si>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</si>
  <si>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</si>
  <si>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</si>
  <si>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</si>
  <si>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</si>
  <si>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</si>
  <si>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</si>
  <si>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</si>
  <si>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</si>
  <si>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</si>
  <si>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</si>
  <si>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</si>
  <si>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</si>
  <si>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</si>
  <si>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</si>
  <si>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</si>
  <si>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</si>
  <si>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</si>
  <si>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</si>
  <si>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</si>
  <si>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</si>
  <si>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</si>
  <si>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</si>
  <si>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</si>
  <si>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</si>
  <si>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</si>
  <si>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</si>
  <si>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</si>
  <si>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</si>
  <si>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</si>
  <si>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</si>
  <si>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</si>
  <si>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</si>
  <si>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</si>
  <si>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</si>
  <si>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</si>
  <si>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</si>
  <si>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</si>
  <si>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</si>
  <si>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</si>
  <si>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</si>
  <si>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</si>
  <si>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</si>
  <si>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</si>
  <si>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</si>
  <si>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</si>
  <si>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</si>
  <si>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</si>
  <si>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</si>
  <si>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</si>
  <si>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</si>
  <si>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</si>
  <si>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</si>
  <si>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</si>
  <si>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</si>
  <si>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</si>
  <si>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</si>
  <si>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</si>
  <si>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</si>
  <si>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</si>
  <si>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</si>
  <si>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</si>
  <si>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</si>
  <si>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</si>
  <si>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</si>
  <si>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</si>
  <si>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</si>
  <si>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</si>
  <si>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</si>
  <si>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</si>
  <si>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</si>
  <si>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</si>
  <si>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</si>
  <si>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</si>
  <si>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</si>
  <si>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</si>
  <si>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</si>
  <si>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</si>
  <si>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</si>
  <si>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</si>
  <si>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</si>
  <si>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</si>
  <si>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</si>
  <si>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</si>
  <si>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</si>
  <si>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</si>
  <si>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</si>
  <si>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</si>
  <si>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</si>
  <si>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</si>
  <si>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</si>
  <si>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</si>
  <si>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</si>
  <si>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</si>
  <si>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</si>
  <si>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</si>
  <si>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</si>
  <si>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</si>
  <si>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</si>
  <si>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</si>
  <si>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</si>
  <si>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12 metros</t>
  </si>
  <si>
    <t xml:space="preserve">Nao solicitou devido chuva no local </t>
  </si>
  <si>
    <t xml:space="preserve">MC1 10:05, previsao apos M64 </t>
  </si>
  <si>
    <t>MC1 09:48, segue em intervalo para execução da solda / prod</t>
  </si>
  <si>
    <t>PEN-PUR</t>
  </si>
  <si>
    <t>PENPUR</t>
  </si>
  <si>
    <t>Aguardando envio MC1, previsao 12hrs</t>
  </si>
  <si>
    <t xml:space="preserve">Descarga de pedras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</si>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</sst>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17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173" tableBorderDxfId="2172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171"/>
    <tableColumn id="8" xr3:uid="{69D5AC3B-4F64-4F8F-AD2A-0AD158918DDD}" name="CORRELATO" dataDxfId="217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G125" activePane="bottomRight" state="frozen"/>
      <selection pane="bottomRight" activeCell="B136" sqref="B13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9" t="s">
        <v>1124</v>
      </c>
      <c r="AJ1" s="340"/>
      <c r="AK1" s="340"/>
      <c r="AL1" s="340"/>
      <c r="AM1" s="340"/>
      <c r="AN1" s="340"/>
      <c r="AO1" s="340"/>
      <c r="AP1" s="340"/>
      <c r="AQ1" s="340"/>
      <c r="AR1" s="341"/>
      <c r="AS1" s="341"/>
      <c r="AT1" s="341"/>
      <c r="AU1" s="341"/>
      <c r="AV1" s="341"/>
      <c r="AW1" s="341"/>
      <c r="AX1" s="340"/>
      <c r="AY1" s="340"/>
      <c r="AZ1" s="340"/>
      <c r="BA1" s="340"/>
      <c r="BB1" s="340"/>
      <c r="BC1" s="340"/>
      <c r="BD1" s="340"/>
      <c r="BE1" s="340"/>
      <c r="BF1" s="342"/>
      <c r="BG1" s="3"/>
      <c r="BH1" s="343" t="s">
        <v>1125</v>
      </c>
      <c r="BI1" s="344"/>
      <c r="BJ1" s="345"/>
      <c r="BK1" s="346"/>
      <c r="BL1" s="49"/>
      <c r="BM1" s="336" t="s">
        <v>1126</v>
      </c>
      <c r="BN1" s="337"/>
      <c r="BO1" s="337"/>
      <c r="BP1" s="337"/>
      <c r="BQ1" s="337"/>
      <c r="BR1" s="337"/>
      <c r="BS1" s="338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9" t="s">
        <v>1127</v>
      </c>
      <c r="AJ2" s="340"/>
      <c r="AK2" s="340"/>
      <c r="AL2" s="340"/>
      <c r="AM2" s="340"/>
      <c r="AN2" s="340"/>
      <c r="AO2" s="340"/>
      <c r="AP2" s="340"/>
      <c r="AQ2" s="342"/>
      <c r="AR2" s="239"/>
      <c r="AS2" s="354" t="s">
        <v>1130</v>
      </c>
      <c r="AT2" s="341"/>
      <c r="AU2" s="341"/>
      <c r="AV2" s="341"/>
      <c r="AW2" s="341"/>
      <c r="AX2" s="340"/>
      <c r="AY2" s="342"/>
      <c r="AZ2" s="4"/>
      <c r="BA2" s="333" t="s">
        <v>1131</v>
      </c>
      <c r="BB2" s="335"/>
      <c r="BC2" s="339" t="s">
        <v>1128</v>
      </c>
      <c r="BD2" s="340"/>
      <c r="BE2" s="340"/>
      <c r="BF2" s="342"/>
      <c r="BG2" s="3"/>
      <c r="BH2" s="347"/>
      <c r="BI2" s="348"/>
      <c r="BJ2" s="349"/>
      <c r="BK2" s="350"/>
      <c r="BL2" s="49"/>
      <c r="BM2" s="351"/>
      <c r="BN2" s="352"/>
      <c r="BO2" s="352"/>
      <c r="BP2" s="352"/>
      <c r="BQ2" s="352"/>
      <c r="BR2" s="352"/>
      <c r="BS2" s="353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3" t="s">
        <v>1132</v>
      </c>
      <c r="AJ3" s="335"/>
      <c r="AK3" s="333" t="s">
        <v>1133</v>
      </c>
      <c r="AL3" s="334"/>
      <c r="AM3" s="334"/>
      <c r="AN3" s="334"/>
      <c r="AO3" s="334"/>
      <c r="AP3" s="334"/>
      <c r="AQ3" s="335"/>
      <c r="AR3" s="240"/>
      <c r="AS3" s="357" t="s">
        <v>1139</v>
      </c>
      <c r="AT3" s="358"/>
      <c r="AU3" s="357" t="s">
        <v>1140</v>
      </c>
      <c r="AV3" s="358"/>
      <c r="AW3" s="357" t="s">
        <v>1141</v>
      </c>
      <c r="AX3" s="359"/>
      <c r="AY3" s="63" t="s">
        <v>1142</v>
      </c>
      <c r="AZ3" s="63"/>
      <c r="BA3" s="355"/>
      <c r="BB3" s="356"/>
      <c r="BC3" s="333" t="s">
        <v>1135</v>
      </c>
      <c r="BD3" s="334"/>
      <c r="BE3" s="334"/>
      <c r="BF3" s="335"/>
      <c r="BG3" s="62"/>
      <c r="BH3" s="347"/>
      <c r="BI3" s="348"/>
      <c r="BJ3" s="349"/>
      <c r="BK3" s="350"/>
      <c r="BL3" s="49"/>
      <c r="BM3" s="336" t="s">
        <v>1143</v>
      </c>
      <c r="BN3" s="337"/>
      <c r="BO3" s="337"/>
      <c r="BP3" s="338"/>
      <c r="BQ3" s="336" t="s">
        <v>757</v>
      </c>
      <c r="BR3" s="337"/>
      <c r="BS3" s="338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981</v>
      </c>
      <c r="BN24" s="14" t="s">
        <v>981</v>
      </c>
      <c r="BO24" s="165" t="s">
        <v>981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1273</v>
      </c>
      <c r="BL25" s="15"/>
      <c r="BM25" s="14" t="s">
        <v>981</v>
      </c>
      <c r="BN25" s="14" t="s">
        <v>981</v>
      </c>
      <c r="BO25" s="165" t="s">
        <v>981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1319</v>
      </c>
      <c r="BL41" s="15"/>
      <c r="BM41" s="14" t="s">
        <v>973</v>
      </c>
      <c r="BN41" s="14" t="s">
        <v>1004</v>
      </c>
      <c r="BO41" s="165" t="s">
        <v>1093</v>
      </c>
      <c r="BP41" s="16" t="s">
        <v>1319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1320</v>
      </c>
      <c r="BK42" s="16" t="s">
        <v>1320</v>
      </c>
      <c r="BL42" s="15"/>
      <c r="BM42" s="14" t="s">
        <v>983</v>
      </c>
      <c r="BN42" s="14" t="s">
        <v>1008</v>
      </c>
      <c r="BO42" s="165" t="s">
        <v>1008</v>
      </c>
      <c r="BP42" s="16" t="s">
        <v>1320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1321</v>
      </c>
      <c r="BK43" s="16" t="s">
        <v>1321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1322</v>
      </c>
      <c r="BK44" s="16" t="s">
        <v>1322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1323</v>
      </c>
      <c r="I46" s="173" t="s">
        <v>1323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1324</v>
      </c>
      <c r="BK46" s="16" t="s">
        <v>1325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1326</v>
      </c>
      <c r="N47" s="204" t="s">
        <v>1327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1328</v>
      </c>
      <c r="BK47" s="16" t="s">
        <v>1329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1330</v>
      </c>
      <c r="BK48" s="16" t="s">
        <v>1331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1332</v>
      </c>
      <c r="BK49" s="16" t="s">
        <v>1333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1334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1335</v>
      </c>
      <c r="BK50" s="16" t="s">
        <v>1336</v>
      </c>
      <c r="BL50" s="15"/>
      <c r="BM50" s="14" t="s">
        <v>969</v>
      </c>
      <c r="BN50" s="14" t="s">
        <v>992</v>
      </c>
      <c r="BO50" s="165" t="s">
        <v>1078</v>
      </c>
      <c r="BP50" s="16" t="s">
        <v>1336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1337</v>
      </c>
      <c r="BK51" s="16" t="s">
        <v>1338</v>
      </c>
      <c r="BL51" s="15"/>
      <c r="BM51" s="14" t="s">
        <v>987</v>
      </c>
      <c r="BN51" s="14" t="s">
        <v>987</v>
      </c>
      <c r="BO51" s="165" t="s">
        <v>987</v>
      </c>
      <c r="BP51" s="16" t="s">
        <v>1338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1339</v>
      </c>
      <c r="BK52" s="16" t="s">
        <v>1340</v>
      </c>
      <c r="BL52" s="15"/>
      <c r="BM52" s="14" t="s">
        <v>973</v>
      </c>
      <c r="BN52" s="14" t="s">
        <v>994</v>
      </c>
      <c r="BO52" s="165" t="s">
        <v>1102</v>
      </c>
      <c r="BP52" s="16" t="s">
        <v>1340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1341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1342</v>
      </c>
      <c r="BK53" s="16" t="s">
        <v>1343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1344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1345</v>
      </c>
      <c r="BK54" s="16" t="s">
        <v>1346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1271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1347</v>
      </c>
      <c r="BK55" s="16" t="s">
        <v>1348</v>
      </c>
      <c r="BL55" s="15"/>
      <c r="BM55" s="14" t="s">
        <v>973</v>
      </c>
      <c r="BN55" s="14" t="s">
        <v>994</v>
      </c>
      <c r="BO55" s="165" t="s">
        <v>1113</v>
      </c>
      <c r="BP55" s="16" t="s">
        <v>1349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1350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1351</v>
      </c>
      <c r="J56" s="217">
        <v>78</v>
      </c>
      <c r="K56" s="217">
        <v>336</v>
      </c>
      <c r="L56" s="83" t="s">
        <v>607</v>
      </c>
      <c r="M56" s="217" t="s">
        <v>1352</v>
      </c>
      <c r="N56" s="217" t="s">
        <v>1353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1354</v>
      </c>
      <c r="W56" s="321" t="s">
        <v>1355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1356</v>
      </c>
      <c r="BK56" s="16" t="s">
        <v>1357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1358</v>
      </c>
      <c r="X59" s="218" t="s">
        <v>956</v>
      </c>
      <c r="Y59" s="158" t="s">
        <v>959</v>
      </c>
      <c r="Z59" s="158" t="s">
        <v>952</v>
      </c>
      <c r="AA59" s="83" t="s">
        <v>1359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1360</v>
      </c>
      <c r="BK59" s="16" t="s">
        <v>1360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1361</v>
      </c>
      <c r="W60" s="173" t="s">
        <v>1362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1363</v>
      </c>
      <c r="BK60" s="16" t="s">
        <v>1363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1364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1365</v>
      </c>
      <c r="BK61" s="16" t="s">
        <v>1365</v>
      </c>
      <c r="BL61" s="15"/>
      <c r="BM61" s="14" t="s">
        <v>983</v>
      </c>
      <c r="BN61" s="14" t="s">
        <v>1008</v>
      </c>
      <c r="BO61" s="165" t="s">
        <v>1008</v>
      </c>
      <c r="BP61" s="16" t="s">
        <v>1365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1364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1366</v>
      </c>
      <c r="BK62" s="16" t="s">
        <v>1366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1367</v>
      </c>
      <c r="W63" s="173" t="s">
        <v>1368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1369</v>
      </c>
      <c r="BK63" s="16" t="s">
        <v>1370</v>
      </c>
      <c r="BL63" s="15"/>
      <c r="BM63" s="14" t="s">
        <v>976</v>
      </c>
      <c r="BN63" s="14" t="s">
        <v>997</v>
      </c>
      <c r="BO63" s="165" t="s">
        <v>1108</v>
      </c>
      <c r="BP63" s="16" t="s">
        <v>1370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1371</v>
      </c>
      <c r="W64" s="173" t="s">
        <v>1372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1373</v>
      </c>
      <c r="BK64" s="16" t="s">
        <v>1373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1374</v>
      </c>
      <c r="BK65" s="16" t="s">
        <v>1374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1375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1376</v>
      </c>
      <c r="BK66" s="16" t="s">
        <v>1376</v>
      </c>
      <c r="BL66" s="15"/>
      <c r="BM66" s="14" t="s">
        <v>973</v>
      </c>
      <c r="BN66" s="14" t="s">
        <v>1004</v>
      </c>
      <c r="BO66" s="165" t="s">
        <v>1062</v>
      </c>
      <c r="BP66" s="16" t="s">
        <v>1376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1377</v>
      </c>
      <c r="W67" s="173" t="s">
        <v>1364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1378</v>
      </c>
      <c r="BK67" s="16" t="s">
        <v>1379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1380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1381</v>
      </c>
      <c r="BK68" s="16" t="s">
        <v>1381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1271</v>
      </c>
      <c r="W69" s="173" t="s">
        <v>1382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1383</v>
      </c>
      <c r="BK69" s="16" t="s">
        <v>1383</v>
      </c>
      <c r="BL69" s="15"/>
      <c r="BM69" s="14" t="s">
        <v>977</v>
      </c>
      <c r="BN69" s="14" t="s">
        <v>998</v>
      </c>
      <c r="BO69" s="165" t="s">
        <v>1069</v>
      </c>
      <c r="BP69" s="16" t="s">
        <v>1383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1344</v>
      </c>
      <c r="W70" s="173" t="s">
        <v>1375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1384</v>
      </c>
      <c r="BK70" s="16" t="s">
        <v>1384</v>
      </c>
      <c r="BL70" s="15"/>
      <c r="BM70" s="14" t="s">
        <v>981</v>
      </c>
      <c r="BN70" s="14" t="s">
        <v>981</v>
      </c>
      <c r="BO70" s="165" t="s">
        <v>981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1385</v>
      </c>
      <c r="W71" s="173" t="s">
        <v>1362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1386</v>
      </c>
      <c r="BK71" s="16" t="s">
        <v>1386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1385</v>
      </c>
      <c r="W72" s="173" t="s">
        <v>1364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1387</v>
      </c>
      <c r="BK72" s="16" t="s">
        <v>1387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1385</v>
      </c>
      <c r="W73" s="173" t="s">
        <v>1362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1388</v>
      </c>
      <c r="BK73" s="16" t="s">
        <v>1388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1389</v>
      </c>
      <c r="W74" s="173" t="s">
        <v>1390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1391</v>
      </c>
      <c r="BK74" s="16" t="s">
        <v>1391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1392</v>
      </c>
      <c r="W75" s="173" t="s">
        <v>1393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835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1323</v>
      </c>
      <c r="I77" s="173" t="s">
        <v>1256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1260</v>
      </c>
      <c r="W77" s="173" t="s">
        <v>1216</v>
      </c>
      <c r="X77" s="218" t="s">
        <v>956</v>
      </c>
      <c r="Y77" s="158" t="s">
        <v>959</v>
      </c>
      <c r="Z77" s="158" t="s">
        <v>952</v>
      </c>
      <c r="AA77" s="83" t="s">
        <v>1302</v>
      </c>
      <c r="AB77" s="70" t="s">
        <v>947</v>
      </c>
      <c r="AC77" s="70" t="s">
        <v>942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1394</v>
      </c>
      <c r="BK77" s="16" t="s">
        <v>1394</v>
      </c>
      <c r="BL77" s="15"/>
      <c r="BM77" s="14" t="s">
        <v>981</v>
      </c>
      <c r="BN77" s="14" t="s">
        <v>981</v>
      </c>
      <c r="BO77" s="165" t="s">
        <v>981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862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1219</v>
      </c>
      <c r="W78" s="173" t="s">
        <v>1364</v>
      </c>
      <c r="X78" s="218" t="s">
        <v>956</v>
      </c>
      <c r="Y78" s="158" t="s">
        <v>959</v>
      </c>
      <c r="Z78" s="158" t="s">
        <v>957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1395</v>
      </c>
      <c r="BK78" s="16" t="s">
        <v>1395</v>
      </c>
      <c r="BL78" s="15"/>
      <c r="BM78" s="14" t="s">
        <v>981</v>
      </c>
      <c r="BN78" s="14" t="s">
        <v>981</v>
      </c>
      <c r="BO78" s="165" t="s">
        <v>981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825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1231</v>
      </c>
      <c r="W79" s="173" t="s">
        <v>1375</v>
      </c>
      <c r="X79" s="218" t="s">
        <v>956</v>
      </c>
      <c r="Y79" s="158" t="s">
        <v>959</v>
      </c>
      <c r="Z79" s="158" t="s">
        <v>957</v>
      </c>
      <c r="AA79" s="83">
        <v>1</v>
      </c>
      <c r="AB79" s="70" t="s">
        <v>947</v>
      </c>
      <c r="AC79" s="70" t="s">
        <v>942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1396</v>
      </c>
      <c r="BK79" s="16" t="s">
        <v>1396</v>
      </c>
      <c r="BL79" s="15"/>
      <c r="BM79" s="14" t="s">
        <v>973</v>
      </c>
      <c r="BN79" s="14" t="s">
        <v>1004</v>
      </c>
      <c r="BO79" s="165" t="s">
        <v>1062</v>
      </c>
      <c r="BP79" s="16" t="s">
        <v>1396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1364</v>
      </c>
      <c r="X80" s="218" t="s">
        <v>956</v>
      </c>
      <c r="Y80" s="158" t="s">
        <v>959</v>
      </c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1397</v>
      </c>
      <c r="BK80" s="16" t="s">
        <v>1397</v>
      </c>
      <c r="BL80" s="15"/>
      <c r="BM80" s="14" t="s">
        <v>981</v>
      </c>
      <c r="BN80" s="14" t="s">
        <v>981</v>
      </c>
      <c r="BO80" s="165" t="s">
        <v>981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1371</v>
      </c>
      <c r="W81" s="173" t="s">
        <v>1398</v>
      </c>
      <c r="X81" s="218" t="s">
        <v>956</v>
      </c>
      <c r="Y81" s="158" t="s">
        <v>959</v>
      </c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1399</v>
      </c>
      <c r="BK81" s="16" t="s">
        <v>1399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1400</v>
      </c>
      <c r="BK82" s="16" t="s">
        <v>1400</v>
      </c>
      <c r="BL82" s="15"/>
      <c r="BM82" s="14" t="s">
        <v>973</v>
      </c>
      <c r="BN82" s="14" t="s">
        <v>1004</v>
      </c>
      <c r="BO82" s="165" t="s">
        <v>1062</v>
      </c>
      <c r="BP82" s="16" t="s">
        <v>1400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1377</v>
      </c>
      <c r="W83" s="173" t="s">
        <v>1364</v>
      </c>
      <c r="X83" s="218" t="s">
        <v>956</v>
      </c>
      <c r="Y83" s="158" t="s">
        <v>959</v>
      </c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1401</v>
      </c>
      <c r="BK83" s="16" t="s">
        <v>1401</v>
      </c>
      <c r="BL83" s="15"/>
      <c r="BM83" s="14" t="s">
        <v>981</v>
      </c>
      <c r="BN83" s="14" t="s">
        <v>981</v>
      </c>
      <c r="BO83" s="165" t="s">
        <v>981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1271</v>
      </c>
      <c r="W84" s="173" t="s">
        <v>1382</v>
      </c>
      <c r="X84" s="218" t="s">
        <v>956</v>
      </c>
      <c r="Y84" s="158" t="s">
        <v>959</v>
      </c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1402</v>
      </c>
      <c r="BK84" s="16" t="s">
        <v>1402</v>
      </c>
      <c r="BL84" s="15"/>
      <c r="BM84" s="14" t="s">
        <v>981</v>
      </c>
      <c r="BN84" s="14" t="s">
        <v>981</v>
      </c>
      <c r="BO84" s="165" t="s">
        <v>981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1344</v>
      </c>
      <c r="W85" s="173" t="s">
        <v>1375</v>
      </c>
      <c r="X85" s="218" t="s">
        <v>956</v>
      </c>
      <c r="Y85" s="158" t="s">
        <v>959</v>
      </c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1403</v>
      </c>
      <c r="BK85" s="16" t="s">
        <v>1403</v>
      </c>
      <c r="BL85" s="15"/>
      <c r="BM85" s="14" t="s">
        <v>983</v>
      </c>
      <c r="BN85" s="14" t="s">
        <v>1000</v>
      </c>
      <c r="BO85" s="165" t="s">
        <v>1074</v>
      </c>
      <c r="BP85" s="16" t="s">
        <v>1403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CondiçõesClimáticaTemperatura</v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1375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1404</v>
      </c>
      <c r="BK87" s="16" t="s">
        <v>1404</v>
      </c>
      <c r="BL87" s="15"/>
      <c r="BM87" s="14" t="s">
        <v>987</v>
      </c>
      <c r="BN87" s="14" t="s">
        <v>987</v>
      </c>
      <c r="BO87" s="165" t="s">
        <v>987</v>
      </c>
      <c r="BP87" s="16" t="s">
        <v>1404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1344</v>
      </c>
      <c r="W88" s="173" t="s">
        <v>1375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1405</v>
      </c>
      <c r="BK88" s="16" t="s">
        <v>1406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825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1231</v>
      </c>
      <c r="W89" s="173" t="s">
        <v>1375</v>
      </c>
      <c r="X89" s="218" t="s">
        <v>956</v>
      </c>
      <c r="Y89" s="158"/>
      <c r="Z89" s="158" t="s">
        <v>957</v>
      </c>
      <c r="AA89" s="83">
        <v>1</v>
      </c>
      <c r="AB89" s="70" t="s">
        <v>947</v>
      </c>
      <c r="AC89" s="70" t="s">
        <v>942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1407</v>
      </c>
      <c r="BK89" s="16" t="s">
        <v>1407</v>
      </c>
      <c r="BL89" s="15"/>
      <c r="BM89" s="14" t="s">
        <v>973</v>
      </c>
      <c r="BN89" s="14" t="s">
        <v>994</v>
      </c>
      <c r="BO89" s="165" t="s">
        <v>1102</v>
      </c>
      <c r="BP89" s="16" t="s">
        <v>1407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835</v>
      </c>
      <c r="E91" s="314">
        <v>54</v>
      </c>
      <c r="F91" s="172" t="s">
        <v>783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1250</v>
      </c>
      <c r="W91" s="173" t="s">
        <v>1408</v>
      </c>
      <c r="X91" s="218" t="s">
        <v>956</v>
      </c>
      <c r="Y91" s="158"/>
      <c r="Z91" s="158" t="s">
        <v>952</v>
      </c>
      <c r="AA91" s="83" t="s">
        <v>1359</v>
      </c>
      <c r="AB91" s="70" t="s">
        <v>947</v>
      </c>
      <c r="AC91" s="70" t="s">
        <v>942</v>
      </c>
      <c r="AD91" s="173">
        <v>0.35416666666666669</v>
      </c>
      <c r="AE91" s="83">
        <v>9214</v>
      </c>
      <c r="AF91" s="83">
        <v>7632</v>
      </c>
      <c r="AG91" s="83" t="s">
        <v>607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1409</v>
      </c>
      <c r="BK91" s="16" t="s">
        <v>1409</v>
      </c>
      <c r="BL91" s="15"/>
      <c r="BM91" s="14" t="s">
        <v>977</v>
      </c>
      <c r="BN91" s="14" t="s">
        <v>1007</v>
      </c>
      <c r="BO91" s="165" t="s">
        <v>1059</v>
      </c>
      <c r="BP91" s="16" t="s">
        <v>1409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862</v>
      </c>
      <c r="E92" s="314">
        <v>56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607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1219</v>
      </c>
      <c r="W92" s="173" t="s">
        <v>1364</v>
      </c>
      <c r="X92" s="218" t="s">
        <v>956</v>
      </c>
      <c r="Y92" s="158"/>
      <c r="Z92" s="158" t="s">
        <v>957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1410</v>
      </c>
      <c r="BK92" s="16" t="s">
        <v>1410</v>
      </c>
      <c r="BL92" s="15"/>
      <c r="BM92" s="14" t="s">
        <v>983</v>
      </c>
      <c r="BN92" s="14" t="s">
        <v>1008</v>
      </c>
      <c r="BO92" s="165" t="s">
        <v>1008</v>
      </c>
      <c r="BP92" s="16" t="s">
        <v>1410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825</v>
      </c>
      <c r="E93" s="314">
        <v>396</v>
      </c>
      <c r="F93" s="172" t="s">
        <v>697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1231</v>
      </c>
      <c r="W93" s="173" t="s">
        <v>1375</v>
      </c>
      <c r="X93" s="218" t="s">
        <v>956</v>
      </c>
      <c r="Y93" s="158"/>
      <c r="Z93" s="158" t="s">
        <v>957</v>
      </c>
      <c r="AA93" s="83">
        <v>1</v>
      </c>
      <c r="AB93" s="70" t="s">
        <v>947</v>
      </c>
      <c r="AC93" s="70" t="s">
        <v>942</v>
      </c>
      <c r="AD93" s="173">
        <v>0.39583333333333331</v>
      </c>
      <c r="AE93" s="83">
        <v>6236</v>
      </c>
      <c r="AF93" s="83">
        <v>6636</v>
      </c>
      <c r="AG93" s="83" t="s">
        <v>607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1411</v>
      </c>
      <c r="BK93" s="16" t="s">
        <v>1411</v>
      </c>
      <c r="BL93" s="15"/>
      <c r="BM93" s="14" t="s">
        <v>983</v>
      </c>
      <c r="BN93" s="14" t="s">
        <v>1008</v>
      </c>
      <c r="BO93" s="165" t="s">
        <v>1008</v>
      </c>
      <c r="BP93" s="16" t="s">
        <v>1411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884</v>
      </c>
      <c r="E94" s="314">
        <v>396</v>
      </c>
      <c r="F94" s="172" t="s">
        <v>790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607</v>
      </c>
      <c r="J94" s="217">
        <v>74</v>
      </c>
      <c r="K94" s="217">
        <v>321</v>
      </c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1234</v>
      </c>
      <c r="W94" s="173" t="s">
        <v>1364</v>
      </c>
      <c r="X94" s="218" t="s">
        <v>956</v>
      </c>
      <c r="Y94" s="158"/>
      <c r="Z94" s="158" t="s">
        <v>961</v>
      </c>
      <c r="AA94" s="83" t="s">
        <v>607</v>
      </c>
      <c r="AB94" s="70" t="s">
        <v>607</v>
      </c>
      <c r="AC94" s="70" t="s">
        <v>607</v>
      </c>
      <c r="AD94" s="173" t="s">
        <v>607</v>
      </c>
      <c r="AE94" s="83" t="s">
        <v>607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1412</v>
      </c>
      <c r="BK94" s="16" t="s">
        <v>1412</v>
      </c>
      <c r="BL94" s="15"/>
      <c r="BM94" s="14" t="s">
        <v>983</v>
      </c>
      <c r="BN94" s="14" t="s">
        <v>1008</v>
      </c>
      <c r="BO94" s="165" t="s">
        <v>1008</v>
      </c>
      <c r="BP94" s="16" t="s">
        <v>1412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826</v>
      </c>
      <c r="E95" s="318">
        <v>274</v>
      </c>
      <c r="F95" s="172" t="s">
        <v>727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1392</v>
      </c>
      <c r="W95" s="173" t="s">
        <v>1413</v>
      </c>
      <c r="X95" s="218" t="s">
        <v>956</v>
      </c>
      <c r="Y95" s="158"/>
      <c r="Z95" s="158" t="s">
        <v>952</v>
      </c>
      <c r="AA95" s="83" t="s">
        <v>1315</v>
      </c>
      <c r="AB95" s="70" t="s">
        <v>947</v>
      </c>
      <c r="AC95" s="70" t="s">
        <v>942</v>
      </c>
      <c r="AD95" s="173">
        <v>0.29166666666666669</v>
      </c>
      <c r="AE95" s="83">
        <v>7671</v>
      </c>
      <c r="AF95" s="83">
        <v>9322</v>
      </c>
      <c r="AG95" s="83" t="s">
        <v>607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809</v>
      </c>
      <c r="E96" s="314">
        <v>61</v>
      </c>
      <c r="F96" s="172" t="s">
        <v>713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1231</v>
      </c>
      <c r="W96" s="173" t="s">
        <v>1375</v>
      </c>
      <c r="X96" s="218" t="s">
        <v>956</v>
      </c>
      <c r="Y96" s="158"/>
      <c r="Z96" s="158" t="s">
        <v>957</v>
      </c>
      <c r="AA96" s="83">
        <v>1</v>
      </c>
      <c r="AB96" s="70" t="s">
        <v>947</v>
      </c>
      <c r="AC96" s="70" t="s">
        <v>942</v>
      </c>
      <c r="AD96" s="173">
        <v>0.39583333333333331</v>
      </c>
      <c r="AE96" s="83">
        <v>6236</v>
      </c>
      <c r="AF96" s="83">
        <v>6636</v>
      </c>
      <c r="AG96" s="83" t="s">
        <v>607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1414</v>
      </c>
      <c r="BK96" s="16" t="s">
        <v>1414</v>
      </c>
      <c r="BL96" s="15"/>
      <c r="BM96" s="14" t="s">
        <v>987</v>
      </c>
      <c r="BN96" s="14" t="s">
        <v>987</v>
      </c>
      <c r="BO96" s="165" t="s">
        <v>987</v>
      </c>
      <c r="BP96" s="16" t="s">
        <v>1414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887</v>
      </c>
      <c r="E97" s="314">
        <v>62</v>
      </c>
      <c r="F97" s="172" t="s">
        <v>790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607</v>
      </c>
      <c r="J97" s="217">
        <v>74</v>
      </c>
      <c r="K97" s="217">
        <v>109.1</v>
      </c>
      <c r="L97" s="217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1377</v>
      </c>
      <c r="W97" s="173" t="s">
        <v>1364</v>
      </c>
      <c r="X97" s="218" t="s">
        <v>956</v>
      </c>
      <c r="Y97" s="158"/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1415</v>
      </c>
      <c r="BK97" s="16" t="s">
        <v>1415</v>
      </c>
      <c r="BL97" s="15"/>
      <c r="BM97" s="14" t="s">
        <v>983</v>
      </c>
      <c r="BN97" s="14" t="s">
        <v>1008</v>
      </c>
      <c r="BO97" s="165" t="s">
        <v>1008</v>
      </c>
      <c r="BP97" s="16" t="s">
        <v>1415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858</v>
      </c>
      <c r="E98" s="314">
        <v>63</v>
      </c>
      <c r="F98" s="172" t="s">
        <v>797</v>
      </c>
      <c r="G98" s="9" t="str">
        <f>IF(D98="","*",VLOOKUP(F98,BS_ATIVIDADE[#All],3,FALSE))</f>
        <v>TRILHO - SUBSTITUIÇÂO</v>
      </c>
      <c r="H98" s="204" t="s">
        <v>206</v>
      </c>
      <c r="I98" s="173" t="s">
        <v>607</v>
      </c>
      <c r="J98" s="217">
        <v>74</v>
      </c>
      <c r="K98" s="217">
        <v>25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1313</v>
      </c>
      <c r="W98" s="173" t="s">
        <v>1261</v>
      </c>
      <c r="X98" s="218" t="s">
        <v>956</v>
      </c>
      <c r="Y98" s="158"/>
      <c r="Z98" s="158" t="s">
        <v>963</v>
      </c>
      <c r="AA98" s="83" t="s">
        <v>607</v>
      </c>
      <c r="AB98" s="70" t="s">
        <v>607</v>
      </c>
      <c r="AC98" s="70" t="s">
        <v>607</v>
      </c>
      <c r="AD98" s="173" t="s">
        <v>607</v>
      </c>
      <c r="AE98" s="83" t="s">
        <v>607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1416</v>
      </c>
      <c r="BK98" s="16" t="s">
        <v>1416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703</v>
      </c>
      <c r="E99" s="314">
        <v>313</v>
      </c>
      <c r="F99" s="172" t="s">
        <v>629</v>
      </c>
      <c r="G99" s="9" t="str">
        <f>IF(D99="","*",VLOOKUP(F99,BS_ATIVIDADE[#All],3,FALSE))</f>
        <v>DETECÇÃO</v>
      </c>
      <c r="H99" s="173" t="s">
        <v>1417</v>
      </c>
      <c r="I99" s="173" t="s">
        <v>264</v>
      </c>
      <c r="J99" s="217">
        <v>74</v>
      </c>
      <c r="K99" s="217">
        <v>10</v>
      </c>
      <c r="L99" s="83" t="s">
        <v>607</v>
      </c>
      <c r="M99" s="204" t="s">
        <v>183</v>
      </c>
      <c r="N99" s="204" t="s">
        <v>1418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1228</v>
      </c>
      <c r="W99" s="173" t="s">
        <v>1254</v>
      </c>
      <c r="X99" s="218" t="s">
        <v>951</v>
      </c>
      <c r="Y99" s="158"/>
      <c r="Z99" s="158" t="s">
        <v>952</v>
      </c>
      <c r="AA99" s="83">
        <v>1</v>
      </c>
      <c r="AB99" s="70" t="s">
        <v>947</v>
      </c>
      <c r="AC99" s="70" t="s">
        <v>942</v>
      </c>
      <c r="AD99" s="173">
        <v>0.29166666666666669</v>
      </c>
      <c r="AE99" s="83">
        <v>5487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1419</v>
      </c>
      <c r="BK99" s="16" t="s">
        <v>1419</v>
      </c>
      <c r="BL99" s="15"/>
      <c r="BM99" s="14" t="s">
        <v>981</v>
      </c>
      <c r="BN99" s="14" t="s">
        <v>981</v>
      </c>
      <c r="BO99" s="165" t="s">
        <v>981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748</v>
      </c>
      <c r="E100" s="318">
        <v>313</v>
      </c>
      <c r="F100" s="172" t="s">
        <v>609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1279</v>
      </c>
      <c r="N100" s="217" t="s">
        <v>1280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1271</v>
      </c>
      <c r="W100" s="173" t="s">
        <v>1382</v>
      </c>
      <c r="X100" s="218" t="s">
        <v>956</v>
      </c>
      <c r="Y100" s="158"/>
      <c r="Z100" s="158" t="s">
        <v>952</v>
      </c>
      <c r="AA100" s="83" t="s">
        <v>607</v>
      </c>
      <c r="AB100" s="70" t="s">
        <v>607</v>
      </c>
      <c r="AC100" s="70" t="s">
        <v>607</v>
      </c>
      <c r="AD100" s="173" t="s">
        <v>607</v>
      </c>
      <c r="AE100" s="83" t="s">
        <v>607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1420</v>
      </c>
      <c r="BK100" s="16" t="s">
        <v>1420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776</v>
      </c>
      <c r="E101" s="315">
        <v>65</v>
      </c>
      <c r="F101" s="172" t="s">
        <v>739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1344</v>
      </c>
      <c r="W101" s="173" t="s">
        <v>1375</v>
      </c>
      <c r="X101" s="218" t="s">
        <v>956</v>
      </c>
      <c r="Y101" s="158"/>
      <c r="Z101" s="158" t="s">
        <v>952</v>
      </c>
      <c r="AA101" s="83">
        <v>1</v>
      </c>
      <c r="AB101" s="70" t="s">
        <v>947</v>
      </c>
      <c r="AC101" s="70" t="s">
        <v>942</v>
      </c>
      <c r="AD101" s="173">
        <v>0.3125</v>
      </c>
      <c r="AE101" s="83">
        <v>6242</v>
      </c>
      <c r="AF101" s="83" t="s">
        <v>607</v>
      </c>
      <c r="AG101" s="83" t="s">
        <v>607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1421</v>
      </c>
      <c r="BK101" s="16" t="s">
        <v>1421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844</v>
      </c>
      <c r="E102" s="314">
        <v>359</v>
      </c>
      <c r="F102" s="172" t="s">
        <v>751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1247</v>
      </c>
      <c r="W102" s="173" t="s">
        <v>1422</v>
      </c>
      <c r="X102" s="218" t="s">
        <v>956</v>
      </c>
      <c r="Y102" s="158"/>
      <c r="Z102" s="158" t="s">
        <v>952</v>
      </c>
      <c r="AA102" s="83">
        <v>1</v>
      </c>
      <c r="AB102" s="70" t="s">
        <v>947</v>
      </c>
      <c r="AC102" s="70" t="s">
        <v>607</v>
      </c>
      <c r="AD102" s="173">
        <v>0.29166666666666669</v>
      </c>
      <c r="AE102" s="83">
        <v>9406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1423</v>
      </c>
      <c r="BK102" s="16" t="s">
        <v>1423</v>
      </c>
      <c r="BL102" s="15"/>
      <c r="BM102" s="14" t="s">
        <v>981</v>
      </c>
      <c r="BN102" s="14" t="s">
        <v>981</v>
      </c>
      <c r="BO102" s="165" t="s">
        <v>981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835</v>
      </c>
      <c r="E105" s="314">
        <v>54</v>
      </c>
      <c r="F105" s="172" t="s">
        <v>783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1250</v>
      </c>
      <c r="W105" s="173" t="s">
        <v>1424</v>
      </c>
      <c r="X105" s="218" t="s">
        <v>951</v>
      </c>
      <c r="Y105" s="158" t="s">
        <v>959</v>
      </c>
      <c r="Z105" s="158" t="s">
        <v>952</v>
      </c>
      <c r="AA105" s="83" t="s">
        <v>1359</v>
      </c>
      <c r="AB105" s="70" t="s">
        <v>947</v>
      </c>
      <c r="AC105" s="70" t="s">
        <v>942</v>
      </c>
      <c r="AD105" s="173">
        <v>0.35416666666666669</v>
      </c>
      <c r="AE105" s="83">
        <v>9414</v>
      </c>
      <c r="AF105" s="83">
        <v>7632</v>
      </c>
      <c r="AG105" s="83" t="s">
        <v>607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1425</v>
      </c>
      <c r="BK105" s="16" t="s">
        <v>1425</v>
      </c>
      <c r="BL105" s="15"/>
      <c r="BM105" s="14" t="s">
        <v>977</v>
      </c>
      <c r="BN105" s="14" t="s">
        <v>1007</v>
      </c>
      <c r="BO105" s="165" t="s">
        <v>1117</v>
      </c>
      <c r="BP105" s="16" t="s">
        <v>1426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862</v>
      </c>
      <c r="E106" s="314">
        <v>56</v>
      </c>
      <c r="F106" s="172" t="s">
        <v>790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607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1219</v>
      </c>
      <c r="W106" s="173" t="s">
        <v>1364</v>
      </c>
      <c r="X106" s="218" t="s">
        <v>956</v>
      </c>
      <c r="Y106" s="158" t="s">
        <v>959</v>
      </c>
      <c r="Z106" s="158" t="s">
        <v>957</v>
      </c>
      <c r="AA106" s="83" t="s">
        <v>607</v>
      </c>
      <c r="AB106" s="70" t="s">
        <v>607</v>
      </c>
      <c r="AC106" s="70" t="s">
        <v>607</v>
      </c>
      <c r="AD106" s="173" t="s">
        <v>607</v>
      </c>
      <c r="AE106" s="83" t="s">
        <v>607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1427</v>
      </c>
      <c r="BK106" s="16" t="s">
        <v>1427</v>
      </c>
      <c r="BL106" s="15"/>
      <c r="BM106" s="14" t="s">
        <v>983</v>
      </c>
      <c r="BN106" s="14" t="s">
        <v>1008</v>
      </c>
      <c r="BO106" s="165" t="s">
        <v>1008</v>
      </c>
      <c r="BP106" s="16" t="s">
        <v>1427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825</v>
      </c>
      <c r="E107" s="314">
        <v>396</v>
      </c>
      <c r="F107" s="172" t="s">
        <v>697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1231</v>
      </c>
      <c r="W107" s="173" t="s">
        <v>1375</v>
      </c>
      <c r="X107" s="218" t="s">
        <v>951</v>
      </c>
      <c r="Y107" s="158" t="s">
        <v>959</v>
      </c>
      <c r="Z107" s="158" t="s">
        <v>957</v>
      </c>
      <c r="AA107" s="83">
        <v>1</v>
      </c>
      <c r="AB107" s="70" t="s">
        <v>947</v>
      </c>
      <c r="AC107" s="70" t="s">
        <v>942</v>
      </c>
      <c r="AD107" s="173">
        <v>0.3125</v>
      </c>
      <c r="AE107" s="83">
        <v>6202</v>
      </c>
      <c r="AF107" s="83">
        <v>6303</v>
      </c>
      <c r="AG107" s="83" t="s">
        <v>607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1428</v>
      </c>
      <c r="BK107" s="16" t="s">
        <v>1428</v>
      </c>
      <c r="BL107" s="15"/>
      <c r="BM107" s="14" t="s">
        <v>976</v>
      </c>
      <c r="BN107" s="14" t="s">
        <v>997</v>
      </c>
      <c r="BO107" s="165" t="s">
        <v>1108</v>
      </c>
      <c r="BP107" s="16" t="s">
        <v>1428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884</v>
      </c>
      <c r="E108" s="314">
        <v>396</v>
      </c>
      <c r="F108" s="172" t="s">
        <v>790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607</v>
      </c>
      <c r="J108" s="217">
        <v>74</v>
      </c>
      <c r="K108" s="217">
        <v>321</v>
      </c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1234</v>
      </c>
      <c r="W108" s="173" t="s">
        <v>1364</v>
      </c>
      <c r="X108" s="218" t="s">
        <v>956</v>
      </c>
      <c r="Y108" s="158" t="s">
        <v>959</v>
      </c>
      <c r="Z108" s="158" t="s">
        <v>961</v>
      </c>
      <c r="AA108" s="83" t="s">
        <v>607</v>
      </c>
      <c r="AB108" s="70" t="s">
        <v>607</v>
      </c>
      <c r="AC108" s="70" t="s">
        <v>607</v>
      </c>
      <c r="AD108" s="173" t="s">
        <v>607</v>
      </c>
      <c r="AE108" s="83" t="s">
        <v>607</v>
      </c>
      <c r="AF108" s="83" t="s">
        <v>607</v>
      </c>
      <c r="AG108" s="83" t="s">
        <v>607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1429</v>
      </c>
      <c r="BK108" s="16" t="s">
        <v>1429</v>
      </c>
      <c r="BL108" s="15"/>
      <c r="BM108" s="14" t="s">
        <v>983</v>
      </c>
      <c r="BN108" s="14" t="s">
        <v>1008</v>
      </c>
      <c r="BO108" s="165" t="s">
        <v>1008</v>
      </c>
      <c r="BP108" s="16" t="s">
        <v>1429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703</v>
      </c>
      <c r="E109" s="318">
        <v>226</v>
      </c>
      <c r="F109" s="172" t="s">
        <v>629</v>
      </c>
      <c r="G109" s="9" t="str">
        <f>IF(D109="","*",VLOOKUP(F109,BS_ATIVIDADE[#All],3,FALSE))</f>
        <v>DETECÇÃO</v>
      </c>
      <c r="H109" s="173" t="s">
        <v>523</v>
      </c>
      <c r="I109" s="173" t="s">
        <v>1256</v>
      </c>
      <c r="J109" s="217">
        <v>74</v>
      </c>
      <c r="K109" s="217">
        <v>290</v>
      </c>
      <c r="L109" s="83" t="s">
        <v>607</v>
      </c>
      <c r="M109" s="217" t="s">
        <v>1430</v>
      </c>
      <c r="N109" s="217" t="s">
        <v>1431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1228</v>
      </c>
      <c r="W109" s="173" t="s">
        <v>1229</v>
      </c>
      <c r="X109" s="218" t="s">
        <v>956</v>
      </c>
      <c r="Y109" s="158" t="s">
        <v>959</v>
      </c>
      <c r="Z109" s="158" t="s">
        <v>952</v>
      </c>
      <c r="AA109" s="83">
        <v>1</v>
      </c>
      <c r="AB109" s="70" t="s">
        <v>947</v>
      </c>
      <c r="AC109" s="70" t="s">
        <v>942</v>
      </c>
      <c r="AD109" s="173">
        <v>0.29166666666666669</v>
      </c>
      <c r="AE109" s="83">
        <v>5487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1432</v>
      </c>
      <c r="BK109" s="16" t="s">
        <v>1432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1268</v>
      </c>
      <c r="E110" s="314">
        <v>273</v>
      </c>
      <c r="F110" s="172" t="s">
        <v>596</v>
      </c>
      <c r="G110" s="9" t="str">
        <f>IF(D110="","*",VLOOKUP(F110,BS_ATIVIDADE[#All],3,FALSE))</f>
        <v>OUTROS</v>
      </c>
      <c r="H110" s="173" t="s">
        <v>607</v>
      </c>
      <c r="I110" s="173" t="s">
        <v>607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1392</v>
      </c>
      <c r="W110" s="173" t="s">
        <v>1433</v>
      </c>
      <c r="X110" s="218" t="s">
        <v>951</v>
      </c>
      <c r="Y110" s="158" t="s">
        <v>959</v>
      </c>
      <c r="Z110" s="158" t="s">
        <v>952</v>
      </c>
      <c r="AA110" s="83" t="s">
        <v>607</v>
      </c>
      <c r="AB110" s="70" t="s">
        <v>607</v>
      </c>
      <c r="AC110" s="70" t="s">
        <v>607</v>
      </c>
      <c r="AD110" s="173" t="s">
        <v>607</v>
      </c>
      <c r="AE110" s="83" t="s">
        <v>607</v>
      </c>
      <c r="AF110" s="83" t="s">
        <v>607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1428</v>
      </c>
      <c r="BK110" s="16" t="s">
        <v>1428</v>
      </c>
      <c r="BL110" s="15"/>
      <c r="BM110" s="14" t="s">
        <v>976</v>
      </c>
      <c r="BN110" s="14" t="s">
        <v>997</v>
      </c>
      <c r="BO110" s="165" t="s">
        <v>1108</v>
      </c>
      <c r="BP110" s="16" t="s">
        <v>1428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826</v>
      </c>
      <c r="E111" s="318">
        <v>274</v>
      </c>
      <c r="F111" s="172" t="s">
        <v>730</v>
      </c>
      <c r="G111" s="9" t="str">
        <f>IF(D111="","*",VLOOKUP(F111,BS_ATIVIDADE[#All],3,FALSE))</f>
        <v>MODERNIZAÇÃO</v>
      </c>
      <c r="H111" s="173" t="s">
        <v>1309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1392</v>
      </c>
      <c r="W111" s="173" t="s">
        <v>1434</v>
      </c>
      <c r="X111" s="218" t="s">
        <v>951</v>
      </c>
      <c r="Y111" s="158" t="s">
        <v>959</v>
      </c>
      <c r="Z111" s="158" t="s">
        <v>952</v>
      </c>
      <c r="AA111" s="83" t="s">
        <v>1315</v>
      </c>
      <c r="AB111" s="70" t="s">
        <v>947</v>
      </c>
      <c r="AC111" s="70" t="s">
        <v>942</v>
      </c>
      <c r="AD111" s="173">
        <v>0.25</v>
      </c>
      <c r="AE111" s="83">
        <v>7671</v>
      </c>
      <c r="AF111" s="83">
        <v>9322</v>
      </c>
      <c r="AG111" s="83" t="s">
        <v>607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1428</v>
      </c>
      <c r="BK111" s="16" t="s">
        <v>1428</v>
      </c>
      <c r="BL111" s="15"/>
      <c r="BM111" s="14" t="s">
        <v>976</v>
      </c>
      <c r="BN111" s="14" t="s">
        <v>997</v>
      </c>
      <c r="BO111" s="165" t="s">
        <v>1108</v>
      </c>
      <c r="BP111" s="16" t="s">
        <v>1428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809</v>
      </c>
      <c r="E112" s="314">
        <v>61</v>
      </c>
      <c r="F112" s="172" t="s">
        <v>713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1231</v>
      </c>
      <c r="W112" s="173" t="s">
        <v>1375</v>
      </c>
      <c r="X112" s="218" t="s">
        <v>962</v>
      </c>
      <c r="Y112" s="158" t="s">
        <v>959</v>
      </c>
      <c r="Z112" s="158" t="s">
        <v>957</v>
      </c>
      <c r="AA112" s="83">
        <v>1</v>
      </c>
      <c r="AB112" s="70" t="s">
        <v>947</v>
      </c>
      <c r="AC112" s="70" t="s">
        <v>942</v>
      </c>
      <c r="AD112" s="173">
        <v>0.39583333333333331</v>
      </c>
      <c r="AE112" s="83">
        <v>6236</v>
      </c>
      <c r="AF112" s="83">
        <v>6636</v>
      </c>
      <c r="AG112" s="83" t="s">
        <v>607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1435</v>
      </c>
      <c r="BK112" s="16" t="s">
        <v>1435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887</v>
      </c>
      <c r="E113" s="318">
        <v>62</v>
      </c>
      <c r="F113" s="172" t="s">
        <v>790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607</v>
      </c>
      <c r="J113" s="217">
        <v>74</v>
      </c>
      <c r="K113" s="217">
        <v>109.1</v>
      </c>
      <c r="L113" s="217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1377</v>
      </c>
      <c r="W113" s="173" t="s">
        <v>1364</v>
      </c>
      <c r="X113" s="218" t="s">
        <v>956</v>
      </c>
      <c r="Y113" s="158" t="s">
        <v>959</v>
      </c>
      <c r="Z113" s="158" t="s">
        <v>961</v>
      </c>
      <c r="AA113" s="83" t="s">
        <v>607</v>
      </c>
      <c r="AB113" s="70" t="s">
        <v>607</v>
      </c>
      <c r="AC113" s="70" t="s">
        <v>607</v>
      </c>
      <c r="AD113" s="173" t="s">
        <v>607</v>
      </c>
      <c r="AE113" s="83" t="s">
        <v>607</v>
      </c>
      <c r="AF113" s="83" t="s">
        <v>607</v>
      </c>
      <c r="AG113" s="83" t="s">
        <v>607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1427</v>
      </c>
      <c r="BK113" s="16" t="s">
        <v>1427</v>
      </c>
      <c r="BL113" s="15"/>
      <c r="BM113" s="14" t="s">
        <v>983</v>
      </c>
      <c r="BN113" s="14" t="s">
        <v>1008</v>
      </c>
      <c r="BO113" s="165" t="s">
        <v>1008</v>
      </c>
      <c r="BP113" s="16" t="s">
        <v>1427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858</v>
      </c>
      <c r="E114" s="318">
        <v>63</v>
      </c>
      <c r="F114" s="172" t="s">
        <v>797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607</v>
      </c>
      <c r="J114" s="217">
        <v>74</v>
      </c>
      <c r="K114" s="217">
        <v>23.3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1313</v>
      </c>
      <c r="W114" s="173" t="s">
        <v>1261</v>
      </c>
      <c r="X114" s="218" t="s">
        <v>956</v>
      </c>
      <c r="Y114" s="158" t="s">
        <v>959</v>
      </c>
      <c r="Z114" s="158" t="s">
        <v>963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1436</v>
      </c>
      <c r="BK114" s="16" t="s">
        <v>1436</v>
      </c>
      <c r="BL114" s="15"/>
      <c r="BM114" s="14" t="s">
        <v>981</v>
      </c>
      <c r="BN114" s="14" t="s">
        <v>981</v>
      </c>
      <c r="BO114" s="165" t="s">
        <v>981</v>
      </c>
      <c r="BP114" s="16" t="s">
        <v>1437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776</v>
      </c>
      <c r="E115" s="330">
        <v>65</v>
      </c>
      <c r="F115" s="172" t="s">
        <v>739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1344</v>
      </c>
      <c r="W115" s="173" t="s">
        <v>1375</v>
      </c>
      <c r="X115" s="218" t="s">
        <v>956</v>
      </c>
      <c r="Y115" s="158" t="s">
        <v>959</v>
      </c>
      <c r="Z115" s="158" t="s">
        <v>952</v>
      </c>
      <c r="AA115" s="83">
        <v>1</v>
      </c>
      <c r="AB115" s="70" t="s">
        <v>947</v>
      </c>
      <c r="AC115" s="70" t="s">
        <v>942</v>
      </c>
      <c r="AD115" s="173">
        <v>0.3125</v>
      </c>
      <c r="AE115" s="83">
        <v>6242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1438</v>
      </c>
      <c r="BK115" s="16" t="s">
        <v>1438</v>
      </c>
      <c r="BL115" s="15"/>
      <c r="BM115" s="14" t="s">
        <v>981</v>
      </c>
      <c r="BN115" s="14" t="s">
        <v>981</v>
      </c>
      <c r="BO115" s="165" t="s">
        <v>981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748</v>
      </c>
      <c r="E116" s="318">
        <v>313</v>
      </c>
      <c r="F116" s="172" t="s">
        <v>609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1279</v>
      </c>
      <c r="N116" s="217" t="s">
        <v>1280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1271</v>
      </c>
      <c r="W116" s="173" t="s">
        <v>1382</v>
      </c>
      <c r="X116" s="218" t="s">
        <v>956</v>
      </c>
      <c r="Y116" s="158" t="s">
        <v>959</v>
      </c>
      <c r="Z116" s="158" t="s">
        <v>952</v>
      </c>
      <c r="AA116" s="83" t="s">
        <v>607</v>
      </c>
      <c r="AB116" s="70" t="s">
        <v>947</v>
      </c>
      <c r="AC116" s="70" t="s">
        <v>942</v>
      </c>
      <c r="AD116" s="173" t="s">
        <v>607</v>
      </c>
      <c r="AE116" s="83" t="s">
        <v>607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1439</v>
      </c>
      <c r="BK116" s="16" t="s">
        <v>1439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1439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726</v>
      </c>
      <c r="E117" s="318">
        <v>107</v>
      </c>
      <c r="F117" s="172" t="s">
        <v>681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607</v>
      </c>
      <c r="M117" s="204" t="s">
        <v>1440</v>
      </c>
      <c r="N117" s="204" t="s">
        <v>1441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1442</v>
      </c>
      <c r="W117" s="173" t="s">
        <v>1443</v>
      </c>
      <c r="X117" s="218" t="s">
        <v>956</v>
      </c>
      <c r="Y117" s="158" t="s">
        <v>959</v>
      </c>
      <c r="Z117" s="158" t="s">
        <v>957</v>
      </c>
      <c r="AA117" s="83" t="s">
        <v>607</v>
      </c>
      <c r="AB117" s="70" t="s">
        <v>947</v>
      </c>
      <c r="AC117" s="70" t="s">
        <v>942</v>
      </c>
      <c r="AD117" s="173" t="s">
        <v>607</v>
      </c>
      <c r="AE117" s="83" t="s">
        <v>607</v>
      </c>
      <c r="AF117" s="331" t="s">
        <v>607</v>
      </c>
      <c r="AG117" s="331" t="s">
        <v>607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1444</v>
      </c>
      <c r="BK117" s="16" t="s">
        <v>1444</v>
      </c>
      <c r="BL117" s="15"/>
      <c r="BM117" s="14" t="s">
        <v>981</v>
      </c>
      <c r="BN117" s="14" t="s">
        <v>981</v>
      </c>
      <c r="BO117" s="165" t="s">
        <v>981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680</v>
      </c>
      <c r="E118" s="318">
        <v>108</v>
      </c>
      <c r="F118" s="172" t="s">
        <v>681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1445</v>
      </c>
      <c r="W118" s="173" t="s">
        <v>1446</v>
      </c>
      <c r="X118" s="218" t="s">
        <v>956</v>
      </c>
      <c r="Y118" s="158" t="s">
        <v>959</v>
      </c>
      <c r="Z118" s="158" t="s">
        <v>952</v>
      </c>
      <c r="AA118" s="83" t="s">
        <v>607</v>
      </c>
      <c r="AB118" s="70" t="s">
        <v>947</v>
      </c>
      <c r="AC118" s="70" t="s">
        <v>942</v>
      </c>
      <c r="AD118" s="173" t="s">
        <v>607</v>
      </c>
      <c r="AE118" s="83" t="s">
        <v>607</v>
      </c>
      <c r="AF118" s="83" t="s">
        <v>607</v>
      </c>
      <c r="AG118" s="83" t="s">
        <v>607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1447</v>
      </c>
      <c r="BK118" s="16" t="s">
        <v>1447</v>
      </c>
      <c r="BL118" s="15"/>
      <c r="BM118" s="14" t="s">
        <v>981</v>
      </c>
      <c r="BN118" s="14" t="s">
        <v>981</v>
      </c>
      <c r="BO118" s="165" t="s">
        <v>981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674</v>
      </c>
      <c r="E119" s="318">
        <v>108</v>
      </c>
      <c r="F119" s="172" t="s">
        <v>790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1448</v>
      </c>
      <c r="W119" s="327" t="s">
        <v>1449</v>
      </c>
      <c r="X119" s="218" t="s">
        <v>956</v>
      </c>
      <c r="Y119" s="158" t="s">
        <v>959</v>
      </c>
      <c r="Z119" s="158" t="s">
        <v>957</v>
      </c>
      <c r="AA119" s="83">
        <v>1</v>
      </c>
      <c r="AB119" s="70" t="s">
        <v>947</v>
      </c>
      <c r="AC119" s="70" t="s">
        <v>942</v>
      </c>
      <c r="AD119" s="329">
        <v>0.29166666666666669</v>
      </c>
      <c r="AE119" s="327">
        <v>6262</v>
      </c>
      <c r="AF119" s="328" t="s">
        <v>607</v>
      </c>
      <c r="AG119" s="328" t="s">
        <v>607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1450</v>
      </c>
      <c r="BK119" s="16" t="s">
        <v>1450</v>
      </c>
      <c r="BL119" s="15"/>
      <c r="BM119" s="14" t="s">
        <v>977</v>
      </c>
      <c r="BN119" s="14" t="s">
        <v>1007</v>
      </c>
      <c r="BO119" s="165" t="s">
        <v>1070</v>
      </c>
      <c r="BP119" s="16" t="s">
        <v>1450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703</v>
      </c>
      <c r="E122" s="318">
        <v>226</v>
      </c>
      <c r="F122" s="172" t="s">
        <v>629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607</v>
      </c>
      <c r="M122" s="204" t="s">
        <v>1451</v>
      </c>
      <c r="N122" s="204" t="s">
        <v>1452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1228</v>
      </c>
      <c r="W122" s="173" t="s">
        <v>1229</v>
      </c>
      <c r="X122" s="218" t="s">
        <v>951</v>
      </c>
      <c r="Y122" s="158"/>
      <c r="Z122" s="158" t="s">
        <v>952</v>
      </c>
      <c r="AA122" s="83">
        <v>1</v>
      </c>
      <c r="AB122" s="70" t="s">
        <v>947</v>
      </c>
      <c r="AC122" s="70" t="s">
        <v>942</v>
      </c>
      <c r="AD122" s="173">
        <v>0.29166666666666669</v>
      </c>
      <c r="AE122" s="83">
        <v>5487</v>
      </c>
      <c r="AF122" s="83" t="s">
        <v>607</v>
      </c>
      <c r="AG122" s="83" t="s">
        <v>607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1453</v>
      </c>
      <c r="BK122" s="16" t="s">
        <v>1453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835</v>
      </c>
      <c r="E123" s="314">
        <v>54</v>
      </c>
      <c r="F123" s="172" t="s">
        <v>781</v>
      </c>
      <c r="G123" s="9" t="str">
        <f>IF(D123="","*",VLOOKUP(F123,BS_ATIVIDADE[#All],3,FALSE))</f>
        <v>OUTROS</v>
      </c>
      <c r="H123" s="173" t="s">
        <v>1256</v>
      </c>
      <c r="I123" s="173" t="s">
        <v>1256</v>
      </c>
      <c r="J123" s="217">
        <v>74</v>
      </c>
      <c r="K123" s="217">
        <v>501</v>
      </c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1250</v>
      </c>
      <c r="W123" s="173" t="s">
        <v>1454</v>
      </c>
      <c r="X123" s="218" t="s">
        <v>956</v>
      </c>
      <c r="Y123" s="158"/>
      <c r="Z123" s="158" t="s">
        <v>952</v>
      </c>
      <c r="AA123" s="83" t="s">
        <v>1359</v>
      </c>
      <c r="AB123" s="70" t="s">
        <v>947</v>
      </c>
      <c r="AC123" s="70" t="s">
        <v>942</v>
      </c>
      <c r="AD123" s="173">
        <v>0.35416666666666669</v>
      </c>
      <c r="AE123" s="83">
        <v>9414</v>
      </c>
      <c r="AF123" s="83">
        <v>7632</v>
      </c>
      <c r="AG123" s="83" t="s">
        <v>607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862</v>
      </c>
      <c r="E124" s="314">
        <v>56</v>
      </c>
      <c r="F124" s="172" t="s">
        <v>790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607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1219</v>
      </c>
      <c r="W124" s="173" t="s">
        <v>1364</v>
      </c>
      <c r="X124" s="218" t="s">
        <v>956</v>
      </c>
      <c r="Y124" s="158"/>
      <c r="Z124" s="158" t="s">
        <v>957</v>
      </c>
      <c r="AA124" s="83" t="s">
        <v>607</v>
      </c>
      <c r="AB124" s="70" t="s">
        <v>607</v>
      </c>
      <c r="AC124" s="70" t="s">
        <v>607</v>
      </c>
      <c r="AD124" s="173" t="s">
        <v>607</v>
      </c>
      <c r="AE124" s="83" t="s">
        <v>607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1455</v>
      </c>
      <c r="BK124" s="16" t="s">
        <v>1455</v>
      </c>
      <c r="BL124" s="15"/>
      <c r="BM124" s="14" t="s">
        <v>983</v>
      </c>
      <c r="BN124" s="14" t="s">
        <v>1008</v>
      </c>
      <c r="BO124" s="165" t="s">
        <v>1008</v>
      </c>
      <c r="BP124" s="16" t="s">
        <v>1455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884</v>
      </c>
      <c r="E125" s="314">
        <v>396</v>
      </c>
      <c r="F125" s="172" t="s">
        <v>790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607</v>
      </c>
      <c r="J125" s="217">
        <v>74</v>
      </c>
      <c r="K125" s="217">
        <v>321</v>
      </c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1234</v>
      </c>
      <c r="W125" s="173" t="s">
        <v>1364</v>
      </c>
      <c r="X125" s="218" t="s">
        <v>956</v>
      </c>
      <c r="Y125" s="158"/>
      <c r="Z125" s="158" t="s">
        <v>961</v>
      </c>
      <c r="AA125" s="83" t="s">
        <v>607</v>
      </c>
      <c r="AB125" s="70" t="s">
        <v>607</v>
      </c>
      <c r="AC125" s="70" t="s">
        <v>607</v>
      </c>
      <c r="AD125" s="173" t="s">
        <v>607</v>
      </c>
      <c r="AE125" s="83" t="s">
        <v>607</v>
      </c>
      <c r="AF125" s="83" t="s">
        <v>607</v>
      </c>
      <c r="AG125" s="83" t="s">
        <v>607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1456</v>
      </c>
      <c r="BK125" s="16" t="s">
        <v>1456</v>
      </c>
      <c r="BL125" s="15"/>
      <c r="BM125" s="14" t="s">
        <v>983</v>
      </c>
      <c r="BN125" s="14" t="s">
        <v>1008</v>
      </c>
      <c r="BO125" s="165" t="s">
        <v>1008</v>
      </c>
      <c r="BP125" s="16" t="s">
        <v>1456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1268</v>
      </c>
      <c r="E126" s="314">
        <v>273</v>
      </c>
      <c r="F126" s="172" t="s">
        <v>596</v>
      </c>
      <c r="G126" s="9" t="str">
        <f>IF(D126="","*",VLOOKUP(F126,BS_ATIVIDADE[#All],3,FALSE))</f>
        <v>OUTROS</v>
      </c>
      <c r="H126" s="173" t="s">
        <v>607</v>
      </c>
      <c r="I126" s="173" t="s">
        <v>607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1392</v>
      </c>
      <c r="W126" s="173" t="s">
        <v>1433</v>
      </c>
      <c r="X126" s="218" t="s">
        <v>956</v>
      </c>
      <c r="Y126" s="158"/>
      <c r="Z126" s="158" t="s">
        <v>952</v>
      </c>
      <c r="AA126" s="83" t="s">
        <v>607</v>
      </c>
      <c r="AB126" s="70" t="s">
        <v>607</v>
      </c>
      <c r="AC126" s="70" t="s">
        <v>607</v>
      </c>
      <c r="AD126" s="173" t="s">
        <v>607</v>
      </c>
      <c r="AE126" s="83" t="s">
        <v>607</v>
      </c>
      <c r="AF126" s="83" t="s">
        <v>607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1428</v>
      </c>
      <c r="BK126" s="16" t="s">
        <v>1428</v>
      </c>
      <c r="BL126" s="15"/>
      <c r="BM126" s="14" t="s">
        <v>987</v>
      </c>
      <c r="BN126" s="14" t="s">
        <v>987</v>
      </c>
      <c r="BO126" s="165" t="s">
        <v>987</v>
      </c>
      <c r="BP126" s="16" t="s">
        <v>1428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826</v>
      </c>
      <c r="E127" s="318">
        <v>274</v>
      </c>
      <c r="F127" s="172" t="s">
        <v>730</v>
      </c>
      <c r="G127" s="9" t="str">
        <f>IF(D127="","*",VLOOKUP(F127,BS_ATIVIDADE[#All],3,FALSE))</f>
        <v>MODERNIZAÇÃO</v>
      </c>
      <c r="H127" s="173" t="s">
        <v>1309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1392</v>
      </c>
      <c r="W127" s="173" t="s">
        <v>1434</v>
      </c>
      <c r="X127" s="218" t="s">
        <v>956</v>
      </c>
      <c r="Y127" s="158"/>
      <c r="Z127" s="158" t="s">
        <v>952</v>
      </c>
      <c r="AA127" s="83" t="s">
        <v>1315</v>
      </c>
      <c r="AB127" s="70" t="s">
        <v>947</v>
      </c>
      <c r="AC127" s="70" t="s">
        <v>942</v>
      </c>
      <c r="AD127" s="173">
        <v>0.25</v>
      </c>
      <c r="AE127" s="83">
        <v>7671</v>
      </c>
      <c r="AF127" s="83">
        <v>9322</v>
      </c>
      <c r="AG127" s="83" t="s">
        <v>607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1428</v>
      </c>
      <c r="BK127" s="16" t="s">
        <v>1428</v>
      </c>
      <c r="BL127" s="15"/>
      <c r="BM127" s="14" t="s">
        <v>987</v>
      </c>
      <c r="BN127" s="14" t="s">
        <v>987</v>
      </c>
      <c r="BO127" s="165" t="s">
        <v>987</v>
      </c>
      <c r="BP127" s="16" t="s">
        <v>1428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809</v>
      </c>
      <c r="E128" s="314">
        <v>61</v>
      </c>
      <c r="F128" s="172" t="s">
        <v>713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1231</v>
      </c>
      <c r="W128" s="173" t="s">
        <v>1375</v>
      </c>
      <c r="X128" s="218" t="s">
        <v>962</v>
      </c>
      <c r="Y128" s="158"/>
      <c r="Z128" s="158" t="s">
        <v>957</v>
      </c>
      <c r="AA128" s="83">
        <v>1</v>
      </c>
      <c r="AB128" s="70" t="s">
        <v>947</v>
      </c>
      <c r="AC128" s="70" t="s">
        <v>942</v>
      </c>
      <c r="AD128" s="173">
        <v>0.39583333333333331</v>
      </c>
      <c r="AE128" s="83">
        <v>6236</v>
      </c>
      <c r="AF128" s="83">
        <v>6636</v>
      </c>
      <c r="AG128" s="83" t="s">
        <v>607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1457</v>
      </c>
      <c r="BK128" s="16" t="s">
        <v>1457</v>
      </c>
      <c r="BL128" s="15"/>
      <c r="BM128" s="14" t="s">
        <v>973</v>
      </c>
      <c r="BN128" s="14" t="s">
        <v>1004</v>
      </c>
      <c r="BO128" s="165" t="s">
        <v>1093</v>
      </c>
      <c r="BP128" s="16" t="s">
        <v>1457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887</v>
      </c>
      <c r="E129" s="318">
        <v>62</v>
      </c>
      <c r="F129" s="172" t="s">
        <v>790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607</v>
      </c>
      <c r="J129" s="217">
        <v>74</v>
      </c>
      <c r="K129" s="217">
        <v>109.1</v>
      </c>
      <c r="L129" s="217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1377</v>
      </c>
      <c r="W129" s="173" t="s">
        <v>1364</v>
      </c>
      <c r="X129" s="218" t="s">
        <v>956</v>
      </c>
      <c r="Y129" s="158"/>
      <c r="Z129" s="158" t="s">
        <v>961</v>
      </c>
      <c r="AA129" s="83" t="s">
        <v>607</v>
      </c>
      <c r="AB129" s="70" t="s">
        <v>607</v>
      </c>
      <c r="AC129" s="70" t="s">
        <v>607</v>
      </c>
      <c r="AD129" s="173" t="s">
        <v>607</v>
      </c>
      <c r="AE129" s="83" t="s">
        <v>607</v>
      </c>
      <c r="AF129" s="83" t="s">
        <v>607</v>
      </c>
      <c r="AG129" s="83" t="s">
        <v>607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1456</v>
      </c>
      <c r="BK129" s="16" t="s">
        <v>1456</v>
      </c>
      <c r="BL129" s="15"/>
      <c r="BM129" s="14" t="s">
        <v>983</v>
      </c>
      <c r="BN129" s="14" t="s">
        <v>1008</v>
      </c>
      <c r="BO129" s="165" t="s">
        <v>1008</v>
      </c>
      <c r="BP129" s="16" t="s">
        <v>1456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858</v>
      </c>
      <c r="E130" s="318">
        <v>63</v>
      </c>
      <c r="F130" s="172" t="s">
        <v>797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607</v>
      </c>
      <c r="J130" s="217">
        <v>74</v>
      </c>
      <c r="K130" s="217">
        <v>23.3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12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1313</v>
      </c>
      <c r="W130" s="173" t="s">
        <v>1261</v>
      </c>
      <c r="X130" s="218" t="s">
        <v>956</v>
      </c>
      <c r="Y130" s="158"/>
      <c r="Z130" s="158" t="s">
        <v>963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12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1458</v>
      </c>
      <c r="BK130" s="16" t="s">
        <v>1458</v>
      </c>
      <c r="BL130" s="15"/>
      <c r="BM130" s="14" t="s">
        <v>981</v>
      </c>
      <c r="BN130" s="14" t="s">
        <v>981</v>
      </c>
      <c r="BO130" s="165" t="s">
        <v>981</v>
      </c>
      <c r="BP130" s="16" t="s">
        <v>1459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</v>
      </c>
      <c r="BT130" s="225" t="str">
        <f t="shared" si="15"/>
        <v>OKOK</v>
      </c>
      <c r="BU130" s="5"/>
      <c r="BV130" s="5"/>
      <c r="BW130" s="5"/>
    </row>
    <row r="131" spans="1:75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776</v>
      </c>
      <c r="E131" s="330">
        <v>65</v>
      </c>
      <c r="F131" s="172" t="s">
        <v>739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1344</v>
      </c>
      <c r="W131" s="173" t="s">
        <v>1375</v>
      </c>
      <c r="X131" s="218" t="s">
        <v>956</v>
      </c>
      <c r="Y131" s="158"/>
      <c r="Z131" s="158" t="s">
        <v>952</v>
      </c>
      <c r="AA131" s="83">
        <v>1</v>
      </c>
      <c r="AB131" s="70" t="s">
        <v>947</v>
      </c>
      <c r="AC131" s="70" t="s">
        <v>942</v>
      </c>
      <c r="AD131" s="173">
        <v>0.3125</v>
      </c>
      <c r="AE131" s="83">
        <v>6242</v>
      </c>
      <c r="AF131" s="83" t="s">
        <v>607</v>
      </c>
      <c r="AG131" s="83" t="s">
        <v>607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/>
      <c r="AT131" s="242"/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/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1</v>
      </c>
      <c r="BI131" s="16"/>
      <c r="BJ131" s="16" t="s">
        <v>1460</v>
      </c>
      <c r="BK131" s="16"/>
      <c r="BL131" s="15"/>
      <c r="BM131" s="14"/>
      <c r="BN131" s="14"/>
      <c r="BO131" s="165"/>
      <c r="BP131" s="16"/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748</v>
      </c>
      <c r="E132" s="318">
        <v>313</v>
      </c>
      <c r="F132" s="172" t="s">
        <v>609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1279</v>
      </c>
      <c r="N132" s="217" t="s">
        <v>1280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1271</v>
      </c>
      <c r="W132" s="173" t="s">
        <v>1382</v>
      </c>
      <c r="X132" s="218" t="s">
        <v>956</v>
      </c>
      <c r="Y132" s="158"/>
      <c r="Z132" s="158" t="s">
        <v>952</v>
      </c>
      <c r="AA132" s="83" t="s">
        <v>607</v>
      </c>
      <c r="AB132" s="70" t="s">
        <v>947</v>
      </c>
      <c r="AC132" s="70" t="s">
        <v>942</v>
      </c>
      <c r="AD132" s="173">
        <v>0.33333333333333331</v>
      </c>
      <c r="AE132" s="83">
        <v>6251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0.43194444444444446</v>
      </c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ERRO</v>
      </c>
      <c r="AZ132" s="13"/>
      <c r="BA132" s="71"/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1461</v>
      </c>
      <c r="BK132" s="16"/>
      <c r="BL132" s="15"/>
      <c r="BM132" s="14"/>
      <c r="BN132" s="14"/>
      <c r="BO132" s="165"/>
      <c r="BP132" s="16"/>
      <c r="BQ132" s="12" t="e">
        <f t="shared" si="12"/>
        <v>#VALUE!</v>
      </c>
      <c r="BR132" s="18" t="e">
        <f t="shared" si="13"/>
        <v>#VALUE!</v>
      </c>
      <c r="BS132" s="18">
        <f t="shared" si="14"/>
        <v>0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680</v>
      </c>
      <c r="E133" s="318">
        <v>108</v>
      </c>
      <c r="F133" s="172" t="s">
        <v>681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607</v>
      </c>
      <c r="M133" s="204" t="s">
        <v>1462</v>
      </c>
      <c r="N133" s="204" t="s">
        <v>1463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1445</v>
      </c>
      <c r="W133" s="173" t="s">
        <v>1446</v>
      </c>
      <c r="X133" s="218" t="s">
        <v>956</v>
      </c>
      <c r="Y133" s="158"/>
      <c r="Z133" s="158" t="s">
        <v>952</v>
      </c>
      <c r="AA133" s="83" t="s">
        <v>607</v>
      </c>
      <c r="AB133" s="70" t="s">
        <v>947</v>
      </c>
      <c r="AC133" s="70" t="s">
        <v>942</v>
      </c>
      <c r="AD133" s="173" t="s">
        <v>607</v>
      </c>
      <c r="AE133" s="83" t="s">
        <v>607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0</v>
      </c>
      <c r="AZ133" s="13"/>
      <c r="BA133" s="71"/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1</v>
      </c>
      <c r="BI133" s="16"/>
      <c r="BJ133" s="16" t="s">
        <v>1464</v>
      </c>
      <c r="BK133" s="16"/>
      <c r="BL133" s="15"/>
      <c r="BM133" s="14"/>
      <c r="BN133" s="14"/>
      <c r="BO133" s="165"/>
      <c r="BP133" s="16"/>
      <c r="BQ133" s="12" t="str">
        <f t="shared" si="12"/>
        <v>Produção e Intervalo</v>
      </c>
      <c r="BR133" s="18">
        <f t="shared" si="13"/>
        <v>0</v>
      </c>
      <c r="BS133" s="18">
        <f t="shared" si="14"/>
        <v>0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835</v>
      </c>
      <c r="E136" s="314">
        <v>54</v>
      </c>
      <c r="F136" s="172" t="s">
        <v>783</v>
      </c>
      <c r="G136" s="9" t="str">
        <f>IF(D136="","*",VLOOKUP(F136,BS_ATIVIDADE[#All],3,FALSE))</f>
        <v>PEDRA</v>
      </c>
      <c r="H136" s="173" t="s">
        <v>1256</v>
      </c>
      <c r="I136" s="173" t="s">
        <v>1256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593</v>
      </c>
      <c r="O136" s="173">
        <v>0.33333333333333331</v>
      </c>
      <c r="P136" s="173">
        <v>8.3333333333333329E-2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1250</v>
      </c>
      <c r="W136" s="173" t="s">
        <v>1465</v>
      </c>
      <c r="X136" s="218" t="s">
        <v>956</v>
      </c>
      <c r="Y136" s="158"/>
      <c r="Z136" s="158" t="s">
        <v>952</v>
      </c>
      <c r="AA136" s="83" t="s">
        <v>1359</v>
      </c>
      <c r="AB136" s="70" t="s">
        <v>947</v>
      </c>
      <c r="AC136" s="70" t="s">
        <v>942</v>
      </c>
      <c r="AD136" s="173">
        <v>0.35416666666666669</v>
      </c>
      <c r="AE136" s="83">
        <v>9414</v>
      </c>
      <c r="AF136" s="83">
        <v>7632</v>
      </c>
      <c r="AG136" s="83" t="s">
        <v>607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/>
      <c r="AS136" s="242"/>
      <c r="AT136" s="242"/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/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703</v>
      </c>
      <c r="E137" s="318">
        <v>226</v>
      </c>
      <c r="F137" s="172" t="s">
        <v>629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607</v>
      </c>
      <c r="M137" s="204" t="s">
        <v>1326</v>
      </c>
      <c r="N137" s="204" t="s">
        <v>1327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1228</v>
      </c>
      <c r="W137" s="173" t="s">
        <v>1229</v>
      </c>
      <c r="X137" s="218" t="s">
        <v>951</v>
      </c>
      <c r="Y137" s="158"/>
      <c r="Z137" s="158" t="s">
        <v>952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5487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0</v>
      </c>
      <c r="AZ137" s="13"/>
      <c r="BA137" s="71"/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Produção e Intervalo</v>
      </c>
      <c r="BR137" s="18">
        <f t="shared" si="13"/>
        <v>0</v>
      </c>
      <c r="BS137" s="18">
        <f t="shared" si="14"/>
        <v>0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1268</v>
      </c>
      <c r="E138" s="314">
        <v>273</v>
      </c>
      <c r="F138" s="172" t="s">
        <v>596</v>
      </c>
      <c r="G138" s="9" t="str">
        <f>IF(D138="","*",VLOOKUP(F138,BS_ATIVIDADE[#All],3,FALSE))</f>
        <v>OUTROS</v>
      </c>
      <c r="H138" s="173" t="s">
        <v>607</v>
      </c>
      <c r="I138" s="173" t="s">
        <v>607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1392</v>
      </c>
      <c r="W138" s="173" t="s">
        <v>1433</v>
      </c>
      <c r="X138" s="218" t="s">
        <v>956</v>
      </c>
      <c r="Y138" s="158"/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/>
      <c r="AS138" s="242"/>
      <c r="AT138" s="242"/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826</v>
      </c>
      <c r="E139" s="318">
        <v>274</v>
      </c>
      <c r="F139" s="172" t="s">
        <v>730</v>
      </c>
      <c r="G139" s="9" t="str">
        <f>IF(D139="","*",VLOOKUP(F139,BS_ATIVIDADE[#All],3,FALSE))</f>
        <v>MODERNIZAÇÃO</v>
      </c>
      <c r="H139" s="173" t="s">
        <v>1309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1392</v>
      </c>
      <c r="W139" s="173" t="s">
        <v>1434</v>
      </c>
      <c r="X139" s="218" t="s">
        <v>956</v>
      </c>
      <c r="Y139" s="158"/>
      <c r="Z139" s="158" t="s">
        <v>952</v>
      </c>
      <c r="AA139" s="83" t="s">
        <v>1315</v>
      </c>
      <c r="AB139" s="70" t="s">
        <v>947</v>
      </c>
      <c r="AC139" s="70" t="s">
        <v>942</v>
      </c>
      <c r="AD139" s="173">
        <v>0.25</v>
      </c>
      <c r="AE139" s="83">
        <v>7671</v>
      </c>
      <c r="AF139" s="83">
        <v>9322</v>
      </c>
      <c r="AG139" s="83" t="s">
        <v>607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/>
      <c r="AS139" s="242"/>
      <c r="AT139" s="242"/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/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809</v>
      </c>
      <c r="E140" s="314">
        <v>61</v>
      </c>
      <c r="F140" s="172" t="s">
        <v>713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1231</v>
      </c>
      <c r="W140" s="173" t="s">
        <v>1375</v>
      </c>
      <c r="X140" s="218" t="s">
        <v>956</v>
      </c>
      <c r="Y140" s="158"/>
      <c r="Z140" s="158" t="s">
        <v>957</v>
      </c>
      <c r="AA140" s="83">
        <v>1</v>
      </c>
      <c r="AB140" s="70" t="s">
        <v>947</v>
      </c>
      <c r="AC140" s="70" t="s">
        <v>942</v>
      </c>
      <c r="AD140" s="173">
        <v>0.39583333333333331</v>
      </c>
      <c r="AE140" s="83">
        <v>6236</v>
      </c>
      <c r="AF140" s="83">
        <v>6636</v>
      </c>
      <c r="AG140" s="83" t="s">
        <v>607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/>
      <c r="AS140" s="242"/>
      <c r="AT140" s="242"/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Produção e Intervalo</v>
      </c>
      <c r="BR140" s="18">
        <f t="shared" si="13"/>
        <v>0</v>
      </c>
      <c r="BS140" s="18">
        <f t="shared" si="14"/>
        <v>0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887</v>
      </c>
      <c r="E141" s="318">
        <v>62</v>
      </c>
      <c r="F141" s="172" t="s">
        <v>790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607</v>
      </c>
      <c r="J141" s="217">
        <v>74</v>
      </c>
      <c r="K141" s="217">
        <v>109.1</v>
      </c>
      <c r="L141" s="217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1377</v>
      </c>
      <c r="W141" s="173" t="s">
        <v>1364</v>
      </c>
      <c r="X141" s="218" t="s">
        <v>956</v>
      </c>
      <c r="Y141" s="158"/>
      <c r="Z141" s="158" t="s">
        <v>961</v>
      </c>
      <c r="AA141" s="83" t="s">
        <v>607</v>
      </c>
      <c r="AB141" s="70" t="s">
        <v>607</v>
      </c>
      <c r="AC141" s="70" t="s">
        <v>607</v>
      </c>
      <c r="AD141" s="173" t="s">
        <v>607</v>
      </c>
      <c r="AE141" s="83" t="s">
        <v>607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0</v>
      </c>
      <c r="AZ141" s="13"/>
      <c r="BA141" s="71"/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Produção e Intervalo</v>
      </c>
      <c r="BR141" s="18">
        <f t="shared" si="13"/>
        <v>0</v>
      </c>
      <c r="BS141" s="18">
        <f t="shared" si="14"/>
        <v>0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>ANISIO (TF-514)46002</v>
      </c>
      <c r="B142" s="171">
        <v>46002</v>
      </c>
      <c r="C142" s="8">
        <f>IF(BS_CONTROLE[[#This Row],[DATA]]="","",WEEKNUM(BS_CONTROLE[[#This Row],[DATA]]))</f>
        <v>50</v>
      </c>
      <c r="D142" s="51" t="s">
        <v>858</v>
      </c>
      <c r="E142" s="318">
        <v>63</v>
      </c>
      <c r="F142" s="172" t="s">
        <v>797</v>
      </c>
      <c r="G142" s="9" t="str">
        <f>IF(D142="","*",VLOOKUP(F142,BS_ATIVIDADE[#All],3,FALSE))</f>
        <v>TRILHO - SUBSTITUIÇÂO</v>
      </c>
      <c r="H142" s="204" t="s">
        <v>206</v>
      </c>
      <c r="I142" s="173" t="s">
        <v>607</v>
      </c>
      <c r="J142" s="217">
        <v>74</v>
      </c>
      <c r="K142" s="217">
        <v>23.3</v>
      </c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42" s="204" t="s">
        <v>206</v>
      </c>
      <c r="O142" s="173">
        <v>0.375</v>
      </c>
      <c r="P142" s="173">
        <v>6.25E-2</v>
      </c>
      <c r="Q142" s="83">
        <v>20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80" t="str">
        <f>IFERROR(_xlfn.XLOOKUP(J142, BASE_MAPA!$D$2:$D$359, BASE_MAPA!$I$2:$I$359), "ERRO")</f>
        <v>MARCO INICIAL - ALTO ARAGUAIA</v>
      </c>
      <c r="V142" s="198" t="s">
        <v>1313</v>
      </c>
      <c r="W142" s="173" t="s">
        <v>1261</v>
      </c>
      <c r="X142" s="218" t="s">
        <v>956</v>
      </c>
      <c r="Y142" s="158"/>
      <c r="Z142" s="158" t="s">
        <v>963</v>
      </c>
      <c r="AA142" s="83" t="s">
        <v>607</v>
      </c>
      <c r="AB142" s="70" t="s">
        <v>607</v>
      </c>
      <c r="AC142" s="70" t="s">
        <v>607</v>
      </c>
      <c r="AD142" s="173" t="s">
        <v>607</v>
      </c>
      <c r="AE142" s="83" t="s">
        <v>607</v>
      </c>
      <c r="AF142" s="83" t="s">
        <v>607</v>
      </c>
      <c r="AG142" s="83" t="s">
        <v>607</v>
      </c>
      <c r="AH142" s="48"/>
      <c r="AI142" s="142" t="str">
        <f>IF(BS_CONTROLE[[#This Row],[Atividade]]=0, "-", BS_CONTROLE[[#This Row],[Atividade]])</f>
        <v>PDM - SUBSTITUIÇÃO - TRILHO</v>
      </c>
      <c r="AJ142" s="9" t="str">
        <f>IF(D142="","*",VLOOKUP(AI142,BS_ATIVIDADE[#Data],3,FALSE))</f>
        <v>TRILHO - SUBSTITUIÇÂO</v>
      </c>
      <c r="AK142" s="278" t="str">
        <f>IF(BS_CONTROLE[[#This Row],[Local - Partida]]=0, "-", BS_CONTROLE[[#This Row],[Local - Partida]])</f>
        <v>TAP2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TAP</v>
      </c>
      <c r="AN142" s="278" t="str">
        <f>IF(BS_CONTROLE[[#This Row],[SB]]=0, "-", BS_CONTROLE[[#This Row],[SB]])</f>
        <v>TAP2</v>
      </c>
      <c r="AO142" s="279">
        <f>IF(BS_CONTROLE[[#This Row],[SUB]]=0, "-", BS_CONTROLE[[#This Row],[SUB]])</f>
        <v>74</v>
      </c>
      <c r="AP142" s="280">
        <f>IF(BS_CONTROLE[[#This Row],[KM - Inicio]]=0, "-", BS_CONTROLE[[#This Row],[KM - Inicio]])</f>
        <v>23.3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/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11" t="str">
        <f>IFERROR(_xlfn.XLOOKUP(AO142, BASE_MAPA!$D$2:$D$359, BASE_MAPA!$I$2:$I$359), "ERRO")</f>
        <v>MARCO INICIAL - ALTO ARAGUAIA</v>
      </c>
      <c r="BF142" s="281" t="str">
        <f>IF(BS_CONTROLE[[#This Row],[Responsavel pelo boletim]]=0, "-", BS_CONTROLE[[#This Row],[Responsavel pelo boletim]])</f>
        <v>Herbert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>V4246002</v>
      </c>
      <c r="B143" s="171">
        <v>46002</v>
      </c>
      <c r="C143" s="8">
        <f>IF(BS_CONTROLE[[#This Row],[DATA]]="","",WEEKNUM(BS_CONTROLE[[#This Row],[DATA]]))</f>
        <v>50</v>
      </c>
      <c r="D143" s="51" t="s">
        <v>776</v>
      </c>
      <c r="E143" s="330">
        <v>65</v>
      </c>
      <c r="F143" s="172" t="s">
        <v>739</v>
      </c>
      <c r="G143" s="9" t="str">
        <f>IF(D143="","*",VLOOKUP(F143,BS_ATIVIDADE[#All],3,FALSE))</f>
        <v>MODERNIZAÇÃO</v>
      </c>
      <c r="H143" s="173" t="s">
        <v>394</v>
      </c>
      <c r="I143" s="173" t="s">
        <v>394</v>
      </c>
      <c r="J143" s="217">
        <v>72</v>
      </c>
      <c r="K143" s="217">
        <v>313</v>
      </c>
      <c r="L143" s="83">
        <v>311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3" s="173">
        <v>0.35416666666666669</v>
      </c>
      <c r="P143" s="173">
        <v>0.16666666666666666</v>
      </c>
      <c r="Q143" s="83">
        <v>800</v>
      </c>
      <c r="R143" s="10" t="str">
        <f>IFERROR(_xlfn.XLOOKUP(F143, BS_ATIVIDADE[ATIVIDADE],BS_ATIVIDADE[UNIDADE] ), "*")</f>
        <v>M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ARARAQUARA - COLOMBIA</v>
      </c>
      <c r="V143" s="198" t="s">
        <v>1344</v>
      </c>
      <c r="W143" s="173" t="s">
        <v>1375</v>
      </c>
      <c r="X143" s="218" t="s">
        <v>956</v>
      </c>
      <c r="Y143" s="158"/>
      <c r="Z143" s="158" t="s">
        <v>952</v>
      </c>
      <c r="AA143" s="83">
        <v>1</v>
      </c>
      <c r="AB143" s="70" t="s">
        <v>947</v>
      </c>
      <c r="AC143" s="70" t="s">
        <v>942</v>
      </c>
      <c r="AD143" s="173">
        <v>0.3125</v>
      </c>
      <c r="AE143" s="83">
        <v>6242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MODERNIZAÇÃO - SOCADORA</v>
      </c>
      <c r="AJ143" s="9" t="str">
        <f>IF(D143="","*",VLOOKUP(AI143,BS_ATIVIDADE[#Data],3,FALSE))</f>
        <v>MODERNIZAÇÃO</v>
      </c>
      <c r="AK143" s="278" t="str">
        <f>IF(BS_CONTROLE[[#This Row],[Local - Partida]]=0, "-", BS_CONTROLE[[#This Row],[Local - Partida]])</f>
        <v>ZGT1</v>
      </c>
      <c r="AL143" s="278" t="str">
        <f>IF(BS_CONTROLE[[#This Row],[Local - Encerramento]]=0, "-", BS_CONTROLE[[#This Row],[Local - Encerramento]])</f>
        <v>ZGT1</v>
      </c>
      <c r="AM143" s="278" t="str">
        <f>IF(BS_CONTROLE[[#This Row],[Entre - Estações]]=0, "-", BS_CONTROLE[[#This Row],[Entre - Estações]])</f>
        <v>ZGT-ZXE</v>
      </c>
      <c r="AN143" s="278" t="str">
        <f>IF(BS_CONTROLE[[#This Row],[SB]]=0, "-", BS_CONTROLE[[#This Row],[SB]])</f>
        <v>ZGTZXE</v>
      </c>
      <c r="AO143" s="279">
        <f>IF(BS_CONTROLE[[#This Row],[SUB]]=0, "-", BS_CONTROLE[[#This Row],[SUB]])</f>
        <v>72</v>
      </c>
      <c r="AP143" s="280">
        <f>IF(BS_CONTROLE[[#This Row],[KM - Inicio]]=0, "-", BS_CONTROLE[[#This Row],[KM - Inicio]])</f>
        <v>313</v>
      </c>
      <c r="AQ143" s="280">
        <f>IF(BS_CONTROLE[[#This Row],[KM - Fim]]=0, "-", BS_CONTROLE[[#This Row],[KM - Fim]])</f>
        <v>311</v>
      </c>
      <c r="AR143" s="242"/>
      <c r="AS143" s="242"/>
      <c r="AT143" s="242"/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</v>
      </c>
      <c r="AZ143" s="13"/>
      <c r="BA143" s="71"/>
      <c r="BB143" s="10" t="str">
        <f>IFERROR(_xlfn.XLOOKUP(AI143, BS_ATIVIDADE[ATIVIDADE],BS_ATIVIDADE[UNIDADE] ), "*")</f>
        <v>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ARARAQUARA - COLOMBIA</v>
      </c>
      <c r="BF143" s="281" t="str">
        <f>IF(BS_CONTROLE[[#This Row],[Responsavel pelo boletim]]=0, "-", BS_CONTROLE[[#This Row],[Responsavel pelo boletim]])</f>
        <v>Ezequiel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Produção e Intervalo</v>
      </c>
      <c r="BR143" s="18">
        <f t="shared" si="13"/>
        <v>0</v>
      </c>
      <c r="BS143" s="18">
        <f t="shared" si="14"/>
        <v>0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>E1746002</v>
      </c>
      <c r="B144" s="171">
        <v>46002</v>
      </c>
      <c r="C144" s="8">
        <f>IF(BS_CONTROLE[[#This Row],[DATA]]="","",WEEKNUM(BS_CONTROLE[[#This Row],[DATA]]))</f>
        <v>50</v>
      </c>
      <c r="D144" s="218" t="s">
        <v>748</v>
      </c>
      <c r="E144" s="318">
        <v>313</v>
      </c>
      <c r="F144" s="172" t="s">
        <v>609</v>
      </c>
      <c r="G144" s="9" t="str">
        <f>IF(D144="","*",VLOOKUP(F144,BS_ATIVIDADE[#All],3,FALSE))</f>
        <v>CAMINHÂO - SOLDA</v>
      </c>
      <c r="H144" s="173" t="s">
        <v>468</v>
      </c>
      <c r="I144" s="173" t="s">
        <v>468</v>
      </c>
      <c r="J144" s="217">
        <v>78</v>
      </c>
      <c r="K144" s="217">
        <v>251</v>
      </c>
      <c r="L144" s="83">
        <v>244</v>
      </c>
      <c r="M144" s="217" t="s">
        <v>1279</v>
      </c>
      <c r="N144" s="217" t="s">
        <v>1280</v>
      </c>
      <c r="O144" s="173">
        <v>0.375</v>
      </c>
      <c r="P144" s="173">
        <v>0.125</v>
      </c>
      <c r="Q144" s="83">
        <v>3</v>
      </c>
      <c r="R144" s="10" t="str">
        <f>IFERROR(_xlfn.XLOOKUP(F144, BS_ATIVIDADE[ATIVIDADE],BS_ATIVIDADE[UNIDADE] ), "*")</f>
        <v>Nº DE SOLDA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1271</v>
      </c>
      <c r="W144" s="173" t="s">
        <v>1382</v>
      </c>
      <c r="X144" s="218" t="s">
        <v>956</v>
      </c>
      <c r="Y144" s="158"/>
      <c r="Z144" s="158" t="s">
        <v>952</v>
      </c>
      <c r="AA144" s="83" t="s">
        <v>607</v>
      </c>
      <c r="AB144" s="70" t="s">
        <v>947</v>
      </c>
      <c r="AC144" s="70" t="s">
        <v>942</v>
      </c>
      <c r="AD144" s="173">
        <v>0.33333333333333331</v>
      </c>
      <c r="AE144" s="83">
        <v>6251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CAMINHÃO DE SOLDA</v>
      </c>
      <c r="AJ144" s="9" t="str">
        <f>IF(D144="","*",VLOOKUP(AI144,BS_ATIVIDADE[#Data],3,FALSE))</f>
        <v>CAMINHÂO - SOLDA</v>
      </c>
      <c r="AK144" s="278" t="str">
        <f>IF(BS_CONTROLE[[#This Row],[Local - Partida]]=0, "-", BS_CONTROLE[[#This Row],[Local - Partida]])</f>
        <v>ZDK1</v>
      </c>
      <c r="AL144" s="278" t="str">
        <f>IF(BS_CONTROLE[[#This Row],[Local - Encerramento]]=0, "-", BS_CONTROLE[[#This Row],[Local - Encerramento]])</f>
        <v>ZDK1</v>
      </c>
      <c r="AM144" s="278" t="str">
        <f>IF(BS_CONTROLE[[#This Row],[Entre - Estações]]=0, "-", BS_CONTROLE[[#This Row],[Entre - Estações]])</f>
        <v>ZDK-ZVT</v>
      </c>
      <c r="AN144" s="278" t="str">
        <f>IF(BS_CONTROLE[[#This Row],[SB]]=0, "-", BS_CONTROLE[[#This Row],[SB]])</f>
        <v>ZDK1/ZDKZVT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251</v>
      </c>
      <c r="AQ144" s="280">
        <f>IF(BS_CONTROLE[[#This Row],[KM - Fim]]=0, "-", BS_CONTROLE[[#This Row],[KM - Fim]])</f>
        <v>244</v>
      </c>
      <c r="AR144" s="242"/>
      <c r="AS144" s="242"/>
      <c r="AT144" s="242"/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/>
      <c r="BB144" s="10" t="str">
        <f>IFERROR(_xlfn.XLOOKUP(AI144, BS_ATIVIDADE[ATIVIDADE],BS_ATIVIDADE[UNIDADE] ), "*")</f>
        <v>Nº DE SOLDA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herbert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/>
      </c>
      <c r="BU144" s="5"/>
      <c r="BV144" s="5"/>
      <c r="BW144" s="5"/>
    </row>
    <row r="145" spans="1:75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141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t="17.25" customHeight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142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/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143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144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145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  <c r="BU151" s="5"/>
      <c r="BV151" s="5"/>
      <c r="BW151" s="5"/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146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147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 t="str">
        <f t="shared" si="16"/>
        <v/>
      </c>
    </row>
    <row r="159" spans="1:75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/>
    </row>
    <row r="160" spans="1:75" ht="19.5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 t="str">
        <f t="shared" si="16"/>
        <v/>
      </c>
    </row>
    <row r="164" spans="1:72">
      <c r="A164" s="50" t="str">
        <f t="shared" si="11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2"/>
        <v>Aderente</v>
      </c>
      <c r="BR164" s="18" t="str">
        <f t="shared" si="13"/>
        <v>*</v>
      </c>
      <c r="BS164" s="18" t="str">
        <f t="shared" si="14"/>
        <v>*</v>
      </c>
      <c r="BT164" s="225"/>
    </row>
    <row r="165" spans="1:72">
      <c r="A165" s="50" t="str">
        <f t="shared" ref="A165:A228" si="17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18">IF(AND(BR165&lt;1,BS165&lt;1),"Produção e Intervalo",IF(BR165&lt;1,"Intervalo",IF(BS165&lt;1,"Produção","Aderente")))</f>
        <v>Aderente</v>
      </c>
      <c r="BR165" s="18" t="str">
        <f t="shared" ref="BR165:BR228" si="19">IF(OR(B165="",F165=""),"*",AY165/P165)</f>
        <v>*</v>
      </c>
      <c r="BS165" s="18" t="str">
        <f t="shared" ref="BS165:BS228" si="20">IF(OR(B165="",F165=""),"*",BA165/Q165)</f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 t="str">
        <f t="shared" si="16"/>
        <v/>
      </c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/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 t="str">
        <f t="shared" si="16"/>
        <v/>
      </c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/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 t="str">
        <f t="shared" si="16"/>
        <v/>
      </c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/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 t="str">
        <f t="shared" si="16"/>
        <v/>
      </c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/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 t="str">
        <f t="shared" si="16"/>
        <v/>
      </c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/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 t="str">
        <f t="shared" si="16"/>
        <v/>
      </c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/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 t="str">
        <f t="shared" si="16"/>
        <v/>
      </c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/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 t="str">
        <f t="shared" si="16"/>
        <v/>
      </c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/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si="16"/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ref="BT211:BT282" si="21">IF(BN211="","",SUBSTITUTE(BM211," ","")&amp;SUBSTITUTE(BN211," ",""))</f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 t="str">
        <f t="shared" si="21"/>
        <v/>
      </c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/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 t="shared" si="21"/>
        <v/>
      </c>
    </row>
    <row r="228" spans="1:72">
      <c r="A228" s="50" t="str">
        <f t="shared" si="17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18"/>
        <v>Aderente</v>
      </c>
      <c r="BR228" s="18" t="str">
        <f t="shared" si="19"/>
        <v>*</v>
      </c>
      <c r="BS228" s="18" t="str">
        <f t="shared" si="20"/>
        <v>*</v>
      </c>
      <c r="BT228" s="225" t="str">
        <f>IF(BN228="","",SUBSTITUTE(BM228," ","")&amp;SUBSTITUTE(BN228," ",""))</f>
        <v/>
      </c>
    </row>
    <row r="229" spans="1:72">
      <c r="A229" s="50" t="str">
        <f t="shared" ref="A229:A292" si="22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3">IF(AND(BR229&lt;1,BS229&lt;1),"Produção e Intervalo",IF(BR229&lt;1,"Intervalo",IF(BS229&lt;1,"Produção","Aderente")))</f>
        <v>Aderente</v>
      </c>
      <c r="BR229" s="18" t="str">
        <f t="shared" ref="BR229:BR292" si="24">IF(OR(B229="",F229=""),"*",AY229/P229)</f>
        <v>*</v>
      </c>
      <c r="BS229" s="18" t="str">
        <f t="shared" ref="BS229:BS292" si="25">IF(OR(B229="",F229=""),"*",BA229/Q229)</f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>IF(BN235="","",SUBSTITUTE(BM235," ","")&amp;SUBSTITUTE(BN235," ",""))</f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 t="str">
        <f t="shared" si="21"/>
        <v/>
      </c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/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si="21"/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ref="BT283:BT346" si="26">IF(BN283="","",SUBSTITUTE(BM283," ","")&amp;SUBSTITUTE(BN283," ",""))</f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si="22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3"/>
        <v>Aderente</v>
      </c>
      <c r="BR292" s="18" t="str">
        <f t="shared" si="24"/>
        <v>*</v>
      </c>
      <c r="BS292" s="18" t="str">
        <f t="shared" si="25"/>
        <v>*</v>
      </c>
      <c r="BT292" s="225" t="str">
        <f t="shared" si="26"/>
        <v/>
      </c>
    </row>
    <row r="293" spans="1:72">
      <c r="A293" s="50" t="str">
        <f t="shared" ref="A293:A301" si="27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28">IF(AND(BR293&lt;1,BS293&lt;1),"Produção e Intervalo",IF(BR293&lt;1,"Intervalo",IF(BS293&lt;1,"Produção","Aderente")))</f>
        <v>Aderente</v>
      </c>
      <c r="BR293" s="18" t="str">
        <f t="shared" ref="BR293:BR301" si="29">IF(OR(B293="",F293=""),"*",AY293/P293)</f>
        <v>*</v>
      </c>
      <c r="BS293" s="18" t="str">
        <f t="shared" ref="BS293:BS301" si="30">IF(OR(B293="",F293=""),"*",BA293/Q293)</f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si="27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28"/>
        <v>Aderente</v>
      </c>
      <c r="BR301" s="18" t="str">
        <f t="shared" si="29"/>
        <v>*</v>
      </c>
      <c r="BS301" s="18" t="str">
        <f t="shared" si="30"/>
        <v>*</v>
      </c>
      <c r="BT301" s="225" t="str">
        <f t="shared" si="26"/>
        <v/>
      </c>
    </row>
    <row r="302" spans="1:72">
      <c r="A302" s="50" t="str">
        <f t="shared" ref="A302:A365" si="31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2">IF(AND(BR302&lt;1,BS302&lt;1),"Produção e Intervalo",IF(BR302&lt;1,"Intervalo",IF(BS302&lt;1,"Produção","Aderente")))</f>
        <v>Aderente</v>
      </c>
      <c r="BR302" s="18" t="str">
        <f t="shared" ref="BR302:BR365" si="33">IF(OR(B302="",F302=""),"*",AY302/P302)</f>
        <v>*</v>
      </c>
      <c r="BS302" s="18" t="str">
        <f t="shared" ref="BS302:BS365" si="34">IF(OR(B302="",F302=""),"*",BA302/Q302)</f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t="16.5" customHeight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si="26"/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ref="BT347:BT410" si="35">IF(BN347="","",SUBSTITUTE(BM347," ","")&amp;SUBSTITUTE(BN347," ",""))</f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si="31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2"/>
        <v>Aderente</v>
      </c>
      <c r="BR365" s="18" t="str">
        <f t="shared" si="33"/>
        <v>*</v>
      </c>
      <c r="BS365" s="18" t="str">
        <f t="shared" si="34"/>
        <v>*</v>
      </c>
      <c r="BT365" s="225" t="str">
        <f t="shared" si="35"/>
        <v/>
      </c>
    </row>
    <row r="366" spans="1:72">
      <c r="A366" s="50" t="str">
        <f t="shared" ref="A366:A429" si="36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37">IF(AND(BR366&lt;1,BS366&lt;1),"Produção e Intervalo",IF(BR366&lt;1,"Intervalo",IF(BS366&lt;1,"Produção","Aderente")))</f>
        <v>Aderente</v>
      </c>
      <c r="BR366" s="18" t="str">
        <f t="shared" ref="BR366:BR429" si="38">IF(OR(B366="",F366=""),"*",AY366/P366)</f>
        <v>*</v>
      </c>
      <c r="BS366" s="18" t="str">
        <f t="shared" ref="BS366:BS429" si="39">IF(OR(B366="",F366=""),"*",BA366/Q366)</f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t="29.25" customHeight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si="35"/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ref="BT411:BT434" si="40">IF(BN411="","",SUBSTITUTE(BM411," ","")&amp;SUBSTITUTE(BN411," ",""))</f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si="36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37"/>
        <v>Aderente</v>
      </c>
      <c r="BR429" s="18" t="str">
        <f t="shared" si="38"/>
        <v>*</v>
      </c>
      <c r="BS429" s="18" t="str">
        <f t="shared" si="39"/>
        <v>*</v>
      </c>
      <c r="BT429" s="225" t="str">
        <f t="shared" si="40"/>
        <v/>
      </c>
    </row>
    <row r="430" spans="1:72">
      <c r="A430" s="50" t="str">
        <f t="shared" ref="A430:A493" si="41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2">IF(AND(BR430&lt;1,BS430&lt;1),"Produção e Intervalo",IF(BR430&lt;1,"Intervalo",IF(BS430&lt;1,"Produção","Aderente")))</f>
        <v>Aderente</v>
      </c>
      <c r="BR430" s="18" t="str">
        <f t="shared" ref="BR430:BR493" si="43">IF(OR(B430="",F430=""),"*",AY430/P430)</f>
        <v>*</v>
      </c>
      <c r="BS430" s="18" t="str">
        <f t="shared" ref="BS430:BS493" si="44">IF(OR(B430="",F430=""),"*",BA430/Q430)</f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 t="str">
        <f t="shared" si="40"/>
        <v/>
      </c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/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si="40"/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ref="BT435:BT475" si="45">IF(BN435="","",SUBSTITUTE(BM435," ","")&amp;SUBSTITUTE(BN435," ",""))</f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50" t="str">
        <f t="shared" si="41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2"/>
        <v>Aderente</v>
      </c>
      <c r="BR451" s="18" t="str">
        <f t="shared" si="43"/>
        <v>*</v>
      </c>
      <c r="BS451" s="18" t="str">
        <f t="shared" si="44"/>
        <v>*</v>
      </c>
      <c r="BT451" s="225" t="str">
        <f t="shared" si="45"/>
        <v/>
      </c>
    </row>
    <row r="452" spans="1:72">
      <c r="A452" s="167" t="str">
        <f t="shared" ref="A452:A454" si="46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si="46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ref="A455:A518" si="47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5"/>
        <v/>
      </c>
    </row>
    <row r="476" spans="1:72">
      <c r="A476" s="167" t="str">
        <f t="shared" si="47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48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49">IF(BN477="","",SUBSTITUTE(BM477," ","")&amp;SUBSTITUTE(BN477," ",""))</f>
        <v/>
      </c>
    </row>
    <row r="478" spans="1:72">
      <c r="A478" s="167" t="str">
        <f t="shared" si="47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si="47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ref="A519:A553" si="50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49"/>
        <v/>
      </c>
    </row>
    <row r="523" spans="1:72">
      <c r="A523" s="167" t="str">
        <f t="shared" si="50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>
      <c r="A524" s="167" t="str">
        <f t="shared" si="50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50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92" spans="53:53">
      <c r="BA692">
        <v>780</v>
      </c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4:K115 J101:K108 J117:K125 J129:L129 J130:K131 J145:K401 J141:L141 J142:K143 J133:K137" name="Range1_8_1"/>
    <protectedRange sqref="O409:Q451 O15:Q18 O21:Q21 O23:Q23 O28:Q28 O40:Q40 O36:Q37 O30:Q34 O54:Q54 O50:Q51 O44:Q48 O67:Q68 O57:Q65 O70:Q76 O85:Q86 O83:Q83 O78:Q81 O97:Q99 O88:Q95 O113:Q115 O101:Q108 O117:Q125 O129:Q131 O145:Q401 O141:Q143 O133:Q137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45:Y401 V141:X143 Y137:Y144 V133:Y136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45:AD401 Z144 Z141:AD143 Z133:AD136" name="Range1_12_1"/>
    <protectedRange sqref="BF6:BF553" name="Range1_18_1"/>
    <protectedRange sqref="J402:K408 J6:K13 J26:K27 J40:K42 J51:K53 J65:K66 J82:K82 J87:K87 J95:K96 J111:K112 K110 K126 J127:K128 K138 J139:K140" name="Range1_8_1_1"/>
    <protectedRange sqref="O402:Q407 O6:Q11 O12 O26:Q27 O41:Q42 O52:Q53 O66:Q66 O82:Q82 O87:Q87 O96:Q96 O110:Q112 O126:Q128 O138:Q140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 V128 V132:X132 V140 V144:X144" name="Range1_11_1_1"/>
    <protectedRange sqref="Z402:AD404 Z406:AD408 AA6:AD8 AA10:AD13 AA23:AD27 AA37:AD37 AA41:AD43 AA52:AD53 AA50:AD50 AA55:AD55 AA69:AD69 AA84:AD84 AA100:AD100 AA116:AD116 AA132:AD132 AA144:AD144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" name="Range1_8_1_6"/>
    <protectedRange sqref="O24:Q25" name="Range1_9_1_7"/>
    <protectedRange sqref="V40:X40 V51:X51 V65:X65 W66:X66 W82:X82 W87:X87 W79:X79 W89:X90 V95:X95 W96:X96 W93:X93 W112:X112 V110:X111 W107:X107 V126:X127 W128:X128 V138:X139 W140:X140" name="Range1_11_1_6"/>
    <protectedRange sqref="Z40:AD40 Z51:AD51 Z65:AD66 Z82:AD82 Z87:AD87 Z79:AD79 Z89:AD90 Z95:AD96 Z93:AD93 Z110:AD112 AB119:AC119 Z107:AD107 Z126:AD128 Z138:AD140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169" priority="21106" operator="equal">
      <formula>"ERRO"</formula>
    </cfRule>
  </conditionalFormatting>
  <conditionalFormatting sqref="X4 Y476:Y551 Y409:Z475 Y1:Z18 Y21:Z21 Y23:Z26 Z27:Z28 Z31 Y27:Y31 Y36:Z37 Y32:Z34 Y40:Z45 Y54:Z54 Z47:Z53 Z55 Z65:Z66 Y57:Z64 Y67:Z77 Z78:Z85 Y86:Z401">
    <cfRule type="cellIs" dxfId="2168" priority="21095" operator="equal">
      <formula>"OPORTUNIDADE"</formula>
    </cfRule>
  </conditionalFormatting>
  <conditionalFormatting sqref="AZ6:AZ523">
    <cfRule type="expression" dxfId="2167" priority="21090">
      <formula>$BU6=1</formula>
    </cfRule>
  </conditionalFormatting>
  <conditionalFormatting sqref="BQ6:BQ600">
    <cfRule type="cellIs" dxfId="2166" priority="21101" operator="equal">
      <formula>"Produção e Intervalo"</formula>
    </cfRule>
    <cfRule type="cellIs" dxfId="2165" priority="21102" operator="equal">
      <formula>"Aderente"</formula>
    </cfRule>
    <cfRule type="cellIs" dxfId="2164" priority="21103" operator="equal">
      <formula>"Intervalo"</formula>
    </cfRule>
    <cfRule type="cellIs" dxfId="2163" priority="21104" operator="equal">
      <formula>"Produção"</formula>
    </cfRule>
    <cfRule type="cellIs" dxfId="2162" priority="21105" operator="equal">
      <formula>"ERRO"</formula>
    </cfRule>
  </conditionalFormatting>
  <conditionalFormatting sqref="BR6:BS553">
    <cfRule type="cellIs" dxfId="2161" priority="21083" operator="equal">
      <formula>"*"</formula>
    </cfRule>
    <cfRule type="cellIs" dxfId="2160" priority="21084" operator="greaterThanOrEqual">
      <formula>1</formula>
    </cfRule>
    <cfRule type="cellIs" dxfId="2159" priority="21085" operator="lessThan">
      <formula>1</formula>
    </cfRule>
  </conditionalFormatting>
  <conditionalFormatting sqref="X476:X523 Y476:Y551 Y409:Z475 Y6:Z18 Y21:Z21 Y23:Z26 Z27:Z28 Z31 Y27:Y31 Y36:Z37 Y32:Z34 Y40:Z45 Y54:Z54 Z47:Z53 Z55 Z65:Z66 Y57:Z64 Y67:Z77 Z78:Z85 Y86:Z401">
    <cfRule type="cellIs" dxfId="2158" priority="21031" operator="equal">
      <formula>"NÃO"</formula>
    </cfRule>
    <cfRule type="cellIs" dxfId="2157" priority="21032" operator="equal">
      <formula>"SIM"</formula>
    </cfRule>
  </conditionalFormatting>
  <conditionalFormatting sqref="X476:X523">
    <cfRule type="cellIs" dxfId="2156" priority="21030" operator="equal">
      <formula>"OPORTUNIDADE"</formula>
    </cfRule>
  </conditionalFormatting>
  <conditionalFormatting sqref="Z476:Z523">
    <cfRule type="cellIs" dxfId="2155" priority="21028" operator="equal">
      <formula>"NÃO"</formula>
    </cfRule>
    <cfRule type="cellIs" dxfId="2154" priority="21029" operator="equal">
      <formula>"SIM"</formula>
    </cfRule>
  </conditionalFormatting>
  <conditionalFormatting sqref="Z476:Z523">
    <cfRule type="cellIs" dxfId="2153" priority="21027" operator="equal">
      <formula>"OPORTUNIDADE"</formula>
    </cfRule>
  </conditionalFormatting>
  <conditionalFormatting sqref="Y1048576">
    <cfRule type="cellIs" dxfId="2152" priority="20912" operator="equal">
      <formula>"OPORTUNIDADE"</formula>
    </cfRule>
  </conditionalFormatting>
  <conditionalFormatting sqref="Y1048576">
    <cfRule type="cellIs" dxfId="2151" priority="20910" operator="equal">
      <formula>"NÃO"</formula>
    </cfRule>
    <cfRule type="cellIs" dxfId="2150" priority="20911" operator="equal">
      <formula>"SIM"</formula>
    </cfRule>
  </conditionalFormatting>
  <conditionalFormatting sqref="Z524:Z549">
    <cfRule type="cellIs" dxfId="2149" priority="20647" operator="equal">
      <formula>"OPORTUNIDADE"</formula>
    </cfRule>
  </conditionalFormatting>
  <conditionalFormatting sqref="Z524:Z549">
    <cfRule type="cellIs" dxfId="2148" priority="20645" operator="equal">
      <formula>"NÃO"</formula>
    </cfRule>
    <cfRule type="cellIs" dxfId="2147" priority="20646" operator="equal">
      <formula>"SIM"</formula>
    </cfRule>
  </conditionalFormatting>
  <conditionalFormatting sqref="X550">
    <cfRule type="cellIs" dxfId="2146" priority="20633" operator="equal">
      <formula>"NÃO"</formula>
    </cfRule>
    <cfRule type="cellIs" dxfId="2145" priority="20634" operator="equal">
      <formula>"SIM"</formula>
    </cfRule>
  </conditionalFormatting>
  <conditionalFormatting sqref="X550">
    <cfRule type="cellIs" dxfId="2144" priority="20632" operator="equal">
      <formula>"OPORTUNIDADE"</formula>
    </cfRule>
  </conditionalFormatting>
  <conditionalFormatting sqref="Z550">
    <cfRule type="cellIs" dxfId="2143" priority="20630" operator="equal">
      <formula>"NÃO"</formula>
    </cfRule>
    <cfRule type="cellIs" dxfId="2142" priority="20631" operator="equal">
      <formula>"SIM"</formula>
    </cfRule>
  </conditionalFormatting>
  <conditionalFormatting sqref="Z550">
    <cfRule type="cellIs" dxfId="2141" priority="20629" operator="equal">
      <formula>"OPORTUNIDADE"</formula>
    </cfRule>
  </conditionalFormatting>
  <conditionalFormatting sqref="BI550">
    <cfRule type="iconSet" priority="20638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0639">
      <iconSet showValue="0">
        <cfvo type="percent" val="0"/>
        <cfvo type="num" val="1"/>
        <cfvo type="num" val="1" gte="0"/>
      </iconSet>
    </cfRule>
    <cfRule type="iconSet" priority="20640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0641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140" priority="21249">
      <formula>$BU493=1</formula>
    </cfRule>
  </conditionalFormatting>
  <conditionalFormatting sqref="AZ526:AZ550">
    <cfRule type="expression" dxfId="2139" priority="21409">
      <formula>$BU498=1</formula>
    </cfRule>
  </conditionalFormatting>
  <conditionalFormatting sqref="BI524:BI549">
    <cfRule type="iconSet" priority="21410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1412">
      <iconSet showValue="0">
        <cfvo type="percent" val="0"/>
        <cfvo type="num" val="1"/>
        <cfvo type="num" val="1" gte="0"/>
      </iconSet>
    </cfRule>
    <cfRule type="iconSet" priority="21413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1416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1418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1419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138" priority="16044" operator="equal">
      <formula>"*"</formula>
    </cfRule>
    <cfRule type="cellIs" dxfId="2137" priority="16045" operator="greaterThanOrEqual">
      <formula>1</formula>
    </cfRule>
    <cfRule type="cellIs" dxfId="2136" priority="16046" operator="lessThan">
      <formula>1</formula>
    </cfRule>
  </conditionalFormatting>
  <conditionalFormatting sqref="BI6:BI523">
    <cfRule type="iconSet" priority="21433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1434">
      <iconSet showValue="0">
        <cfvo type="percent" val="0"/>
        <cfvo type="num" val="1"/>
        <cfvo type="num" val="1" gte="0"/>
      </iconSet>
    </cfRule>
    <cfRule type="iconSet" priority="21435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1451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31:BK600 BK123">
    <cfRule type="iconSet" priority="21452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1:BP600">
    <cfRule type="iconSet" priority="21453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2135" priority="2752" operator="equal">
      <formula>"OPORTUNIDADE"</formula>
    </cfRule>
  </conditionalFormatting>
  <conditionalFormatting sqref="Y402:Z408">
    <cfRule type="cellIs" dxfId="2134" priority="2750" operator="equal">
      <formula>"NÃO"</formula>
    </cfRule>
    <cfRule type="cellIs" dxfId="2133" priority="2751" operator="equal">
      <formula>"SIM"</formula>
    </cfRule>
  </conditionalFormatting>
  <conditionalFormatting sqref="Z405">
    <cfRule type="cellIs" dxfId="2132" priority="2749" operator="equal">
      <formula>"OPORTUNIDADE"</formula>
    </cfRule>
  </conditionalFormatting>
  <conditionalFormatting sqref="Z405">
    <cfRule type="cellIs" dxfId="2131" priority="2747" operator="equal">
      <formula>"NÃO"</formula>
    </cfRule>
    <cfRule type="cellIs" dxfId="2130" priority="2748" operator="equal">
      <formula>"SIM"</formula>
    </cfRule>
  </conditionalFormatting>
  <conditionalFormatting sqref="Z405">
    <cfRule type="cellIs" dxfId="2129" priority="2746" operator="equal">
      <formula>"OPORTUNIDADE"</formula>
    </cfRule>
  </conditionalFormatting>
  <conditionalFormatting sqref="Z405">
    <cfRule type="cellIs" dxfId="2128" priority="2744" operator="equal">
      <formula>"NÃO"</formula>
    </cfRule>
    <cfRule type="cellIs" dxfId="2127" priority="2745" operator="equal">
      <formula>"SIM"</formula>
    </cfRule>
  </conditionalFormatting>
  <conditionalFormatting sqref="Z405">
    <cfRule type="cellIs" dxfId="2126" priority="2743" operator="equal">
      <formula>"OPORTUNIDADE"</formula>
    </cfRule>
  </conditionalFormatting>
  <conditionalFormatting sqref="Z405">
    <cfRule type="cellIs" dxfId="2125" priority="2741" operator="equal">
      <formula>"NÃO"</formula>
    </cfRule>
    <cfRule type="cellIs" dxfId="2124" priority="2742" operator="equal">
      <formula>"SIM"</formula>
    </cfRule>
  </conditionalFormatting>
  <conditionalFormatting sqref="Z405">
    <cfRule type="cellIs" dxfId="2123" priority="2740" operator="equal">
      <formula>"OPORTUNIDADE"</formula>
    </cfRule>
  </conditionalFormatting>
  <conditionalFormatting sqref="Z405">
    <cfRule type="cellIs" dxfId="2122" priority="2738" operator="equal">
      <formula>"NÃO"</formula>
    </cfRule>
    <cfRule type="cellIs" dxfId="2121" priority="2739" operator="equal">
      <formula>"SIM"</formula>
    </cfRule>
  </conditionalFormatting>
  <conditionalFormatting sqref="Z405">
    <cfRule type="cellIs" dxfId="2120" priority="2737" operator="equal">
      <formula>"OPORTUNIDADE"</formula>
    </cfRule>
  </conditionalFormatting>
  <conditionalFormatting sqref="Z405">
    <cfRule type="cellIs" dxfId="2119" priority="2735" operator="equal">
      <formula>"NÃO"</formula>
    </cfRule>
    <cfRule type="cellIs" dxfId="2118" priority="2736" operator="equal">
      <formula>"SIM"</formula>
    </cfRule>
  </conditionalFormatting>
  <conditionalFormatting sqref="Z405">
    <cfRule type="cellIs" dxfId="2117" priority="2734" operator="equal">
      <formula>"OPORTUNIDADE"</formula>
    </cfRule>
  </conditionalFormatting>
  <conditionalFormatting sqref="Z405">
    <cfRule type="cellIs" dxfId="2116" priority="2732" operator="equal">
      <formula>"NÃO"</formula>
    </cfRule>
    <cfRule type="cellIs" dxfId="2115" priority="2733" operator="equal">
      <formula>"SIM"</formula>
    </cfRule>
  </conditionalFormatting>
  <conditionalFormatting sqref="Z405">
    <cfRule type="cellIs" dxfId="2114" priority="2731" operator="equal">
      <formula>"OPORTUNIDADE"</formula>
    </cfRule>
  </conditionalFormatting>
  <conditionalFormatting sqref="Z405">
    <cfRule type="cellIs" dxfId="2113" priority="2729" operator="equal">
      <formula>"NÃO"</formula>
    </cfRule>
    <cfRule type="cellIs" dxfId="2112" priority="2730" operator="equal">
      <formula>"SIM"</formula>
    </cfRule>
  </conditionalFormatting>
  <conditionalFormatting sqref="Z405">
    <cfRule type="cellIs" dxfId="2111" priority="2728" operator="equal">
      <formula>"OPORTUNIDADE"</formula>
    </cfRule>
  </conditionalFormatting>
  <conditionalFormatting sqref="Z405">
    <cfRule type="cellIs" dxfId="2110" priority="2726" operator="equal">
      <formula>"NÃO"</formula>
    </cfRule>
    <cfRule type="cellIs" dxfId="2109" priority="2727" operator="equal">
      <formula>"SIM"</formula>
    </cfRule>
  </conditionalFormatting>
  <conditionalFormatting sqref="Z405">
    <cfRule type="cellIs" dxfId="2108" priority="2725" operator="equal">
      <formula>"OPORTUNIDADE"</formula>
    </cfRule>
  </conditionalFormatting>
  <conditionalFormatting sqref="Z405">
    <cfRule type="cellIs" dxfId="2107" priority="2723" operator="equal">
      <formula>"NÃO"</formula>
    </cfRule>
    <cfRule type="cellIs" dxfId="2106" priority="2724" operator="equal">
      <formula>"SIM"</formula>
    </cfRule>
  </conditionalFormatting>
  <conditionalFormatting sqref="Z405">
    <cfRule type="cellIs" dxfId="2105" priority="2722" operator="equal">
      <formula>"OPORTUNIDADE"</formula>
    </cfRule>
  </conditionalFormatting>
  <conditionalFormatting sqref="Z405">
    <cfRule type="cellIs" dxfId="2104" priority="2720" operator="equal">
      <formula>"NÃO"</formula>
    </cfRule>
    <cfRule type="cellIs" dxfId="2103" priority="2721" operator="equal">
      <formula>"SIM"</formula>
    </cfRule>
  </conditionalFormatting>
  <conditionalFormatting sqref="Z405">
    <cfRule type="cellIs" dxfId="2102" priority="2719" operator="equal">
      <formula>"OPORTUNIDADE"</formula>
    </cfRule>
  </conditionalFormatting>
  <conditionalFormatting sqref="Z405">
    <cfRule type="cellIs" dxfId="2101" priority="2717" operator="equal">
      <formula>"NÃO"</formula>
    </cfRule>
    <cfRule type="cellIs" dxfId="2100" priority="2718" operator="equal">
      <formula>"SIM"</formula>
    </cfRule>
  </conditionalFormatting>
  <conditionalFormatting sqref="Z405">
    <cfRule type="cellIs" dxfId="2099" priority="2716" operator="equal">
      <formula>"OPORTUNIDADE"</formula>
    </cfRule>
  </conditionalFormatting>
  <conditionalFormatting sqref="Z405">
    <cfRule type="cellIs" dxfId="2098" priority="2714" operator="equal">
      <formula>"NÃO"</formula>
    </cfRule>
    <cfRule type="cellIs" dxfId="2097" priority="2715" operator="equal">
      <formula>"SIM"</formula>
    </cfRule>
  </conditionalFormatting>
  <conditionalFormatting sqref="Z405">
    <cfRule type="cellIs" dxfId="2096" priority="2713" operator="equal">
      <formula>"OPORTUNIDADE"</formula>
    </cfRule>
  </conditionalFormatting>
  <conditionalFormatting sqref="Z405">
    <cfRule type="cellIs" dxfId="2095" priority="2711" operator="equal">
      <formula>"NÃO"</formula>
    </cfRule>
    <cfRule type="cellIs" dxfId="2094" priority="2712" operator="equal">
      <formula>"SIM"</formula>
    </cfRule>
  </conditionalFormatting>
  <conditionalFormatting sqref="Z405">
    <cfRule type="cellIs" dxfId="2093" priority="2710" operator="equal">
      <formula>"OPORTUNIDADE"</formula>
    </cfRule>
  </conditionalFormatting>
  <conditionalFormatting sqref="Z405">
    <cfRule type="cellIs" dxfId="2092" priority="2708" operator="equal">
      <formula>"NÃO"</formula>
    </cfRule>
    <cfRule type="cellIs" dxfId="2091" priority="2709" operator="equal">
      <formula>"SIM"</formula>
    </cfRule>
  </conditionalFormatting>
  <conditionalFormatting sqref="Z405">
    <cfRule type="cellIs" dxfId="2090" priority="2707" operator="equal">
      <formula>"OPORTUNIDADE"</formula>
    </cfRule>
  </conditionalFormatting>
  <conditionalFormatting sqref="Z405">
    <cfRule type="cellIs" dxfId="2089" priority="2705" operator="equal">
      <formula>"NÃO"</formula>
    </cfRule>
    <cfRule type="cellIs" dxfId="2088" priority="2706" operator="equal">
      <formula>"SIM"</formula>
    </cfRule>
  </conditionalFormatting>
  <conditionalFormatting sqref="Z405">
    <cfRule type="cellIs" dxfId="2087" priority="2704" operator="equal">
      <formula>"OPORTUNIDADE"</formula>
    </cfRule>
  </conditionalFormatting>
  <conditionalFormatting sqref="Z405">
    <cfRule type="cellIs" dxfId="2086" priority="2702" operator="equal">
      <formula>"NÃO"</formula>
    </cfRule>
    <cfRule type="cellIs" dxfId="2085" priority="2703" operator="equal">
      <formula>"SIM"</formula>
    </cfRule>
  </conditionalFormatting>
  <conditionalFormatting sqref="Z405">
    <cfRule type="cellIs" dxfId="2084" priority="2701" operator="equal">
      <formula>"OPORTUNIDADE"</formula>
    </cfRule>
  </conditionalFormatting>
  <conditionalFormatting sqref="Z405">
    <cfRule type="cellIs" dxfId="2083" priority="2699" operator="equal">
      <formula>"NÃO"</formula>
    </cfRule>
    <cfRule type="cellIs" dxfId="2082" priority="2700" operator="equal">
      <formula>"SIM"</formula>
    </cfRule>
  </conditionalFormatting>
  <conditionalFormatting sqref="Z405">
    <cfRule type="cellIs" dxfId="2081" priority="2698" operator="equal">
      <formula>"OPORTUNIDADE"</formula>
    </cfRule>
  </conditionalFormatting>
  <conditionalFormatting sqref="Z405">
    <cfRule type="cellIs" dxfId="2080" priority="2696" operator="equal">
      <formula>"NÃO"</formula>
    </cfRule>
    <cfRule type="cellIs" dxfId="2079" priority="2697" operator="equal">
      <formula>"SIM"</formula>
    </cfRule>
  </conditionalFormatting>
  <conditionalFormatting sqref="Z405">
    <cfRule type="cellIs" dxfId="2078" priority="2695" operator="equal">
      <formula>"OPORTUNIDADE"</formula>
    </cfRule>
  </conditionalFormatting>
  <conditionalFormatting sqref="Z405">
    <cfRule type="cellIs" dxfId="2077" priority="2693" operator="equal">
      <formula>"NÃO"</formula>
    </cfRule>
    <cfRule type="cellIs" dxfId="2076" priority="2694" operator="equal">
      <formula>"SIM"</formula>
    </cfRule>
  </conditionalFormatting>
  <conditionalFormatting sqref="Z405">
    <cfRule type="cellIs" dxfId="2075" priority="2692" operator="equal">
      <formula>"OPORTUNIDADE"</formula>
    </cfRule>
  </conditionalFormatting>
  <conditionalFormatting sqref="Z405">
    <cfRule type="cellIs" dxfId="2074" priority="2690" operator="equal">
      <formula>"NÃO"</formula>
    </cfRule>
    <cfRule type="cellIs" dxfId="2073" priority="2691" operator="equal">
      <formula>"SIM"</formula>
    </cfRule>
  </conditionalFormatting>
  <conditionalFormatting sqref="Z405">
    <cfRule type="cellIs" dxfId="2072" priority="2689" operator="equal">
      <formula>"OPORTUNIDADE"</formula>
    </cfRule>
  </conditionalFormatting>
  <conditionalFormatting sqref="Z405">
    <cfRule type="cellIs" dxfId="2071" priority="2687" operator="equal">
      <formula>"NÃO"</formula>
    </cfRule>
    <cfRule type="cellIs" dxfId="2070" priority="2688" operator="equal">
      <formula>"SIM"</formula>
    </cfRule>
  </conditionalFormatting>
  <conditionalFormatting sqref="Z405">
    <cfRule type="cellIs" dxfId="2069" priority="2686" operator="equal">
      <formula>"OPORTUNIDADE"</formula>
    </cfRule>
  </conditionalFormatting>
  <conditionalFormatting sqref="Z405">
    <cfRule type="cellIs" dxfId="2068" priority="2684" operator="equal">
      <formula>"NÃO"</formula>
    </cfRule>
    <cfRule type="cellIs" dxfId="2067" priority="2685" operator="equal">
      <formula>"SIM"</formula>
    </cfRule>
  </conditionalFormatting>
  <conditionalFormatting sqref="Z405">
    <cfRule type="cellIs" dxfId="2066" priority="2683" operator="equal">
      <formula>"OPORTUNIDADE"</formula>
    </cfRule>
  </conditionalFormatting>
  <conditionalFormatting sqref="Z405">
    <cfRule type="cellIs" dxfId="2065" priority="2681" operator="equal">
      <formula>"NÃO"</formula>
    </cfRule>
    <cfRule type="cellIs" dxfId="2064" priority="2682" operator="equal">
      <formula>"SIM"</formula>
    </cfRule>
  </conditionalFormatting>
  <conditionalFormatting sqref="Z405">
    <cfRule type="cellIs" dxfId="2063" priority="2680" operator="equal">
      <formula>"OPORTUNIDADE"</formula>
    </cfRule>
  </conditionalFormatting>
  <conditionalFormatting sqref="Z405">
    <cfRule type="cellIs" dxfId="2062" priority="2678" operator="equal">
      <formula>"NÃO"</formula>
    </cfRule>
    <cfRule type="cellIs" dxfId="2061" priority="2679" operator="equal">
      <formula>"SIM"</formula>
    </cfRule>
  </conditionalFormatting>
  <conditionalFormatting sqref="Y405">
    <cfRule type="cellIs" dxfId="2060" priority="2677" operator="equal">
      <formula>"OPORTUNIDADE"</formula>
    </cfRule>
  </conditionalFormatting>
  <conditionalFormatting sqref="Y405">
    <cfRule type="cellIs" dxfId="2059" priority="2675" operator="equal">
      <formula>"NÃO"</formula>
    </cfRule>
    <cfRule type="cellIs" dxfId="2058" priority="2676" operator="equal">
      <formula>"SIM"</formula>
    </cfRule>
  </conditionalFormatting>
  <conditionalFormatting sqref="Y405">
    <cfRule type="cellIs" dxfId="2057" priority="2674" operator="equal">
      <formula>"OPORTUNIDADE"</formula>
    </cfRule>
  </conditionalFormatting>
  <conditionalFormatting sqref="Y405">
    <cfRule type="cellIs" dxfId="2056" priority="2672" operator="equal">
      <formula>"NÃO"</formula>
    </cfRule>
    <cfRule type="cellIs" dxfId="2055" priority="2673" operator="equal">
      <formula>"SIM"</formula>
    </cfRule>
  </conditionalFormatting>
  <conditionalFormatting sqref="Y405">
    <cfRule type="cellIs" dxfId="2054" priority="2671" operator="equal">
      <formula>"OPORTUNIDADE"</formula>
    </cfRule>
  </conditionalFormatting>
  <conditionalFormatting sqref="Y405">
    <cfRule type="cellIs" dxfId="2053" priority="2669" operator="equal">
      <formula>"NÃO"</formula>
    </cfRule>
    <cfRule type="cellIs" dxfId="2052" priority="2670" operator="equal">
      <formula>"SIM"</formula>
    </cfRule>
  </conditionalFormatting>
  <conditionalFormatting sqref="Y405">
    <cfRule type="cellIs" dxfId="2051" priority="2668" operator="equal">
      <formula>"OPORTUNIDADE"</formula>
    </cfRule>
  </conditionalFormatting>
  <conditionalFormatting sqref="Y405">
    <cfRule type="cellIs" dxfId="2050" priority="2666" operator="equal">
      <formula>"NÃO"</formula>
    </cfRule>
    <cfRule type="cellIs" dxfId="2049" priority="2667" operator="equal">
      <formula>"SIM"</formula>
    </cfRule>
  </conditionalFormatting>
  <conditionalFormatting sqref="Y405">
    <cfRule type="cellIs" dxfId="2048" priority="2665" operator="equal">
      <formula>"OPORTUNIDADE"</formula>
    </cfRule>
  </conditionalFormatting>
  <conditionalFormatting sqref="Y405">
    <cfRule type="cellIs" dxfId="2047" priority="2663" operator="equal">
      <formula>"NÃO"</formula>
    </cfRule>
    <cfRule type="cellIs" dxfId="2046" priority="2664" operator="equal">
      <formula>"SIM"</formula>
    </cfRule>
  </conditionalFormatting>
  <conditionalFormatting sqref="Y405">
    <cfRule type="cellIs" dxfId="2045" priority="2662" operator="equal">
      <formula>"OPORTUNIDADE"</formula>
    </cfRule>
  </conditionalFormatting>
  <conditionalFormatting sqref="Y405">
    <cfRule type="cellIs" dxfId="2044" priority="2660" operator="equal">
      <formula>"NÃO"</formula>
    </cfRule>
    <cfRule type="cellIs" dxfId="2043" priority="2661" operator="equal">
      <formula>"SIM"</formula>
    </cfRule>
  </conditionalFormatting>
  <conditionalFormatting sqref="Y405">
    <cfRule type="cellIs" dxfId="2042" priority="2659" operator="equal">
      <formula>"OPORTUNIDADE"</formula>
    </cfRule>
  </conditionalFormatting>
  <conditionalFormatting sqref="Y405">
    <cfRule type="cellIs" dxfId="2041" priority="2657" operator="equal">
      <formula>"NÃO"</formula>
    </cfRule>
    <cfRule type="cellIs" dxfId="2040" priority="2658" operator="equal">
      <formula>"SIM"</formula>
    </cfRule>
  </conditionalFormatting>
  <conditionalFormatting sqref="Y405">
    <cfRule type="cellIs" dxfId="2039" priority="2656" operator="equal">
      <formula>"OPORTUNIDADE"</formula>
    </cfRule>
  </conditionalFormatting>
  <conditionalFormatting sqref="Y405">
    <cfRule type="cellIs" dxfId="2038" priority="2654" operator="equal">
      <formula>"NÃO"</formula>
    </cfRule>
    <cfRule type="cellIs" dxfId="2037" priority="2655" operator="equal">
      <formula>"SIM"</formula>
    </cfRule>
  </conditionalFormatting>
  <conditionalFormatting sqref="Y405">
    <cfRule type="cellIs" dxfId="2036" priority="2653" operator="equal">
      <formula>"OPORTUNIDADE"</formula>
    </cfRule>
  </conditionalFormatting>
  <conditionalFormatting sqref="Y405">
    <cfRule type="cellIs" dxfId="2035" priority="2651" operator="equal">
      <formula>"NÃO"</formula>
    </cfRule>
    <cfRule type="cellIs" dxfId="2034" priority="2652" operator="equal">
      <formula>"SIM"</formula>
    </cfRule>
  </conditionalFormatting>
  <conditionalFormatting sqref="Y405">
    <cfRule type="cellIs" dxfId="2033" priority="2650" operator="equal">
      <formula>"OPORTUNIDADE"</formula>
    </cfRule>
  </conditionalFormatting>
  <conditionalFormatting sqref="Y405">
    <cfRule type="cellIs" dxfId="2032" priority="2648" operator="equal">
      <formula>"NÃO"</formula>
    </cfRule>
    <cfRule type="cellIs" dxfId="2031" priority="2649" operator="equal">
      <formula>"SIM"</formula>
    </cfRule>
  </conditionalFormatting>
  <conditionalFormatting sqref="Y405">
    <cfRule type="cellIs" dxfId="2030" priority="2647" operator="equal">
      <formula>"OPORTUNIDADE"</formula>
    </cfRule>
  </conditionalFormatting>
  <conditionalFormatting sqref="Y405">
    <cfRule type="cellIs" dxfId="2029" priority="2645" operator="equal">
      <formula>"NÃO"</formula>
    </cfRule>
    <cfRule type="cellIs" dxfId="2028" priority="2646" operator="equal">
      <formula>"SIM"</formula>
    </cfRule>
  </conditionalFormatting>
  <conditionalFormatting sqref="Y405">
    <cfRule type="cellIs" dxfId="2027" priority="2644" operator="equal">
      <formula>"OPORTUNIDADE"</formula>
    </cfRule>
  </conditionalFormatting>
  <conditionalFormatting sqref="Y405">
    <cfRule type="cellIs" dxfId="2026" priority="2642" operator="equal">
      <formula>"NÃO"</formula>
    </cfRule>
    <cfRule type="cellIs" dxfId="2025" priority="2643" operator="equal">
      <formula>"SIM"</formula>
    </cfRule>
  </conditionalFormatting>
  <conditionalFormatting sqref="Y405">
    <cfRule type="cellIs" dxfId="2024" priority="2641" operator="equal">
      <formula>"OPORTUNIDADE"</formula>
    </cfRule>
  </conditionalFormatting>
  <conditionalFormatting sqref="Y405">
    <cfRule type="cellIs" dxfId="2023" priority="2639" operator="equal">
      <formula>"NÃO"</formula>
    </cfRule>
    <cfRule type="cellIs" dxfId="2022" priority="2640" operator="equal">
      <formula>"SIM"</formula>
    </cfRule>
  </conditionalFormatting>
  <conditionalFormatting sqref="Y405">
    <cfRule type="cellIs" dxfId="2021" priority="2638" operator="equal">
      <formula>"OPORTUNIDADE"</formula>
    </cfRule>
  </conditionalFormatting>
  <conditionalFormatting sqref="Y405">
    <cfRule type="cellIs" dxfId="2020" priority="2636" operator="equal">
      <formula>"NÃO"</formula>
    </cfRule>
    <cfRule type="cellIs" dxfId="2019" priority="2637" operator="equal">
      <formula>"SIM"</formula>
    </cfRule>
  </conditionalFormatting>
  <conditionalFormatting sqref="Y405">
    <cfRule type="cellIs" dxfId="2018" priority="2635" operator="equal">
      <formula>"OPORTUNIDADE"</formula>
    </cfRule>
  </conditionalFormatting>
  <conditionalFormatting sqref="Y405">
    <cfRule type="cellIs" dxfId="2017" priority="2633" operator="equal">
      <formula>"NÃO"</formula>
    </cfRule>
    <cfRule type="cellIs" dxfId="2016" priority="2634" operator="equal">
      <formula>"SIM"</formula>
    </cfRule>
  </conditionalFormatting>
  <conditionalFormatting sqref="Y405">
    <cfRule type="cellIs" dxfId="2015" priority="2632" operator="equal">
      <formula>"OPORTUNIDADE"</formula>
    </cfRule>
  </conditionalFormatting>
  <conditionalFormatting sqref="Y405">
    <cfRule type="cellIs" dxfId="2014" priority="2630" operator="equal">
      <formula>"NÃO"</formula>
    </cfRule>
    <cfRule type="cellIs" dxfId="2013" priority="2631" operator="equal">
      <formula>"SIM"</formula>
    </cfRule>
  </conditionalFormatting>
  <conditionalFormatting sqref="Y405">
    <cfRule type="cellIs" dxfId="2012" priority="2629" operator="equal">
      <formula>"OPORTUNIDADE"</formula>
    </cfRule>
  </conditionalFormatting>
  <conditionalFormatting sqref="Y405">
    <cfRule type="cellIs" dxfId="2011" priority="2627" operator="equal">
      <formula>"NÃO"</formula>
    </cfRule>
    <cfRule type="cellIs" dxfId="2010" priority="2628" operator="equal">
      <formula>"SIM"</formula>
    </cfRule>
  </conditionalFormatting>
  <conditionalFormatting sqref="Y405">
    <cfRule type="cellIs" dxfId="2009" priority="2626" operator="equal">
      <formula>"OPORTUNIDADE"</formula>
    </cfRule>
  </conditionalFormatting>
  <conditionalFormatting sqref="Y405">
    <cfRule type="cellIs" dxfId="2008" priority="2624" operator="equal">
      <formula>"NÃO"</formula>
    </cfRule>
    <cfRule type="cellIs" dxfId="2007" priority="2625" operator="equal">
      <formula>"SIM"</formula>
    </cfRule>
  </conditionalFormatting>
  <conditionalFormatting sqref="Y405">
    <cfRule type="cellIs" dxfId="2006" priority="2623" operator="equal">
      <formula>"OPORTUNIDADE"</formula>
    </cfRule>
  </conditionalFormatting>
  <conditionalFormatting sqref="Y405">
    <cfRule type="cellIs" dxfId="2005" priority="2621" operator="equal">
      <formula>"NÃO"</formula>
    </cfRule>
    <cfRule type="cellIs" dxfId="2004" priority="2622" operator="equal">
      <formula>"SIM"</formula>
    </cfRule>
  </conditionalFormatting>
  <conditionalFormatting sqref="Y405">
    <cfRule type="cellIs" dxfId="2003" priority="2620" operator="equal">
      <formula>"OPORTUNIDADE"</formula>
    </cfRule>
  </conditionalFormatting>
  <conditionalFormatting sqref="Y405">
    <cfRule type="cellIs" dxfId="2002" priority="2618" operator="equal">
      <formula>"NÃO"</formula>
    </cfRule>
    <cfRule type="cellIs" dxfId="2001" priority="2619" operator="equal">
      <formula>"SIM"</formula>
    </cfRule>
  </conditionalFormatting>
  <conditionalFormatting sqref="Y405">
    <cfRule type="cellIs" dxfId="2000" priority="2617" operator="equal">
      <formula>"OPORTUNIDADE"</formula>
    </cfRule>
  </conditionalFormatting>
  <conditionalFormatting sqref="Y405">
    <cfRule type="cellIs" dxfId="1999" priority="2615" operator="equal">
      <formula>"NÃO"</formula>
    </cfRule>
    <cfRule type="cellIs" dxfId="1998" priority="2616" operator="equal">
      <formula>"SIM"</formula>
    </cfRule>
  </conditionalFormatting>
  <conditionalFormatting sqref="Y405">
    <cfRule type="cellIs" dxfId="1997" priority="2614" operator="equal">
      <formula>"OPORTUNIDADE"</formula>
    </cfRule>
  </conditionalFormatting>
  <conditionalFormatting sqref="Y405">
    <cfRule type="cellIs" dxfId="1996" priority="2612" operator="equal">
      <formula>"NÃO"</formula>
    </cfRule>
    <cfRule type="cellIs" dxfId="1995" priority="2613" operator="equal">
      <formula>"SIM"</formula>
    </cfRule>
  </conditionalFormatting>
  <conditionalFormatting sqref="Y405">
    <cfRule type="cellIs" dxfId="1994" priority="2611" operator="equal">
      <formula>"OPORTUNIDADE"</formula>
    </cfRule>
  </conditionalFormatting>
  <conditionalFormatting sqref="Y405">
    <cfRule type="cellIs" dxfId="1993" priority="2609" operator="equal">
      <formula>"NÃO"</formula>
    </cfRule>
    <cfRule type="cellIs" dxfId="1992" priority="2610" operator="equal">
      <formula>"SIM"</formula>
    </cfRule>
  </conditionalFormatting>
  <conditionalFormatting sqref="Y405">
    <cfRule type="cellIs" dxfId="1991" priority="2608" operator="equal">
      <formula>"OPORTUNIDADE"</formula>
    </cfRule>
  </conditionalFormatting>
  <conditionalFormatting sqref="Y405">
    <cfRule type="cellIs" dxfId="1990" priority="2606" operator="equal">
      <formula>"NÃO"</formula>
    </cfRule>
    <cfRule type="cellIs" dxfId="1989" priority="2607" operator="equal">
      <formula>"SIM"</formula>
    </cfRule>
  </conditionalFormatting>
  <conditionalFormatting sqref="Y405">
    <cfRule type="cellIs" dxfId="1988" priority="2605" operator="equal">
      <formula>"OPORTUNIDADE"</formula>
    </cfRule>
  </conditionalFormatting>
  <conditionalFormatting sqref="Y405">
    <cfRule type="cellIs" dxfId="1987" priority="2603" operator="equal">
      <formula>"NÃO"</formula>
    </cfRule>
    <cfRule type="cellIs" dxfId="1986" priority="2604" operator="equal">
      <formula>"SIM"</formula>
    </cfRule>
  </conditionalFormatting>
  <conditionalFormatting sqref="Y405">
    <cfRule type="cellIs" dxfId="1985" priority="2602" operator="equal">
      <formula>"OPORTUNIDADE"</formula>
    </cfRule>
  </conditionalFormatting>
  <conditionalFormatting sqref="Y405">
    <cfRule type="cellIs" dxfId="1984" priority="2600" operator="equal">
      <formula>"NÃO"</formula>
    </cfRule>
    <cfRule type="cellIs" dxfId="1983" priority="2601" operator="equal">
      <formula>"SIM"</formula>
    </cfRule>
  </conditionalFormatting>
  <conditionalFormatting sqref="Y405">
    <cfRule type="cellIs" dxfId="1982" priority="2599" operator="equal">
      <formula>"OPORTUNIDADE"</formula>
    </cfRule>
  </conditionalFormatting>
  <conditionalFormatting sqref="Y405">
    <cfRule type="cellIs" dxfId="1981" priority="2597" operator="equal">
      <formula>"NÃO"</formula>
    </cfRule>
    <cfRule type="cellIs" dxfId="1980" priority="2598" operator="equal">
      <formula>"SIM"</formula>
    </cfRule>
  </conditionalFormatting>
  <conditionalFormatting sqref="Y405">
    <cfRule type="cellIs" dxfId="1979" priority="2596" operator="equal">
      <formula>"OPORTUNIDADE"</formula>
    </cfRule>
  </conditionalFormatting>
  <conditionalFormatting sqref="Y405">
    <cfRule type="cellIs" dxfId="1978" priority="2594" operator="equal">
      <formula>"NÃO"</formula>
    </cfRule>
    <cfRule type="cellIs" dxfId="1977" priority="2595" operator="equal">
      <formula>"SIM"</formula>
    </cfRule>
  </conditionalFormatting>
  <conditionalFormatting sqref="Y405">
    <cfRule type="cellIs" dxfId="1976" priority="2593" operator="equal">
      <formula>"OPORTUNIDADE"</formula>
    </cfRule>
  </conditionalFormatting>
  <conditionalFormatting sqref="Y405">
    <cfRule type="cellIs" dxfId="1975" priority="2591" operator="equal">
      <formula>"NÃO"</formula>
    </cfRule>
    <cfRule type="cellIs" dxfId="1974" priority="2592" operator="equal">
      <formula>"SIM"</formula>
    </cfRule>
  </conditionalFormatting>
  <conditionalFormatting sqref="Y405">
    <cfRule type="cellIs" dxfId="1973" priority="2590" operator="equal">
      <formula>"OPORTUNIDADE"</formula>
    </cfRule>
  </conditionalFormatting>
  <conditionalFormatting sqref="Y405">
    <cfRule type="cellIs" dxfId="1972" priority="2588" operator="equal">
      <formula>"NÃO"</formula>
    </cfRule>
    <cfRule type="cellIs" dxfId="1971" priority="2589" operator="equal">
      <formula>"SIM"</formula>
    </cfRule>
  </conditionalFormatting>
  <conditionalFormatting sqref="Y405">
    <cfRule type="cellIs" dxfId="1970" priority="2587" operator="equal">
      <formula>"OPORTUNIDADE"</formula>
    </cfRule>
  </conditionalFormatting>
  <conditionalFormatting sqref="Y405">
    <cfRule type="cellIs" dxfId="1969" priority="2585" operator="equal">
      <formula>"NÃO"</formula>
    </cfRule>
    <cfRule type="cellIs" dxfId="1968" priority="2586" operator="equal">
      <formula>"SIM"</formula>
    </cfRule>
  </conditionalFormatting>
  <conditionalFormatting sqref="Y405">
    <cfRule type="cellIs" dxfId="1967" priority="2584" operator="equal">
      <formula>"OPORTUNIDADE"</formula>
    </cfRule>
  </conditionalFormatting>
  <conditionalFormatting sqref="Y405">
    <cfRule type="cellIs" dxfId="1966" priority="2582" operator="equal">
      <formula>"NÃO"</formula>
    </cfRule>
    <cfRule type="cellIs" dxfId="1965" priority="2583" operator="equal">
      <formula>"SIM"</formula>
    </cfRule>
  </conditionalFormatting>
  <conditionalFormatting sqref="Y405">
    <cfRule type="cellIs" dxfId="1964" priority="2581" operator="equal">
      <formula>"OPORTUNIDADE"</formula>
    </cfRule>
  </conditionalFormatting>
  <conditionalFormatting sqref="Y405">
    <cfRule type="cellIs" dxfId="1963" priority="2579" operator="equal">
      <formula>"NÃO"</formula>
    </cfRule>
    <cfRule type="cellIs" dxfId="1962" priority="2580" operator="equal">
      <formula>"SIM"</formula>
    </cfRule>
  </conditionalFormatting>
  <conditionalFormatting sqref="Y408">
    <cfRule type="cellIs" dxfId="1961" priority="2578" operator="equal">
      <formula>"OPORTUNIDADE"</formula>
    </cfRule>
  </conditionalFormatting>
  <conditionalFormatting sqref="Y408">
    <cfRule type="cellIs" dxfId="1960" priority="2576" operator="equal">
      <formula>"NÃO"</formula>
    </cfRule>
    <cfRule type="cellIs" dxfId="1959" priority="2577" operator="equal">
      <formula>"SIM"</formula>
    </cfRule>
  </conditionalFormatting>
  <conditionalFormatting sqref="Z408">
    <cfRule type="cellIs" dxfId="1958" priority="2575" operator="equal">
      <formula>"OPORTUNIDADE"</formula>
    </cfRule>
  </conditionalFormatting>
  <conditionalFormatting sqref="Z408">
    <cfRule type="cellIs" dxfId="1957" priority="2573" operator="equal">
      <formula>"NÃO"</formula>
    </cfRule>
    <cfRule type="cellIs" dxfId="1956" priority="2574" operator="equal">
      <formula>"SIM"</formula>
    </cfRule>
  </conditionalFormatting>
  <conditionalFormatting sqref="Z408">
    <cfRule type="cellIs" dxfId="1955" priority="2572" operator="equal">
      <formula>"OPORTUNIDADE"</formula>
    </cfRule>
  </conditionalFormatting>
  <conditionalFormatting sqref="Z408">
    <cfRule type="cellIs" dxfId="1954" priority="2570" operator="equal">
      <formula>"NÃO"</formula>
    </cfRule>
    <cfRule type="cellIs" dxfId="1953" priority="2571" operator="equal">
      <formula>"SIM"</formula>
    </cfRule>
  </conditionalFormatting>
  <conditionalFormatting sqref="Z408">
    <cfRule type="cellIs" dxfId="1952" priority="2569" operator="equal">
      <formula>"OPORTUNIDADE"</formula>
    </cfRule>
  </conditionalFormatting>
  <conditionalFormatting sqref="Z408">
    <cfRule type="cellIs" dxfId="1951" priority="2567" operator="equal">
      <formula>"NÃO"</formula>
    </cfRule>
    <cfRule type="cellIs" dxfId="1950" priority="2568" operator="equal">
      <formula>"SIM"</formula>
    </cfRule>
  </conditionalFormatting>
  <conditionalFormatting sqref="Z408">
    <cfRule type="cellIs" dxfId="1949" priority="2566" operator="equal">
      <formula>"OPORTUNIDADE"</formula>
    </cfRule>
  </conditionalFormatting>
  <conditionalFormatting sqref="Z408">
    <cfRule type="cellIs" dxfId="1948" priority="2564" operator="equal">
      <formula>"NÃO"</formula>
    </cfRule>
    <cfRule type="cellIs" dxfId="1947" priority="2565" operator="equal">
      <formula>"SIM"</formula>
    </cfRule>
  </conditionalFormatting>
  <conditionalFormatting sqref="Z408">
    <cfRule type="cellIs" dxfId="1946" priority="2563" operator="equal">
      <formula>"OPORTUNIDADE"</formula>
    </cfRule>
  </conditionalFormatting>
  <conditionalFormatting sqref="Z408">
    <cfRule type="cellIs" dxfId="1945" priority="2561" operator="equal">
      <formula>"NÃO"</formula>
    </cfRule>
    <cfRule type="cellIs" dxfId="1944" priority="2562" operator="equal">
      <formula>"SIM"</formula>
    </cfRule>
  </conditionalFormatting>
  <conditionalFormatting sqref="BK10">
    <cfRule type="iconSet" priority="256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55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55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557">
      <iconSet showValue="0">
        <cfvo type="percent" val="0"/>
        <cfvo type="num" val="1"/>
        <cfvo type="num" val="1" gte="0"/>
      </iconSet>
    </cfRule>
  </conditionalFormatting>
  <conditionalFormatting sqref="Z20">
    <cfRule type="cellIs" dxfId="1943" priority="2556" operator="equal">
      <formula>"OPORTUNIDADE"</formula>
    </cfRule>
  </conditionalFormatting>
  <conditionalFormatting sqref="Z20">
    <cfRule type="cellIs" dxfId="1942" priority="2554" operator="equal">
      <formula>"NÃO"</formula>
    </cfRule>
    <cfRule type="cellIs" dxfId="1941" priority="2555" operator="equal">
      <formula>"SIM"</formula>
    </cfRule>
  </conditionalFormatting>
  <conditionalFormatting sqref="Y20">
    <cfRule type="cellIs" dxfId="1940" priority="2553" operator="equal">
      <formula>"OPORTUNIDADE"</formula>
    </cfRule>
  </conditionalFormatting>
  <conditionalFormatting sqref="Y20">
    <cfRule type="cellIs" dxfId="1939" priority="2551" operator="equal">
      <formula>"NÃO"</formula>
    </cfRule>
    <cfRule type="cellIs" dxfId="1938" priority="2552" operator="equal">
      <formula>"SIM"</formula>
    </cfRule>
  </conditionalFormatting>
  <conditionalFormatting sqref="Z19">
    <cfRule type="cellIs" dxfId="1937" priority="2550" operator="equal">
      <formula>"OPORTUNIDADE"</formula>
    </cfRule>
  </conditionalFormatting>
  <conditionalFormatting sqref="Z19">
    <cfRule type="cellIs" dxfId="1936" priority="2548" operator="equal">
      <formula>"NÃO"</formula>
    </cfRule>
    <cfRule type="cellIs" dxfId="1935" priority="2549" operator="equal">
      <formula>"SIM"</formula>
    </cfRule>
  </conditionalFormatting>
  <conditionalFormatting sqref="Z19">
    <cfRule type="cellIs" dxfId="1934" priority="2532" operator="equal">
      <formula>"OPORTUNIDADE"</formula>
    </cfRule>
  </conditionalFormatting>
  <conditionalFormatting sqref="Z19">
    <cfRule type="cellIs" dxfId="1933" priority="2530" operator="equal">
      <formula>"NÃO"</formula>
    </cfRule>
    <cfRule type="cellIs" dxfId="1932" priority="2531" operator="equal">
      <formula>"SIM"</formula>
    </cfRule>
  </conditionalFormatting>
  <conditionalFormatting sqref="Z19">
    <cfRule type="cellIs" dxfId="1931" priority="2529" operator="equal">
      <formula>"OPORTUNIDADE"</formula>
    </cfRule>
  </conditionalFormatting>
  <conditionalFormatting sqref="Z19">
    <cfRule type="cellIs" dxfId="1930" priority="2527" operator="equal">
      <formula>"NÃO"</formula>
    </cfRule>
    <cfRule type="cellIs" dxfId="1929" priority="2528" operator="equal">
      <formula>"SIM"</formula>
    </cfRule>
  </conditionalFormatting>
  <conditionalFormatting sqref="Z19">
    <cfRule type="cellIs" dxfId="1928" priority="2526" operator="equal">
      <formula>"OPORTUNIDADE"</formula>
    </cfRule>
  </conditionalFormatting>
  <conditionalFormatting sqref="Z19">
    <cfRule type="cellIs" dxfId="1927" priority="2524" operator="equal">
      <formula>"NÃO"</formula>
    </cfRule>
    <cfRule type="cellIs" dxfId="1926" priority="2525" operator="equal">
      <formula>"SIM"</formula>
    </cfRule>
  </conditionalFormatting>
  <conditionalFormatting sqref="Z19">
    <cfRule type="cellIs" dxfId="1925" priority="2523" operator="equal">
      <formula>"OPORTUNIDADE"</formula>
    </cfRule>
  </conditionalFormatting>
  <conditionalFormatting sqref="Z19">
    <cfRule type="cellIs" dxfId="1924" priority="2521" operator="equal">
      <formula>"NÃO"</formula>
    </cfRule>
    <cfRule type="cellIs" dxfId="1923" priority="2522" operator="equal">
      <formula>"SIM"</formula>
    </cfRule>
  </conditionalFormatting>
  <conditionalFormatting sqref="Z19">
    <cfRule type="cellIs" dxfId="1922" priority="2520" operator="equal">
      <formula>"OPORTUNIDADE"</formula>
    </cfRule>
  </conditionalFormatting>
  <conditionalFormatting sqref="Z19">
    <cfRule type="cellIs" dxfId="1921" priority="2518" operator="equal">
      <formula>"NÃO"</formula>
    </cfRule>
    <cfRule type="cellIs" dxfId="1920" priority="2519" operator="equal">
      <formula>"SIM"</formula>
    </cfRule>
  </conditionalFormatting>
  <conditionalFormatting sqref="Z19">
    <cfRule type="cellIs" dxfId="1919" priority="2517" operator="equal">
      <formula>"OPORTUNIDADE"</formula>
    </cfRule>
  </conditionalFormatting>
  <conditionalFormatting sqref="Z19">
    <cfRule type="cellIs" dxfId="1918" priority="2515" operator="equal">
      <formula>"NÃO"</formula>
    </cfRule>
    <cfRule type="cellIs" dxfId="1917" priority="2516" operator="equal">
      <formula>"SIM"</formula>
    </cfRule>
  </conditionalFormatting>
  <conditionalFormatting sqref="Z19">
    <cfRule type="cellIs" dxfId="1916" priority="2514" operator="equal">
      <formula>"OPORTUNIDADE"</formula>
    </cfRule>
  </conditionalFormatting>
  <conditionalFormatting sqref="Z19">
    <cfRule type="cellIs" dxfId="1915" priority="2512" operator="equal">
      <formula>"NÃO"</formula>
    </cfRule>
    <cfRule type="cellIs" dxfId="1914" priority="2513" operator="equal">
      <formula>"SIM"</formula>
    </cfRule>
  </conditionalFormatting>
  <conditionalFormatting sqref="Z19">
    <cfRule type="cellIs" dxfId="1913" priority="2511" operator="equal">
      <formula>"OPORTUNIDADE"</formula>
    </cfRule>
  </conditionalFormatting>
  <conditionalFormatting sqref="Z19">
    <cfRule type="cellIs" dxfId="1912" priority="2509" operator="equal">
      <formula>"NÃO"</formula>
    </cfRule>
    <cfRule type="cellIs" dxfId="1911" priority="2510" operator="equal">
      <formula>"SIM"</formula>
    </cfRule>
  </conditionalFormatting>
  <conditionalFormatting sqref="Z19">
    <cfRule type="cellIs" dxfId="1910" priority="2508" operator="equal">
      <formula>"OPORTUNIDADE"</formula>
    </cfRule>
  </conditionalFormatting>
  <conditionalFormatting sqref="Z19">
    <cfRule type="cellIs" dxfId="1909" priority="2506" operator="equal">
      <formula>"NÃO"</formula>
    </cfRule>
    <cfRule type="cellIs" dxfId="1908" priority="2507" operator="equal">
      <formula>"SIM"</formula>
    </cfRule>
  </conditionalFormatting>
  <conditionalFormatting sqref="Z19">
    <cfRule type="cellIs" dxfId="1907" priority="2502" operator="equal">
      <formula>"OPORTUNIDADE"</formula>
    </cfRule>
  </conditionalFormatting>
  <conditionalFormatting sqref="Z19">
    <cfRule type="cellIs" dxfId="1906" priority="2500" operator="equal">
      <formula>"NÃO"</formula>
    </cfRule>
    <cfRule type="cellIs" dxfId="1905" priority="2501" operator="equal">
      <formula>"SIM"</formula>
    </cfRule>
  </conditionalFormatting>
  <conditionalFormatting sqref="Z19">
    <cfRule type="cellIs" dxfId="1904" priority="2499" operator="equal">
      <formula>"OPORTUNIDADE"</formula>
    </cfRule>
  </conditionalFormatting>
  <conditionalFormatting sqref="Z19">
    <cfRule type="cellIs" dxfId="1903" priority="2497" operator="equal">
      <formula>"NÃO"</formula>
    </cfRule>
    <cfRule type="cellIs" dxfId="1902" priority="2498" operator="equal">
      <formula>"SIM"</formula>
    </cfRule>
  </conditionalFormatting>
  <conditionalFormatting sqref="Y19">
    <cfRule type="cellIs" dxfId="1901" priority="2466" operator="equal">
      <formula>"OPORTUNIDADE"</formula>
    </cfRule>
  </conditionalFormatting>
  <conditionalFormatting sqref="Y19">
    <cfRule type="cellIs" dxfId="1900" priority="2464" operator="equal">
      <formula>"NÃO"</formula>
    </cfRule>
    <cfRule type="cellIs" dxfId="1899" priority="2465" operator="equal">
      <formula>"SIM"</formula>
    </cfRule>
  </conditionalFormatting>
  <conditionalFormatting sqref="Y22:Z22">
    <cfRule type="cellIs" dxfId="1898" priority="2463" operator="equal">
      <formula>"OPORTUNIDADE"</formula>
    </cfRule>
  </conditionalFormatting>
  <conditionalFormatting sqref="Y22:Z22">
    <cfRule type="cellIs" dxfId="1897" priority="2461" operator="equal">
      <formula>"NÃO"</formula>
    </cfRule>
    <cfRule type="cellIs" dxfId="1896" priority="2462" operator="equal">
      <formula>"SIM"</formula>
    </cfRule>
  </conditionalFormatting>
  <conditionalFormatting sqref="BP9">
    <cfRule type="iconSet" priority="2457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245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45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454">
      <iconSet showValue="0">
        <cfvo type="percent" val="0"/>
        <cfvo type="num" val="1"/>
        <cfvo type="num" val="1" gte="0"/>
      </iconSet>
    </cfRule>
  </conditionalFormatting>
  <conditionalFormatting sqref="Z30">
    <cfRule type="cellIs" dxfId="1895" priority="2453" operator="equal">
      <formula>"OPORTUNIDADE"</formula>
    </cfRule>
  </conditionalFormatting>
  <conditionalFormatting sqref="Z30">
    <cfRule type="cellIs" dxfId="1894" priority="2451" operator="equal">
      <formula>"NÃO"</formula>
    </cfRule>
    <cfRule type="cellIs" dxfId="1893" priority="2452" operator="equal">
      <formula>"SIM"</formula>
    </cfRule>
  </conditionalFormatting>
  <conditionalFormatting sqref="BK14">
    <cfRule type="iconSet" priority="2447">
      <iconSet showValue="0">
        <cfvo type="percent" val="0"/>
        <cfvo type="num" val="1"/>
        <cfvo type="num" val="1" gte="0"/>
      </iconSet>
    </cfRule>
  </conditionalFormatting>
  <conditionalFormatting sqref="Z27">
    <cfRule type="cellIs" dxfId="1892" priority="2446" operator="equal">
      <formula>"OPORTUNIDADE"</formula>
    </cfRule>
  </conditionalFormatting>
  <conditionalFormatting sqref="Z27">
    <cfRule type="cellIs" dxfId="1891" priority="2444" operator="equal">
      <formula>"NÃO"</formula>
    </cfRule>
    <cfRule type="cellIs" dxfId="1890" priority="2445" operator="equal">
      <formula>"SIM"</formula>
    </cfRule>
  </conditionalFormatting>
  <conditionalFormatting sqref="Z28">
    <cfRule type="cellIs" dxfId="1889" priority="2440" operator="equal">
      <formula>"OPORTUNIDADE"</formula>
    </cfRule>
  </conditionalFormatting>
  <conditionalFormatting sqref="Z28">
    <cfRule type="cellIs" dxfId="1888" priority="2438" operator="equal">
      <formula>"NÃO"</formula>
    </cfRule>
    <cfRule type="cellIs" dxfId="1887" priority="2439" operator="equal">
      <formula>"SIM"</formula>
    </cfRule>
  </conditionalFormatting>
  <conditionalFormatting sqref="Z29">
    <cfRule type="cellIs" dxfId="1886" priority="2437" operator="equal">
      <formula>"OPORTUNIDADE"</formula>
    </cfRule>
  </conditionalFormatting>
  <conditionalFormatting sqref="Z29">
    <cfRule type="cellIs" dxfId="1885" priority="2435" operator="equal">
      <formula>"NÃO"</formula>
    </cfRule>
    <cfRule type="cellIs" dxfId="1884" priority="2436" operator="equal">
      <formula>"SIM"</formula>
    </cfRule>
  </conditionalFormatting>
  <conditionalFormatting sqref="BK7">
    <cfRule type="iconSet" priority="243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43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431">
      <iconSet showValue="0">
        <cfvo type="percent" val="0"/>
        <cfvo type="num" val="1"/>
        <cfvo type="num" val="1" gte="0"/>
      </iconSet>
    </cfRule>
  </conditionalFormatting>
  <conditionalFormatting sqref="Z29">
    <cfRule type="cellIs" dxfId="1883" priority="2429" operator="equal">
      <formula>"OPORTUNIDADE"</formula>
    </cfRule>
  </conditionalFormatting>
  <conditionalFormatting sqref="Z29">
    <cfRule type="cellIs" dxfId="1882" priority="2427" operator="equal">
      <formula>"NÃO"</formula>
    </cfRule>
    <cfRule type="cellIs" dxfId="1881" priority="2428" operator="equal">
      <formula>"SIM"</formula>
    </cfRule>
  </conditionalFormatting>
  <conditionalFormatting sqref="Z30">
    <cfRule type="cellIs" dxfId="1880" priority="2426" operator="equal">
      <formula>"OPORTUNIDADE"</formula>
    </cfRule>
  </conditionalFormatting>
  <conditionalFormatting sqref="Z30">
    <cfRule type="cellIs" dxfId="1879" priority="2424" operator="equal">
      <formula>"NÃO"</formula>
    </cfRule>
    <cfRule type="cellIs" dxfId="1878" priority="2425" operator="equal">
      <formula>"SIM"</formula>
    </cfRule>
  </conditionalFormatting>
  <conditionalFormatting sqref="Z31">
    <cfRule type="cellIs" dxfId="1877" priority="2423" operator="equal">
      <formula>"OPORTUNIDADE"</formula>
    </cfRule>
  </conditionalFormatting>
  <conditionalFormatting sqref="Z31">
    <cfRule type="cellIs" dxfId="1876" priority="2421" operator="equal">
      <formula>"NÃO"</formula>
    </cfRule>
    <cfRule type="cellIs" dxfId="1875" priority="2422" operator="equal">
      <formula>"SIM"</formula>
    </cfRule>
  </conditionalFormatting>
  <conditionalFormatting sqref="BK13">
    <cfRule type="iconSet" priority="242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41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41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41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241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41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41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41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410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2409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240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407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1874" priority="2406" operator="equal">
      <formula>"OPORTUNIDADE"</formula>
    </cfRule>
  </conditionalFormatting>
  <conditionalFormatting sqref="Z40:Z43">
    <cfRule type="cellIs" dxfId="1873" priority="2404" operator="equal">
      <formula>"NÃO"</formula>
    </cfRule>
    <cfRule type="cellIs" dxfId="1872" priority="2405" operator="equal">
      <formula>"SIM"</formula>
    </cfRule>
  </conditionalFormatting>
  <conditionalFormatting sqref="Z38">
    <cfRule type="cellIs" dxfId="1871" priority="2403" operator="equal">
      <formula>"OPORTUNIDADE"</formula>
    </cfRule>
  </conditionalFormatting>
  <conditionalFormatting sqref="Z38">
    <cfRule type="cellIs" dxfId="1870" priority="2401" operator="equal">
      <formula>"NÃO"</formula>
    </cfRule>
    <cfRule type="cellIs" dxfId="1869" priority="2402" operator="equal">
      <formula>"SIM"</formula>
    </cfRule>
  </conditionalFormatting>
  <conditionalFormatting sqref="Y38 Y40">
    <cfRule type="cellIs" dxfId="1868" priority="2400" operator="equal">
      <formula>"OPORTUNIDADE"</formula>
    </cfRule>
  </conditionalFormatting>
  <conditionalFormatting sqref="Y38 Y40">
    <cfRule type="cellIs" dxfId="1867" priority="2398" operator="equal">
      <formula>"NÃO"</formula>
    </cfRule>
    <cfRule type="cellIs" dxfId="1866" priority="2399" operator="equal">
      <formula>"SIM"</formula>
    </cfRule>
  </conditionalFormatting>
  <conditionalFormatting sqref="Z41:Z43">
    <cfRule type="cellIs" dxfId="1865" priority="2397" operator="equal">
      <formula>"OPORTUNIDADE"</formula>
    </cfRule>
  </conditionalFormatting>
  <conditionalFormatting sqref="Z41:Z43">
    <cfRule type="cellIs" dxfId="1864" priority="2395" operator="equal">
      <formula>"NÃO"</formula>
    </cfRule>
    <cfRule type="cellIs" dxfId="1863" priority="2396" operator="equal">
      <formula>"SIM"</formula>
    </cfRule>
  </conditionalFormatting>
  <conditionalFormatting sqref="Z41:Z43">
    <cfRule type="cellIs" dxfId="1862" priority="2394" operator="equal">
      <formula>"OPORTUNIDADE"</formula>
    </cfRule>
  </conditionalFormatting>
  <conditionalFormatting sqref="Z41:Z43">
    <cfRule type="cellIs" dxfId="1861" priority="2392" operator="equal">
      <formula>"NÃO"</formula>
    </cfRule>
    <cfRule type="cellIs" dxfId="1860" priority="2393" operator="equal">
      <formula>"SIM"</formula>
    </cfRule>
  </conditionalFormatting>
  <conditionalFormatting sqref="Z42:Z43">
    <cfRule type="cellIs" dxfId="1859" priority="2391" operator="equal">
      <formula>"OPORTUNIDADE"</formula>
    </cfRule>
  </conditionalFormatting>
  <conditionalFormatting sqref="Z42:Z43">
    <cfRule type="cellIs" dxfId="1858" priority="2389" operator="equal">
      <formula>"NÃO"</formula>
    </cfRule>
    <cfRule type="cellIs" dxfId="1857" priority="2390" operator="equal">
      <formula>"SIM"</formula>
    </cfRule>
  </conditionalFormatting>
  <conditionalFormatting sqref="BJ24:BJ25">
    <cfRule type="iconSet" priority="238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384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238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379">
      <iconSet showValue="0">
        <cfvo type="percent" val="0"/>
        <cfvo type="num" val="1"/>
        <cfvo type="num" val="1" gte="0"/>
      </iconSet>
    </cfRule>
  </conditionalFormatting>
  <conditionalFormatting sqref="Z40">
    <cfRule type="cellIs" dxfId="1856" priority="2378" operator="equal">
      <formula>"OPORTUNIDADE"</formula>
    </cfRule>
  </conditionalFormatting>
  <conditionalFormatting sqref="Z40">
    <cfRule type="cellIs" dxfId="1855" priority="2376" operator="equal">
      <formula>"NÃO"</formula>
    </cfRule>
    <cfRule type="cellIs" dxfId="1854" priority="2377" operator="equal">
      <formula>"SIM"</formula>
    </cfRule>
  </conditionalFormatting>
  <conditionalFormatting sqref="Y39:Z39">
    <cfRule type="cellIs" dxfId="1853" priority="2375" operator="equal">
      <formula>"OPORTUNIDADE"</formula>
    </cfRule>
  </conditionalFormatting>
  <conditionalFormatting sqref="Y39:Z39">
    <cfRule type="cellIs" dxfId="1852" priority="2373" operator="equal">
      <formula>"NÃO"</formula>
    </cfRule>
    <cfRule type="cellIs" dxfId="1851" priority="2374" operator="equal">
      <formula>"SIM"</formula>
    </cfRule>
  </conditionalFormatting>
  <conditionalFormatting sqref="Y39">
    <cfRule type="cellIs" dxfId="1850" priority="2372" operator="equal">
      <formula>"OPORTUNIDADE"</formula>
    </cfRule>
  </conditionalFormatting>
  <conditionalFormatting sqref="Y39">
    <cfRule type="cellIs" dxfId="1849" priority="2370" operator="equal">
      <formula>"NÃO"</formula>
    </cfRule>
    <cfRule type="cellIs" dxfId="1848" priority="2371" operator="equal">
      <formula>"SIM"</formula>
    </cfRule>
  </conditionalFormatting>
  <conditionalFormatting sqref="Y39">
    <cfRule type="cellIs" dxfId="1847" priority="2369" operator="equal">
      <formula>"OPORTUNIDADE"</formula>
    </cfRule>
  </conditionalFormatting>
  <conditionalFormatting sqref="Y39">
    <cfRule type="cellIs" dxfId="1846" priority="2367" operator="equal">
      <formula>"NÃO"</formula>
    </cfRule>
    <cfRule type="cellIs" dxfId="1845" priority="2368" operator="equal">
      <formula>"SIM"</formula>
    </cfRule>
  </conditionalFormatting>
  <conditionalFormatting sqref="Y39">
    <cfRule type="cellIs" dxfId="1844" priority="2366" operator="equal">
      <formula>"OPORTUNIDADE"</formula>
    </cfRule>
  </conditionalFormatting>
  <conditionalFormatting sqref="Y39">
    <cfRule type="cellIs" dxfId="1843" priority="2364" operator="equal">
      <formula>"NÃO"</formula>
    </cfRule>
    <cfRule type="cellIs" dxfId="1842" priority="2365" operator="equal">
      <formula>"SIM"</formula>
    </cfRule>
  </conditionalFormatting>
  <conditionalFormatting sqref="Y39">
    <cfRule type="cellIs" dxfId="1841" priority="2363" operator="equal">
      <formula>"OPORTUNIDADE"</formula>
    </cfRule>
  </conditionalFormatting>
  <conditionalFormatting sqref="Y39">
    <cfRule type="cellIs" dxfId="1840" priority="2361" operator="equal">
      <formula>"NÃO"</formula>
    </cfRule>
    <cfRule type="cellIs" dxfId="1839" priority="2362" operator="equal">
      <formula>"SIM"</formula>
    </cfRule>
  </conditionalFormatting>
  <conditionalFormatting sqref="Y39">
    <cfRule type="cellIs" dxfId="1838" priority="2360" operator="equal">
      <formula>"OPORTUNIDADE"</formula>
    </cfRule>
  </conditionalFormatting>
  <conditionalFormatting sqref="Y39">
    <cfRule type="cellIs" dxfId="1837" priority="2358" operator="equal">
      <formula>"NÃO"</formula>
    </cfRule>
    <cfRule type="cellIs" dxfId="1836" priority="2359" operator="equal">
      <formula>"SIM"</formula>
    </cfRule>
  </conditionalFormatting>
  <conditionalFormatting sqref="Z39">
    <cfRule type="cellIs" dxfId="1835" priority="2357" operator="equal">
      <formula>"OPORTUNIDADE"</formula>
    </cfRule>
  </conditionalFormatting>
  <conditionalFormatting sqref="Z39">
    <cfRule type="cellIs" dxfId="1834" priority="2355" operator="equal">
      <formula>"NÃO"</formula>
    </cfRule>
    <cfRule type="cellIs" dxfId="1833" priority="2356" operator="equal">
      <formula>"SIM"</formula>
    </cfRule>
  </conditionalFormatting>
  <conditionalFormatting sqref="Z39">
    <cfRule type="cellIs" dxfId="1832" priority="2354" operator="equal">
      <formula>"OPORTUNIDADE"</formula>
    </cfRule>
  </conditionalFormatting>
  <conditionalFormatting sqref="Z39">
    <cfRule type="cellIs" dxfId="1831" priority="2352" operator="equal">
      <formula>"NÃO"</formula>
    </cfRule>
    <cfRule type="cellIs" dxfId="1830" priority="2353" operator="equal">
      <formula>"SIM"</formula>
    </cfRule>
  </conditionalFormatting>
  <conditionalFormatting sqref="Z39">
    <cfRule type="cellIs" dxfId="1829" priority="2351" operator="equal">
      <formula>"OPORTUNIDADE"</formula>
    </cfRule>
  </conditionalFormatting>
  <conditionalFormatting sqref="Z39">
    <cfRule type="cellIs" dxfId="1828" priority="2349" operator="equal">
      <formula>"NÃO"</formula>
    </cfRule>
    <cfRule type="cellIs" dxfId="1827" priority="2350" operator="equal">
      <formula>"SIM"</formula>
    </cfRule>
  </conditionalFormatting>
  <conditionalFormatting sqref="Y39">
    <cfRule type="cellIs" dxfId="1826" priority="2348" operator="equal">
      <formula>"OPORTUNIDADE"</formula>
    </cfRule>
  </conditionalFormatting>
  <conditionalFormatting sqref="Y39">
    <cfRule type="cellIs" dxfId="1825" priority="2346" operator="equal">
      <formula>"NÃO"</formula>
    </cfRule>
    <cfRule type="cellIs" dxfId="1824" priority="2347" operator="equal">
      <formula>"SIM"</formula>
    </cfRule>
  </conditionalFormatting>
  <conditionalFormatting sqref="Y39">
    <cfRule type="cellIs" dxfId="1823" priority="2345" operator="equal">
      <formula>"OPORTUNIDADE"</formula>
    </cfRule>
  </conditionalFormatting>
  <conditionalFormatting sqref="Y39">
    <cfRule type="cellIs" dxfId="1822" priority="2343" operator="equal">
      <formula>"NÃO"</formula>
    </cfRule>
    <cfRule type="cellIs" dxfId="1821" priority="2344" operator="equal">
      <formula>"SIM"</formula>
    </cfRule>
  </conditionalFormatting>
  <conditionalFormatting sqref="Y39">
    <cfRule type="cellIs" dxfId="1820" priority="2342" operator="equal">
      <formula>"OPORTUNIDADE"</formula>
    </cfRule>
  </conditionalFormatting>
  <conditionalFormatting sqref="Y39">
    <cfRule type="cellIs" dxfId="1819" priority="2340" operator="equal">
      <formula>"NÃO"</formula>
    </cfRule>
    <cfRule type="cellIs" dxfId="1818" priority="2341" operator="equal">
      <formula>"SIM"</formula>
    </cfRule>
  </conditionalFormatting>
  <conditionalFormatting sqref="Y39">
    <cfRule type="cellIs" dxfId="1817" priority="2339" operator="equal">
      <formula>"OPORTUNIDADE"</formula>
    </cfRule>
  </conditionalFormatting>
  <conditionalFormatting sqref="Y39">
    <cfRule type="cellIs" dxfId="1816" priority="2337" operator="equal">
      <formula>"NÃO"</formula>
    </cfRule>
    <cfRule type="cellIs" dxfId="1815" priority="2338" operator="equal">
      <formula>"SIM"</formula>
    </cfRule>
  </conditionalFormatting>
  <conditionalFormatting sqref="Y39">
    <cfRule type="cellIs" dxfId="1814" priority="2336" operator="equal">
      <formula>"OPORTUNIDADE"</formula>
    </cfRule>
  </conditionalFormatting>
  <conditionalFormatting sqref="Y39">
    <cfRule type="cellIs" dxfId="1813" priority="2334" operator="equal">
      <formula>"NÃO"</formula>
    </cfRule>
    <cfRule type="cellIs" dxfId="1812" priority="2335" operator="equal">
      <formula>"SIM"</formula>
    </cfRule>
  </conditionalFormatting>
  <conditionalFormatting sqref="Y39">
    <cfRule type="cellIs" dxfId="1811" priority="2333" operator="equal">
      <formula>"OPORTUNIDADE"</formula>
    </cfRule>
  </conditionalFormatting>
  <conditionalFormatting sqref="Y39">
    <cfRule type="cellIs" dxfId="1810" priority="2331" operator="equal">
      <formula>"NÃO"</formula>
    </cfRule>
    <cfRule type="cellIs" dxfId="1809" priority="2332" operator="equal">
      <formula>"SIM"</formula>
    </cfRule>
  </conditionalFormatting>
  <conditionalFormatting sqref="Z39">
    <cfRule type="cellIs" dxfId="1808" priority="2330" operator="equal">
      <formula>"OPORTUNIDADE"</formula>
    </cfRule>
  </conditionalFormatting>
  <conditionalFormatting sqref="Z39">
    <cfRule type="cellIs" dxfId="1807" priority="2328" operator="equal">
      <formula>"NÃO"</formula>
    </cfRule>
    <cfRule type="cellIs" dxfId="1806" priority="2329" operator="equal">
      <formula>"SIM"</formula>
    </cfRule>
  </conditionalFormatting>
  <conditionalFormatting sqref="Z39">
    <cfRule type="cellIs" dxfId="1805" priority="2327" operator="equal">
      <formula>"OPORTUNIDADE"</formula>
    </cfRule>
  </conditionalFormatting>
  <conditionalFormatting sqref="Z39">
    <cfRule type="cellIs" dxfId="1804" priority="2325" operator="equal">
      <formula>"NÃO"</formula>
    </cfRule>
    <cfRule type="cellIs" dxfId="1803" priority="2326" operator="equal">
      <formula>"SIM"</formula>
    </cfRule>
  </conditionalFormatting>
  <conditionalFormatting sqref="Y39">
    <cfRule type="cellIs" dxfId="1802" priority="2324" operator="equal">
      <formula>"OPORTUNIDADE"</formula>
    </cfRule>
  </conditionalFormatting>
  <conditionalFormatting sqref="Y39">
    <cfRule type="cellIs" dxfId="1801" priority="2322" operator="equal">
      <formula>"NÃO"</formula>
    </cfRule>
    <cfRule type="cellIs" dxfId="1800" priority="2323" operator="equal">
      <formula>"SIM"</formula>
    </cfRule>
  </conditionalFormatting>
  <conditionalFormatting sqref="Y39">
    <cfRule type="cellIs" dxfId="1799" priority="2321" operator="equal">
      <formula>"OPORTUNIDADE"</formula>
    </cfRule>
  </conditionalFormatting>
  <conditionalFormatting sqref="Y39">
    <cfRule type="cellIs" dxfId="1798" priority="2319" operator="equal">
      <formula>"NÃO"</formula>
    </cfRule>
    <cfRule type="cellIs" dxfId="1797" priority="2320" operator="equal">
      <formula>"SIM"</formula>
    </cfRule>
  </conditionalFormatting>
  <conditionalFormatting sqref="Y39">
    <cfRule type="cellIs" dxfId="1796" priority="2318" operator="equal">
      <formula>"OPORTUNIDADE"</formula>
    </cfRule>
  </conditionalFormatting>
  <conditionalFormatting sqref="Y39">
    <cfRule type="cellIs" dxfId="1795" priority="2316" operator="equal">
      <formula>"NÃO"</formula>
    </cfRule>
    <cfRule type="cellIs" dxfId="1794" priority="2317" operator="equal">
      <formula>"SIM"</formula>
    </cfRule>
  </conditionalFormatting>
  <conditionalFormatting sqref="Y39">
    <cfRule type="cellIs" dxfId="1793" priority="2315" operator="equal">
      <formula>"OPORTUNIDADE"</formula>
    </cfRule>
  </conditionalFormatting>
  <conditionalFormatting sqref="Y39">
    <cfRule type="cellIs" dxfId="1792" priority="2313" operator="equal">
      <formula>"NÃO"</formula>
    </cfRule>
    <cfRule type="cellIs" dxfId="1791" priority="2314" operator="equal">
      <formula>"SIM"</formula>
    </cfRule>
  </conditionalFormatting>
  <conditionalFormatting sqref="Z39">
    <cfRule type="cellIs" dxfId="1790" priority="2312" operator="equal">
      <formula>"OPORTUNIDADE"</formula>
    </cfRule>
  </conditionalFormatting>
  <conditionalFormatting sqref="Z39">
    <cfRule type="cellIs" dxfId="1789" priority="2310" operator="equal">
      <formula>"NÃO"</formula>
    </cfRule>
    <cfRule type="cellIs" dxfId="1788" priority="2311" operator="equal">
      <formula>"SIM"</formula>
    </cfRule>
  </conditionalFormatting>
  <conditionalFormatting sqref="Z39">
    <cfRule type="cellIs" dxfId="1787" priority="2309" operator="equal">
      <formula>"OPORTUNIDADE"</formula>
    </cfRule>
  </conditionalFormatting>
  <conditionalFormatting sqref="Z39">
    <cfRule type="cellIs" dxfId="1786" priority="2307" operator="equal">
      <formula>"NÃO"</formula>
    </cfRule>
    <cfRule type="cellIs" dxfId="1785" priority="2308" operator="equal">
      <formula>"SIM"</formula>
    </cfRule>
  </conditionalFormatting>
  <conditionalFormatting sqref="Z39">
    <cfRule type="cellIs" dxfId="1784" priority="2306" operator="equal">
      <formula>"OPORTUNIDADE"</formula>
    </cfRule>
  </conditionalFormatting>
  <conditionalFormatting sqref="Z39">
    <cfRule type="cellIs" dxfId="1783" priority="2304" operator="equal">
      <formula>"NÃO"</formula>
    </cfRule>
    <cfRule type="cellIs" dxfId="1782" priority="2305" operator="equal">
      <formula>"SIM"</formula>
    </cfRule>
  </conditionalFormatting>
  <conditionalFormatting sqref="Y39">
    <cfRule type="cellIs" dxfId="1781" priority="2303" operator="equal">
      <formula>"OPORTUNIDADE"</formula>
    </cfRule>
  </conditionalFormatting>
  <conditionalFormatting sqref="Y39">
    <cfRule type="cellIs" dxfId="1780" priority="2301" operator="equal">
      <formula>"NÃO"</formula>
    </cfRule>
    <cfRule type="cellIs" dxfId="1779" priority="2302" operator="equal">
      <formula>"SIM"</formula>
    </cfRule>
  </conditionalFormatting>
  <conditionalFormatting sqref="Y39">
    <cfRule type="cellIs" dxfId="1778" priority="2300" operator="equal">
      <formula>"OPORTUNIDADE"</formula>
    </cfRule>
  </conditionalFormatting>
  <conditionalFormatting sqref="Y39">
    <cfRule type="cellIs" dxfId="1777" priority="2298" operator="equal">
      <formula>"NÃO"</formula>
    </cfRule>
    <cfRule type="cellIs" dxfId="1776" priority="2299" operator="equal">
      <formula>"SIM"</formula>
    </cfRule>
  </conditionalFormatting>
  <conditionalFormatting sqref="Y39">
    <cfRule type="cellIs" dxfId="1775" priority="2297" operator="equal">
      <formula>"OPORTUNIDADE"</formula>
    </cfRule>
  </conditionalFormatting>
  <conditionalFormatting sqref="Y39">
    <cfRule type="cellIs" dxfId="1774" priority="2295" operator="equal">
      <formula>"NÃO"</formula>
    </cfRule>
    <cfRule type="cellIs" dxfId="1773" priority="2296" operator="equal">
      <formula>"SIM"</formula>
    </cfRule>
  </conditionalFormatting>
  <conditionalFormatting sqref="Y39">
    <cfRule type="cellIs" dxfId="1772" priority="2294" operator="equal">
      <formula>"OPORTUNIDADE"</formula>
    </cfRule>
  </conditionalFormatting>
  <conditionalFormatting sqref="Y39">
    <cfRule type="cellIs" dxfId="1771" priority="2292" operator="equal">
      <formula>"NÃO"</formula>
    </cfRule>
    <cfRule type="cellIs" dxfId="1770" priority="2293" operator="equal">
      <formula>"SIM"</formula>
    </cfRule>
  </conditionalFormatting>
  <conditionalFormatting sqref="Y39">
    <cfRule type="cellIs" dxfId="1769" priority="2291" operator="equal">
      <formula>"OPORTUNIDADE"</formula>
    </cfRule>
  </conditionalFormatting>
  <conditionalFormatting sqref="Y39">
    <cfRule type="cellIs" dxfId="1768" priority="2289" operator="equal">
      <formula>"NÃO"</formula>
    </cfRule>
    <cfRule type="cellIs" dxfId="1767" priority="2290" operator="equal">
      <formula>"SIM"</formula>
    </cfRule>
  </conditionalFormatting>
  <conditionalFormatting sqref="Y39">
    <cfRule type="cellIs" dxfId="1766" priority="2288" operator="equal">
      <formula>"OPORTUNIDADE"</formula>
    </cfRule>
  </conditionalFormatting>
  <conditionalFormatting sqref="Y39">
    <cfRule type="cellIs" dxfId="1765" priority="2286" operator="equal">
      <formula>"NÃO"</formula>
    </cfRule>
    <cfRule type="cellIs" dxfId="1764" priority="2287" operator="equal">
      <formula>"SIM"</formula>
    </cfRule>
  </conditionalFormatting>
  <conditionalFormatting sqref="Y39">
    <cfRule type="cellIs" dxfId="1763" priority="2285" operator="equal">
      <formula>"OPORTUNIDADE"</formula>
    </cfRule>
  </conditionalFormatting>
  <conditionalFormatting sqref="Y39">
    <cfRule type="cellIs" dxfId="1762" priority="2283" operator="equal">
      <formula>"NÃO"</formula>
    </cfRule>
    <cfRule type="cellIs" dxfId="1761" priority="2284" operator="equal">
      <formula>"SIM"</formula>
    </cfRule>
  </conditionalFormatting>
  <conditionalFormatting sqref="Y39">
    <cfRule type="cellIs" dxfId="1760" priority="2282" operator="equal">
      <formula>"OPORTUNIDADE"</formula>
    </cfRule>
  </conditionalFormatting>
  <conditionalFormatting sqref="Y39">
    <cfRule type="cellIs" dxfId="1759" priority="2280" operator="equal">
      <formula>"NÃO"</formula>
    </cfRule>
    <cfRule type="cellIs" dxfId="1758" priority="2281" operator="equal">
      <formula>"SIM"</formula>
    </cfRule>
  </conditionalFormatting>
  <conditionalFormatting sqref="Y39">
    <cfRule type="cellIs" dxfId="1757" priority="2279" operator="equal">
      <formula>"OPORTUNIDADE"</formula>
    </cfRule>
  </conditionalFormatting>
  <conditionalFormatting sqref="Y39">
    <cfRule type="cellIs" dxfId="1756" priority="2277" operator="equal">
      <formula>"NÃO"</formula>
    </cfRule>
    <cfRule type="cellIs" dxfId="1755" priority="2278" operator="equal">
      <formula>"SIM"</formula>
    </cfRule>
  </conditionalFormatting>
  <conditionalFormatting sqref="Y39:Z39">
    <cfRule type="cellIs" dxfId="1754" priority="2276" operator="equal">
      <formula>"OPORTUNIDADE"</formula>
    </cfRule>
  </conditionalFormatting>
  <conditionalFormatting sqref="Y39:Z39">
    <cfRule type="cellIs" dxfId="1753" priority="2274" operator="equal">
      <formula>"NÃO"</formula>
    </cfRule>
    <cfRule type="cellIs" dxfId="1752" priority="2275" operator="equal">
      <formula>"SIM"</formula>
    </cfRule>
  </conditionalFormatting>
  <conditionalFormatting sqref="Y39:Z39">
    <cfRule type="cellIs" dxfId="1751" priority="2273" operator="equal">
      <formula>"OPORTUNIDADE"</formula>
    </cfRule>
  </conditionalFormatting>
  <conditionalFormatting sqref="Y39:Z39">
    <cfRule type="cellIs" dxfId="1750" priority="2271" operator="equal">
      <formula>"NÃO"</formula>
    </cfRule>
    <cfRule type="cellIs" dxfId="1749" priority="2272" operator="equal">
      <formula>"SIM"</formula>
    </cfRule>
  </conditionalFormatting>
  <conditionalFormatting sqref="Y39:Z39">
    <cfRule type="cellIs" dxfId="1748" priority="2270" operator="equal">
      <formula>"OPORTUNIDADE"</formula>
    </cfRule>
  </conditionalFormatting>
  <conditionalFormatting sqref="Y39:Z39">
    <cfRule type="cellIs" dxfId="1747" priority="2268" operator="equal">
      <formula>"NÃO"</formula>
    </cfRule>
    <cfRule type="cellIs" dxfId="1746" priority="2269" operator="equal">
      <formula>"SIM"</formula>
    </cfRule>
  </conditionalFormatting>
  <conditionalFormatting sqref="Y39:Z39">
    <cfRule type="cellIs" dxfId="1745" priority="2267" operator="equal">
      <formula>"OPORTUNIDADE"</formula>
    </cfRule>
  </conditionalFormatting>
  <conditionalFormatting sqref="Y39:Z39">
    <cfRule type="cellIs" dxfId="1744" priority="2265" operator="equal">
      <formula>"NÃO"</formula>
    </cfRule>
    <cfRule type="cellIs" dxfId="1743" priority="2266" operator="equal">
      <formula>"SIM"</formula>
    </cfRule>
  </conditionalFormatting>
  <conditionalFormatting sqref="Y39:Z39">
    <cfRule type="cellIs" dxfId="1742" priority="2264" operator="equal">
      <formula>"OPORTUNIDADE"</formula>
    </cfRule>
  </conditionalFormatting>
  <conditionalFormatting sqref="Y39:Z39">
    <cfRule type="cellIs" dxfId="1741" priority="2262" operator="equal">
      <formula>"NÃO"</formula>
    </cfRule>
    <cfRule type="cellIs" dxfId="1740" priority="2263" operator="equal">
      <formula>"SIM"</formula>
    </cfRule>
  </conditionalFormatting>
  <conditionalFormatting sqref="Y39:Z39">
    <cfRule type="cellIs" dxfId="1739" priority="2261" operator="equal">
      <formula>"OPORTUNIDADE"</formula>
    </cfRule>
  </conditionalFormatting>
  <conditionalFormatting sqref="Y39:Z39">
    <cfRule type="cellIs" dxfId="1738" priority="2259" operator="equal">
      <formula>"NÃO"</formula>
    </cfRule>
    <cfRule type="cellIs" dxfId="1737" priority="2260" operator="equal">
      <formula>"SIM"</formula>
    </cfRule>
  </conditionalFormatting>
  <conditionalFormatting sqref="Y39:Z39">
    <cfRule type="cellIs" dxfId="1736" priority="2258" operator="equal">
      <formula>"OPORTUNIDADE"</formula>
    </cfRule>
  </conditionalFormatting>
  <conditionalFormatting sqref="Y39:Z39">
    <cfRule type="cellIs" dxfId="1735" priority="2256" operator="equal">
      <formula>"NÃO"</formula>
    </cfRule>
    <cfRule type="cellIs" dxfId="1734" priority="2257" operator="equal">
      <formula>"SIM"</formula>
    </cfRule>
  </conditionalFormatting>
  <conditionalFormatting sqref="Y39:Z39">
    <cfRule type="cellIs" dxfId="1733" priority="2255" operator="equal">
      <formula>"OPORTUNIDADE"</formula>
    </cfRule>
  </conditionalFormatting>
  <conditionalFormatting sqref="Y39:Z39">
    <cfRule type="cellIs" dxfId="1732" priority="2253" operator="equal">
      <formula>"NÃO"</formula>
    </cfRule>
    <cfRule type="cellIs" dxfId="1731" priority="2254" operator="equal">
      <formula>"SIM"</formula>
    </cfRule>
  </conditionalFormatting>
  <conditionalFormatting sqref="Y39:Z39">
    <cfRule type="cellIs" dxfId="1730" priority="2252" operator="equal">
      <formula>"OPORTUNIDADE"</formula>
    </cfRule>
  </conditionalFormatting>
  <conditionalFormatting sqref="Y39:Z39">
    <cfRule type="cellIs" dxfId="1729" priority="2250" operator="equal">
      <formula>"NÃO"</formula>
    </cfRule>
    <cfRule type="cellIs" dxfId="1728" priority="2251" operator="equal">
      <formula>"SIM"</formula>
    </cfRule>
  </conditionalFormatting>
  <conditionalFormatting sqref="Z35">
    <cfRule type="cellIs" dxfId="1727" priority="2249" operator="equal">
      <formula>"OPORTUNIDADE"</formula>
    </cfRule>
  </conditionalFormatting>
  <conditionalFormatting sqref="Z35">
    <cfRule type="cellIs" dxfId="1726" priority="2247" operator="equal">
      <formula>"NÃO"</formula>
    </cfRule>
    <cfRule type="cellIs" dxfId="1725" priority="2248" operator="equal">
      <formula>"SIM"</formula>
    </cfRule>
  </conditionalFormatting>
  <conditionalFormatting sqref="Y35">
    <cfRule type="cellIs" dxfId="1724" priority="2246" operator="equal">
      <formula>"OPORTUNIDADE"</formula>
    </cfRule>
  </conditionalFormatting>
  <conditionalFormatting sqref="Y35">
    <cfRule type="cellIs" dxfId="1723" priority="2244" operator="equal">
      <formula>"NÃO"</formula>
    </cfRule>
    <cfRule type="cellIs" dxfId="1722" priority="2245" operator="equal">
      <formula>"SIM"</formula>
    </cfRule>
  </conditionalFormatting>
  <conditionalFormatting sqref="BK18">
    <cfRule type="iconSet" priority="224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2242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224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239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2238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232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231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2229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227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222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225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1721" priority="2220" operator="equal">
      <formula>"OPORTUNIDADE"</formula>
    </cfRule>
  </conditionalFormatting>
  <conditionalFormatting sqref="Z52:Z54">
    <cfRule type="cellIs" dxfId="1720" priority="2218" operator="equal">
      <formula>"NÃO"</formula>
    </cfRule>
    <cfRule type="cellIs" dxfId="1719" priority="2219" operator="equal">
      <formula>"SIM"</formula>
    </cfRule>
  </conditionalFormatting>
  <conditionalFormatting sqref="Z52:Z54">
    <cfRule type="cellIs" dxfId="1718" priority="2202" operator="equal">
      <formula>"OPORTUNIDADE"</formula>
    </cfRule>
  </conditionalFormatting>
  <conditionalFormatting sqref="Z52:Z54">
    <cfRule type="cellIs" dxfId="1717" priority="2200" operator="equal">
      <formula>"NÃO"</formula>
    </cfRule>
    <cfRule type="cellIs" dxfId="1716" priority="2201" operator="equal">
      <formula>"SIM"</formula>
    </cfRule>
  </conditionalFormatting>
  <conditionalFormatting sqref="Z52:Z54">
    <cfRule type="cellIs" dxfId="1715" priority="2199" operator="equal">
      <formula>"OPORTUNIDADE"</formula>
    </cfRule>
  </conditionalFormatting>
  <conditionalFormatting sqref="Z52:Z54">
    <cfRule type="cellIs" dxfId="1714" priority="2197" operator="equal">
      <formula>"NÃO"</formula>
    </cfRule>
    <cfRule type="cellIs" dxfId="1713" priority="2198" operator="equal">
      <formula>"SIM"</formula>
    </cfRule>
  </conditionalFormatting>
  <conditionalFormatting sqref="Z52:Z54">
    <cfRule type="cellIs" dxfId="1712" priority="2196" operator="equal">
      <formula>"OPORTUNIDADE"</formula>
    </cfRule>
  </conditionalFormatting>
  <conditionalFormatting sqref="Z52:Z54">
    <cfRule type="cellIs" dxfId="1711" priority="2194" operator="equal">
      <formula>"NÃO"</formula>
    </cfRule>
    <cfRule type="cellIs" dxfId="1710" priority="2195" operator="equal">
      <formula>"SIM"</formula>
    </cfRule>
  </conditionalFormatting>
  <conditionalFormatting sqref="Z52:Z54">
    <cfRule type="cellIs" dxfId="1709" priority="2175" operator="equal">
      <formula>"OPORTUNIDADE"</formula>
    </cfRule>
  </conditionalFormatting>
  <conditionalFormatting sqref="Z52:Z54">
    <cfRule type="cellIs" dxfId="1708" priority="2173" operator="equal">
      <formula>"NÃO"</formula>
    </cfRule>
    <cfRule type="cellIs" dxfId="1707" priority="2174" operator="equal">
      <formula>"SIM"</formula>
    </cfRule>
  </conditionalFormatting>
  <conditionalFormatting sqref="Z52:Z54">
    <cfRule type="cellIs" dxfId="1706" priority="2172" operator="equal">
      <formula>"OPORTUNIDADE"</formula>
    </cfRule>
  </conditionalFormatting>
  <conditionalFormatting sqref="Z52:Z54">
    <cfRule type="cellIs" dxfId="1705" priority="2170" operator="equal">
      <formula>"NÃO"</formula>
    </cfRule>
    <cfRule type="cellIs" dxfId="1704" priority="2171" operator="equal">
      <formula>"SIM"</formula>
    </cfRule>
  </conditionalFormatting>
  <conditionalFormatting sqref="Z52:Z54">
    <cfRule type="cellIs" dxfId="1703" priority="2157" operator="equal">
      <formula>"OPORTUNIDADE"</formula>
    </cfRule>
  </conditionalFormatting>
  <conditionalFormatting sqref="Z52:Z54">
    <cfRule type="cellIs" dxfId="1702" priority="2155" operator="equal">
      <formula>"NÃO"</formula>
    </cfRule>
    <cfRule type="cellIs" dxfId="1701" priority="2156" operator="equal">
      <formula>"SIM"</formula>
    </cfRule>
  </conditionalFormatting>
  <conditionalFormatting sqref="Z52:Z54">
    <cfRule type="cellIs" dxfId="1700" priority="2154" operator="equal">
      <formula>"OPORTUNIDADE"</formula>
    </cfRule>
  </conditionalFormatting>
  <conditionalFormatting sqref="Z52:Z54">
    <cfRule type="cellIs" dxfId="1699" priority="2152" operator="equal">
      <formula>"NÃO"</formula>
    </cfRule>
    <cfRule type="cellIs" dxfId="1698" priority="2153" operator="equal">
      <formula>"SIM"</formula>
    </cfRule>
  </conditionalFormatting>
  <conditionalFormatting sqref="Z52:Z54">
    <cfRule type="cellIs" dxfId="1697" priority="2151" operator="equal">
      <formula>"OPORTUNIDADE"</formula>
    </cfRule>
  </conditionalFormatting>
  <conditionalFormatting sqref="Z52:Z54">
    <cfRule type="cellIs" dxfId="1696" priority="2149" operator="equal">
      <formula>"NÃO"</formula>
    </cfRule>
    <cfRule type="cellIs" dxfId="1695" priority="2150" operator="equal">
      <formula>"SIM"</formula>
    </cfRule>
  </conditionalFormatting>
  <conditionalFormatting sqref="Z52:Z54">
    <cfRule type="cellIs" dxfId="1694" priority="2121" operator="equal">
      <formula>"OPORTUNIDADE"</formula>
    </cfRule>
  </conditionalFormatting>
  <conditionalFormatting sqref="Z52:Z54">
    <cfRule type="cellIs" dxfId="1693" priority="2119" operator="equal">
      <formula>"NÃO"</formula>
    </cfRule>
    <cfRule type="cellIs" dxfId="1692" priority="2120" operator="equal">
      <formula>"SIM"</formula>
    </cfRule>
  </conditionalFormatting>
  <conditionalFormatting sqref="Z52:Z54">
    <cfRule type="cellIs" dxfId="1691" priority="2118" operator="equal">
      <formula>"OPORTUNIDADE"</formula>
    </cfRule>
  </conditionalFormatting>
  <conditionalFormatting sqref="Z52:Z54">
    <cfRule type="cellIs" dxfId="1690" priority="2116" operator="equal">
      <formula>"NÃO"</formula>
    </cfRule>
    <cfRule type="cellIs" dxfId="1689" priority="2117" operator="equal">
      <formula>"SIM"</formula>
    </cfRule>
  </conditionalFormatting>
  <conditionalFormatting sqref="Z52:Z54">
    <cfRule type="cellIs" dxfId="1688" priority="2115" operator="equal">
      <formula>"OPORTUNIDADE"</formula>
    </cfRule>
  </conditionalFormatting>
  <conditionalFormatting sqref="Z52:Z54">
    <cfRule type="cellIs" dxfId="1687" priority="2113" operator="equal">
      <formula>"NÃO"</formula>
    </cfRule>
    <cfRule type="cellIs" dxfId="1686" priority="2114" operator="equal">
      <formula>"SIM"</formula>
    </cfRule>
  </conditionalFormatting>
  <conditionalFormatting sqref="Z52:Z54">
    <cfRule type="cellIs" dxfId="1685" priority="2112" operator="equal">
      <formula>"OPORTUNIDADE"</formula>
    </cfRule>
  </conditionalFormatting>
  <conditionalFormatting sqref="Z52:Z54">
    <cfRule type="cellIs" dxfId="1684" priority="2110" operator="equal">
      <formula>"NÃO"</formula>
    </cfRule>
    <cfRule type="cellIs" dxfId="1683" priority="2111" operator="equal">
      <formula>"SIM"</formula>
    </cfRule>
  </conditionalFormatting>
  <conditionalFormatting sqref="Z52:Z54">
    <cfRule type="cellIs" dxfId="1682" priority="2109" operator="equal">
      <formula>"OPORTUNIDADE"</formula>
    </cfRule>
  </conditionalFormatting>
  <conditionalFormatting sqref="Z52:Z54">
    <cfRule type="cellIs" dxfId="1681" priority="2107" operator="equal">
      <formula>"NÃO"</formula>
    </cfRule>
    <cfRule type="cellIs" dxfId="1680" priority="2108" operator="equal">
      <formula>"SIM"</formula>
    </cfRule>
  </conditionalFormatting>
  <conditionalFormatting sqref="Z52:Z54">
    <cfRule type="cellIs" dxfId="1679" priority="2106" operator="equal">
      <formula>"OPORTUNIDADE"</formula>
    </cfRule>
  </conditionalFormatting>
  <conditionalFormatting sqref="Z52:Z54">
    <cfRule type="cellIs" dxfId="1678" priority="2104" operator="equal">
      <formula>"NÃO"</formula>
    </cfRule>
    <cfRule type="cellIs" dxfId="1677" priority="2105" operator="equal">
      <formula>"SIM"</formula>
    </cfRule>
  </conditionalFormatting>
  <conditionalFormatting sqref="Z52:Z54">
    <cfRule type="cellIs" dxfId="1676" priority="2103" operator="equal">
      <formula>"OPORTUNIDADE"</formula>
    </cfRule>
  </conditionalFormatting>
  <conditionalFormatting sqref="Z52:Z54">
    <cfRule type="cellIs" dxfId="1675" priority="2101" operator="equal">
      <formula>"NÃO"</formula>
    </cfRule>
    <cfRule type="cellIs" dxfId="1674" priority="2102" operator="equal">
      <formula>"SIM"</formula>
    </cfRule>
  </conditionalFormatting>
  <conditionalFormatting sqref="Z52:Z54">
    <cfRule type="cellIs" dxfId="1673" priority="2100" operator="equal">
      <formula>"OPORTUNIDADE"</formula>
    </cfRule>
  </conditionalFormatting>
  <conditionalFormatting sqref="Z52:Z54">
    <cfRule type="cellIs" dxfId="1672" priority="2098" operator="equal">
      <formula>"NÃO"</formula>
    </cfRule>
    <cfRule type="cellIs" dxfId="1671" priority="2099" operator="equal">
      <formula>"SIM"</formula>
    </cfRule>
  </conditionalFormatting>
  <conditionalFormatting sqref="Z52:Z54">
    <cfRule type="cellIs" dxfId="1670" priority="2097" operator="equal">
      <formula>"OPORTUNIDADE"</formula>
    </cfRule>
  </conditionalFormatting>
  <conditionalFormatting sqref="Z52:Z54">
    <cfRule type="cellIs" dxfId="1669" priority="2095" operator="equal">
      <formula>"NÃO"</formula>
    </cfRule>
    <cfRule type="cellIs" dxfId="1668" priority="2096" operator="equal">
      <formula>"SIM"</formula>
    </cfRule>
  </conditionalFormatting>
  <conditionalFormatting sqref="Y54">
    <cfRule type="cellIs" dxfId="1667" priority="2094" operator="equal">
      <formula>"OPORTUNIDADE"</formula>
    </cfRule>
  </conditionalFormatting>
  <conditionalFormatting sqref="Y54">
    <cfRule type="cellIs" dxfId="1666" priority="2092" operator="equal">
      <formula>"NÃO"</formula>
    </cfRule>
    <cfRule type="cellIs" dxfId="1665" priority="2093" operator="equal">
      <formula>"SIM"</formula>
    </cfRule>
  </conditionalFormatting>
  <conditionalFormatting sqref="Z50:Z53">
    <cfRule type="cellIs" dxfId="1664" priority="2090" operator="equal">
      <formula>"OPORTUNIDADE"</formula>
    </cfRule>
  </conditionalFormatting>
  <conditionalFormatting sqref="Z50:Z53">
    <cfRule type="cellIs" dxfId="1663" priority="2088" operator="equal">
      <formula>"NÃO"</formula>
    </cfRule>
    <cfRule type="cellIs" dxfId="1662" priority="2089" operator="equal">
      <formula>"SIM"</formula>
    </cfRule>
  </conditionalFormatting>
  <conditionalFormatting sqref="Z50:Z53">
    <cfRule type="cellIs" dxfId="1661" priority="2084" operator="equal">
      <formula>"OPORTUNIDADE"</formula>
    </cfRule>
  </conditionalFormatting>
  <conditionalFormatting sqref="Z50:Z53">
    <cfRule type="cellIs" dxfId="1660" priority="2082" operator="equal">
      <formula>"NÃO"</formula>
    </cfRule>
    <cfRule type="cellIs" dxfId="1659" priority="2083" operator="equal">
      <formula>"SIM"</formula>
    </cfRule>
  </conditionalFormatting>
  <conditionalFormatting sqref="Z50:Z53">
    <cfRule type="cellIs" dxfId="1658" priority="2081" operator="equal">
      <formula>"OPORTUNIDADE"</formula>
    </cfRule>
  </conditionalFormatting>
  <conditionalFormatting sqref="Z50:Z53">
    <cfRule type="cellIs" dxfId="1657" priority="2079" operator="equal">
      <formula>"NÃO"</formula>
    </cfRule>
    <cfRule type="cellIs" dxfId="1656" priority="2080" operator="equal">
      <formula>"SIM"</formula>
    </cfRule>
  </conditionalFormatting>
  <conditionalFormatting sqref="Z51:Z53">
    <cfRule type="cellIs" dxfId="1655" priority="2078" operator="equal">
      <formula>"OPORTUNIDADE"</formula>
    </cfRule>
  </conditionalFormatting>
  <conditionalFormatting sqref="Z51:Z53">
    <cfRule type="cellIs" dxfId="1654" priority="2076" operator="equal">
      <formula>"NÃO"</formula>
    </cfRule>
    <cfRule type="cellIs" dxfId="1653" priority="2077" operator="equal">
      <formula>"SIM"</formula>
    </cfRule>
  </conditionalFormatting>
  <conditionalFormatting sqref="Z50:Z51">
    <cfRule type="cellIs" dxfId="1652" priority="2075" operator="equal">
      <formula>"OPORTUNIDADE"</formula>
    </cfRule>
  </conditionalFormatting>
  <conditionalFormatting sqref="Z50:Z51">
    <cfRule type="cellIs" dxfId="1651" priority="2073" operator="equal">
      <formula>"NÃO"</formula>
    </cfRule>
    <cfRule type="cellIs" dxfId="1650" priority="2074" operator="equal">
      <formula>"SIM"</formula>
    </cfRule>
  </conditionalFormatting>
  <conditionalFormatting sqref="Z48:Z49">
    <cfRule type="cellIs" dxfId="1649" priority="2072" operator="equal">
      <formula>"OPORTUNIDADE"</formula>
    </cfRule>
  </conditionalFormatting>
  <conditionalFormatting sqref="Z48:Z49">
    <cfRule type="cellIs" dxfId="1648" priority="2070" operator="equal">
      <formula>"NÃO"</formula>
    </cfRule>
    <cfRule type="cellIs" dxfId="1647" priority="2071" operator="equal">
      <formula>"SIM"</formula>
    </cfRule>
  </conditionalFormatting>
  <conditionalFormatting sqref="Z46">
    <cfRule type="cellIs" dxfId="1646" priority="2063" operator="equal">
      <formula>"OPORTUNIDADE"</formula>
    </cfRule>
  </conditionalFormatting>
  <conditionalFormatting sqref="Z46">
    <cfRule type="cellIs" dxfId="1645" priority="2061" operator="equal">
      <formula>"NÃO"</formula>
    </cfRule>
    <cfRule type="cellIs" dxfId="1644" priority="2062" operator="equal">
      <formula>"SIM"</formula>
    </cfRule>
  </conditionalFormatting>
  <conditionalFormatting sqref="Y46:Y53 Y55:Y56">
    <cfRule type="cellIs" dxfId="1643" priority="2057" operator="equal">
      <formula>"OPORTUNIDADE"</formula>
    </cfRule>
  </conditionalFormatting>
  <conditionalFormatting sqref="Y46:Y53 Y55:Y56">
    <cfRule type="cellIs" dxfId="1642" priority="2055" operator="equal">
      <formula>"NÃO"</formula>
    </cfRule>
    <cfRule type="cellIs" dxfId="1641" priority="2056" operator="equal">
      <formula>"SIM"</formula>
    </cfRule>
  </conditionalFormatting>
  <conditionalFormatting sqref="Z54:Z55">
    <cfRule type="cellIs" dxfId="1640" priority="2054" operator="equal">
      <formula>"OPORTUNIDADE"</formula>
    </cfRule>
  </conditionalFormatting>
  <conditionalFormatting sqref="Z54:Z55">
    <cfRule type="cellIs" dxfId="1639" priority="2052" operator="equal">
      <formula>"NÃO"</formula>
    </cfRule>
    <cfRule type="cellIs" dxfId="1638" priority="2053" operator="equal">
      <formula>"SIM"</formula>
    </cfRule>
  </conditionalFormatting>
  <conditionalFormatting sqref="Z54:Z55">
    <cfRule type="cellIs" dxfId="1637" priority="2051" operator="equal">
      <formula>"OPORTUNIDADE"</formula>
    </cfRule>
  </conditionalFormatting>
  <conditionalFormatting sqref="Z54:Z55">
    <cfRule type="cellIs" dxfId="1636" priority="2049" operator="equal">
      <formula>"NÃO"</formula>
    </cfRule>
    <cfRule type="cellIs" dxfId="1635" priority="2050" operator="equal">
      <formula>"SIM"</formula>
    </cfRule>
  </conditionalFormatting>
  <conditionalFormatting sqref="Z54:Z55">
    <cfRule type="cellIs" dxfId="1634" priority="2048" operator="equal">
      <formula>"OPORTUNIDADE"</formula>
    </cfRule>
  </conditionalFormatting>
  <conditionalFormatting sqref="Z54:Z55">
    <cfRule type="cellIs" dxfId="1633" priority="2046" operator="equal">
      <formula>"NÃO"</formula>
    </cfRule>
    <cfRule type="cellIs" dxfId="1632" priority="2047" operator="equal">
      <formula>"SIM"</formula>
    </cfRule>
  </conditionalFormatting>
  <conditionalFormatting sqref="Z54:Z55">
    <cfRule type="cellIs" dxfId="1631" priority="2045" operator="equal">
      <formula>"OPORTUNIDADE"</formula>
    </cfRule>
  </conditionalFormatting>
  <conditionalFormatting sqref="Z54:Z55">
    <cfRule type="cellIs" dxfId="1630" priority="2043" operator="equal">
      <formula>"NÃO"</formula>
    </cfRule>
    <cfRule type="cellIs" dxfId="1629" priority="2044" operator="equal">
      <formula>"SIM"</formula>
    </cfRule>
  </conditionalFormatting>
  <conditionalFormatting sqref="BJ35:BK35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04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204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03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03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03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03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03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03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031">
      <iconSet showValue="0">
        <cfvo type="percent" val="0"/>
        <cfvo type="num" val="1"/>
        <cfvo type="num" val="1" gte="0"/>
      </iconSet>
    </cfRule>
  </conditionalFormatting>
  <conditionalFormatting sqref="Z56">
    <cfRule type="cellIs" dxfId="1628" priority="2030" operator="equal">
      <formula>"OPORTUNIDADE"</formula>
    </cfRule>
  </conditionalFormatting>
  <conditionalFormatting sqref="Z56">
    <cfRule type="cellIs" dxfId="1627" priority="2028" operator="equal">
      <formula>"NÃO"</formula>
    </cfRule>
    <cfRule type="cellIs" dxfId="1626" priority="2029" operator="equal">
      <formula>"SIM"</formula>
    </cfRule>
  </conditionalFormatting>
  <conditionalFormatting sqref="BK43">
    <cfRule type="iconSet" priority="202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02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01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01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01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01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01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01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2013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012">
      <iconSet showValue="0">
        <cfvo type="percent" val="0"/>
        <cfvo type="num" val="1"/>
        <cfvo type="num" val="1" gte="0"/>
      </iconSet>
    </cfRule>
  </conditionalFormatting>
  <conditionalFormatting sqref="Z66">
    <cfRule type="cellIs" dxfId="1625" priority="2011" operator="equal">
      <formula>"OPORTUNIDADE"</formula>
    </cfRule>
  </conditionalFormatting>
  <conditionalFormatting sqref="Z66">
    <cfRule type="cellIs" dxfId="1624" priority="2009" operator="equal">
      <formula>"NÃO"</formula>
    </cfRule>
    <cfRule type="cellIs" dxfId="1623" priority="2010" operator="equal">
      <formula>"SIM"</formula>
    </cfRule>
  </conditionalFormatting>
  <conditionalFormatting sqref="Z66">
    <cfRule type="cellIs" dxfId="1622" priority="2008" operator="equal">
      <formula>"OPORTUNIDADE"</formula>
    </cfRule>
  </conditionalFormatting>
  <conditionalFormatting sqref="Z66">
    <cfRule type="cellIs" dxfId="1621" priority="2006" operator="equal">
      <formula>"NÃO"</formula>
    </cfRule>
    <cfRule type="cellIs" dxfId="1620" priority="2007" operator="equal">
      <formula>"SIM"</formula>
    </cfRule>
  </conditionalFormatting>
  <conditionalFormatting sqref="Z66">
    <cfRule type="cellIs" dxfId="1619" priority="2005" operator="equal">
      <formula>"OPORTUNIDADE"</formula>
    </cfRule>
  </conditionalFormatting>
  <conditionalFormatting sqref="Z66">
    <cfRule type="cellIs" dxfId="1618" priority="2003" operator="equal">
      <formula>"NÃO"</formula>
    </cfRule>
    <cfRule type="cellIs" dxfId="1617" priority="2004" operator="equal">
      <formula>"SIM"</formula>
    </cfRule>
  </conditionalFormatting>
  <conditionalFormatting sqref="Z66">
    <cfRule type="cellIs" dxfId="1616" priority="2002" operator="equal">
      <formula>"OPORTUNIDADE"</formula>
    </cfRule>
  </conditionalFormatting>
  <conditionalFormatting sqref="Z66">
    <cfRule type="cellIs" dxfId="1615" priority="2000" operator="equal">
      <formula>"NÃO"</formula>
    </cfRule>
    <cfRule type="cellIs" dxfId="1614" priority="2001" operator="equal">
      <formula>"SIM"</formula>
    </cfRule>
  </conditionalFormatting>
  <conditionalFormatting sqref="Z66">
    <cfRule type="cellIs" dxfId="1613" priority="1999" operator="equal">
      <formula>"OPORTUNIDADE"</formula>
    </cfRule>
  </conditionalFormatting>
  <conditionalFormatting sqref="Z66">
    <cfRule type="cellIs" dxfId="1612" priority="1997" operator="equal">
      <formula>"NÃO"</formula>
    </cfRule>
    <cfRule type="cellIs" dxfId="1611" priority="1998" operator="equal">
      <formula>"SIM"</formula>
    </cfRule>
  </conditionalFormatting>
  <conditionalFormatting sqref="Y66">
    <cfRule type="cellIs" dxfId="1610" priority="1996" operator="equal">
      <formula>"OPORTUNIDADE"</formula>
    </cfRule>
  </conditionalFormatting>
  <conditionalFormatting sqref="Y66">
    <cfRule type="cellIs" dxfId="1609" priority="1994" operator="equal">
      <formula>"NÃO"</formula>
    </cfRule>
    <cfRule type="cellIs" dxfId="1608" priority="1995" operator="equal">
      <formula>"SIM"</formula>
    </cfRule>
  </conditionalFormatting>
  <conditionalFormatting sqref="Z65">
    <cfRule type="cellIs" dxfId="1607" priority="1993" operator="equal">
      <formula>"OPORTUNIDADE"</formula>
    </cfRule>
  </conditionalFormatting>
  <conditionalFormatting sqref="Z65">
    <cfRule type="cellIs" dxfId="1606" priority="1991" operator="equal">
      <formula>"NÃO"</formula>
    </cfRule>
    <cfRule type="cellIs" dxfId="1605" priority="1992" operator="equal">
      <formula>"SIM"</formula>
    </cfRule>
  </conditionalFormatting>
  <conditionalFormatting sqref="Z65">
    <cfRule type="cellIs" dxfId="1604" priority="1990" operator="equal">
      <formula>"OPORTUNIDADE"</formula>
    </cfRule>
  </conditionalFormatting>
  <conditionalFormatting sqref="Z65">
    <cfRule type="cellIs" dxfId="1603" priority="1988" operator="equal">
      <formula>"NÃO"</formula>
    </cfRule>
    <cfRule type="cellIs" dxfId="1602" priority="1989" operator="equal">
      <formula>"SIM"</formula>
    </cfRule>
  </conditionalFormatting>
  <conditionalFormatting sqref="Z65">
    <cfRule type="cellIs" dxfId="1601" priority="1987" operator="equal">
      <formula>"OPORTUNIDADE"</formula>
    </cfRule>
  </conditionalFormatting>
  <conditionalFormatting sqref="Z65">
    <cfRule type="cellIs" dxfId="1600" priority="1985" operator="equal">
      <formula>"NÃO"</formula>
    </cfRule>
    <cfRule type="cellIs" dxfId="1599" priority="1986" operator="equal">
      <formula>"SIM"</formula>
    </cfRule>
  </conditionalFormatting>
  <conditionalFormatting sqref="Z65">
    <cfRule type="cellIs" dxfId="1598" priority="1984" operator="equal">
      <formula>"OPORTUNIDADE"</formula>
    </cfRule>
  </conditionalFormatting>
  <conditionalFormatting sqref="Z65">
    <cfRule type="cellIs" dxfId="1597" priority="1982" operator="equal">
      <formula>"NÃO"</formula>
    </cfRule>
    <cfRule type="cellIs" dxfId="1596" priority="1983" operator="equal">
      <formula>"SIM"</formula>
    </cfRule>
  </conditionalFormatting>
  <conditionalFormatting sqref="Z65">
    <cfRule type="cellIs" dxfId="1595" priority="1981" operator="equal">
      <formula>"OPORTUNIDADE"</formula>
    </cfRule>
  </conditionalFormatting>
  <conditionalFormatting sqref="Z65">
    <cfRule type="cellIs" dxfId="1594" priority="1979" operator="equal">
      <formula>"NÃO"</formula>
    </cfRule>
    <cfRule type="cellIs" dxfId="1593" priority="1980" operator="equal">
      <formula>"SIM"</formula>
    </cfRule>
  </conditionalFormatting>
  <conditionalFormatting sqref="Y65">
    <cfRule type="cellIs" dxfId="1592" priority="1978" operator="equal">
      <formula>"OPORTUNIDADE"</formula>
    </cfRule>
  </conditionalFormatting>
  <conditionalFormatting sqref="Y65">
    <cfRule type="cellIs" dxfId="1591" priority="1976" operator="equal">
      <formula>"NÃO"</formula>
    </cfRule>
    <cfRule type="cellIs" dxfId="1590" priority="1977" operator="equal">
      <formula>"SIM"</formula>
    </cfRule>
  </conditionalFormatting>
  <conditionalFormatting sqref="Z69">
    <cfRule type="cellIs" dxfId="1589" priority="1972" operator="equal">
      <formula>"OPORTUNIDADE"</formula>
    </cfRule>
  </conditionalFormatting>
  <conditionalFormatting sqref="Z69">
    <cfRule type="cellIs" dxfId="1588" priority="1970" operator="equal">
      <formula>"NÃO"</formula>
    </cfRule>
    <cfRule type="cellIs" dxfId="1587" priority="1971" operator="equal">
      <formula>"SIM"</formula>
    </cfRule>
  </conditionalFormatting>
  <conditionalFormatting sqref="Z69">
    <cfRule type="cellIs" dxfId="1586" priority="1969" operator="equal">
      <formula>"OPORTUNIDADE"</formula>
    </cfRule>
  </conditionalFormatting>
  <conditionalFormatting sqref="Z69">
    <cfRule type="cellIs" dxfId="1585" priority="1967" operator="equal">
      <formula>"NÃO"</formula>
    </cfRule>
    <cfRule type="cellIs" dxfId="1584" priority="1968" operator="equal">
      <formula>"SIM"</formula>
    </cfRule>
  </conditionalFormatting>
  <conditionalFormatting sqref="Z69">
    <cfRule type="cellIs" dxfId="1583" priority="1966" operator="equal">
      <formula>"OPORTUNIDADE"</formula>
    </cfRule>
  </conditionalFormatting>
  <conditionalFormatting sqref="Z69">
    <cfRule type="cellIs" dxfId="1582" priority="1964" operator="equal">
      <formula>"NÃO"</formula>
    </cfRule>
    <cfRule type="cellIs" dxfId="1581" priority="1965" operator="equal">
      <formula>"SIM"</formula>
    </cfRule>
  </conditionalFormatting>
  <conditionalFormatting sqref="Z69">
    <cfRule type="cellIs" dxfId="1580" priority="1963" operator="equal">
      <formula>"OPORTUNIDADE"</formula>
    </cfRule>
  </conditionalFormatting>
  <conditionalFormatting sqref="Z69">
    <cfRule type="cellIs" dxfId="1579" priority="1961" operator="equal">
      <formula>"NÃO"</formula>
    </cfRule>
    <cfRule type="cellIs" dxfId="1578" priority="1962" operator="equal">
      <formula>"SIM"</formula>
    </cfRule>
  </conditionalFormatting>
  <conditionalFormatting sqref="BP50">
    <cfRule type="iconSet" priority="1960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195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958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95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955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1577" priority="1953" operator="equal">
      <formula>"OPORTUNIDADE"</formula>
    </cfRule>
  </conditionalFormatting>
  <conditionalFormatting sqref="Z77:Z78">
    <cfRule type="cellIs" dxfId="1576" priority="1951" operator="equal">
      <formula>"NÃO"</formula>
    </cfRule>
    <cfRule type="cellIs" dxfId="1575" priority="1952" operator="equal">
      <formula>"SIM"</formula>
    </cfRule>
  </conditionalFormatting>
  <conditionalFormatting sqref="Y77:Y78 Y80:Y85">
    <cfRule type="cellIs" dxfId="1574" priority="1947" operator="equal">
      <formula>"OPORTUNIDADE"</formula>
    </cfRule>
  </conditionalFormatting>
  <conditionalFormatting sqref="Y77:Y78 Y80:Y85">
    <cfRule type="cellIs" dxfId="1573" priority="1945" operator="equal">
      <formula>"NÃO"</formula>
    </cfRule>
    <cfRule type="cellIs" dxfId="1572" priority="1946" operator="equal">
      <formula>"SIM"</formula>
    </cfRule>
  </conditionalFormatting>
  <conditionalFormatting sqref="BK69">
    <cfRule type="iconSet" priority="194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941">
      <iconSet showValue="0">
        <cfvo type="percent" val="0"/>
        <cfvo type="num" val="1"/>
        <cfvo type="num" val="1" gte="0"/>
      </iconSet>
    </cfRule>
  </conditionalFormatting>
  <conditionalFormatting sqref="Z84">
    <cfRule type="cellIs" dxfId="1571" priority="1940" operator="equal">
      <formula>"OPORTUNIDADE"</formula>
    </cfRule>
  </conditionalFormatting>
  <conditionalFormatting sqref="Z84">
    <cfRule type="cellIs" dxfId="1570" priority="1938" operator="equal">
      <formula>"NÃO"</formula>
    </cfRule>
    <cfRule type="cellIs" dxfId="1569" priority="1939" operator="equal">
      <formula>"SIM"</formula>
    </cfRule>
  </conditionalFormatting>
  <conditionalFormatting sqref="Z84">
    <cfRule type="cellIs" dxfId="1568" priority="1937" operator="equal">
      <formula>"OPORTUNIDADE"</formula>
    </cfRule>
  </conditionalFormatting>
  <conditionalFormatting sqref="Z84">
    <cfRule type="cellIs" dxfId="1567" priority="1935" operator="equal">
      <formula>"NÃO"</formula>
    </cfRule>
    <cfRule type="cellIs" dxfId="1566" priority="1936" operator="equal">
      <formula>"SIM"</formula>
    </cfRule>
  </conditionalFormatting>
  <conditionalFormatting sqref="Z84">
    <cfRule type="cellIs" dxfId="1565" priority="1934" operator="equal">
      <formula>"OPORTUNIDADE"</formula>
    </cfRule>
  </conditionalFormatting>
  <conditionalFormatting sqref="Z84">
    <cfRule type="cellIs" dxfId="1564" priority="1932" operator="equal">
      <formula>"NÃO"</formula>
    </cfRule>
    <cfRule type="cellIs" dxfId="1563" priority="1933" operator="equal">
      <formula>"SIM"</formula>
    </cfRule>
  </conditionalFormatting>
  <conditionalFormatting sqref="Z84">
    <cfRule type="cellIs" dxfId="1562" priority="1931" operator="equal">
      <formula>"OPORTUNIDADE"</formula>
    </cfRule>
  </conditionalFormatting>
  <conditionalFormatting sqref="Z84">
    <cfRule type="cellIs" dxfId="1561" priority="1929" operator="equal">
      <formula>"NÃO"</formula>
    </cfRule>
    <cfRule type="cellIs" dxfId="1560" priority="1930" operator="equal">
      <formula>"SIM"</formula>
    </cfRule>
  </conditionalFormatting>
  <conditionalFormatting sqref="Z94:Z95">
    <cfRule type="cellIs" dxfId="1559" priority="1928" operator="equal">
      <formula>"OPORTUNIDADE"</formula>
    </cfRule>
  </conditionalFormatting>
  <conditionalFormatting sqref="Z94:Z95">
    <cfRule type="cellIs" dxfId="1558" priority="1926" operator="equal">
      <formula>"NÃO"</formula>
    </cfRule>
    <cfRule type="cellIs" dxfId="1557" priority="1927" operator="equal">
      <formula>"SIM"</formula>
    </cfRule>
  </conditionalFormatting>
  <conditionalFormatting sqref="Z94:Z95">
    <cfRule type="cellIs" dxfId="1556" priority="1925" operator="equal">
      <formula>"OPORTUNIDADE"</formula>
    </cfRule>
  </conditionalFormatting>
  <conditionalFormatting sqref="Z94:Z95">
    <cfRule type="cellIs" dxfId="1555" priority="1923" operator="equal">
      <formula>"NÃO"</formula>
    </cfRule>
    <cfRule type="cellIs" dxfId="1554" priority="1924" operator="equal">
      <formula>"SIM"</formula>
    </cfRule>
  </conditionalFormatting>
  <conditionalFormatting sqref="Z94:Z95">
    <cfRule type="cellIs" dxfId="1553" priority="1922" operator="equal">
      <formula>"OPORTUNIDADE"</formula>
    </cfRule>
  </conditionalFormatting>
  <conditionalFormatting sqref="Z94:Z95">
    <cfRule type="cellIs" dxfId="1552" priority="1920" operator="equal">
      <formula>"NÃO"</formula>
    </cfRule>
    <cfRule type="cellIs" dxfId="1551" priority="1921" operator="equal">
      <formula>"SIM"</formula>
    </cfRule>
  </conditionalFormatting>
  <conditionalFormatting sqref="Z94:Z95">
    <cfRule type="cellIs" dxfId="1550" priority="1919" operator="equal">
      <formula>"OPORTUNIDADE"</formula>
    </cfRule>
  </conditionalFormatting>
  <conditionalFormatting sqref="Z94:Z95">
    <cfRule type="cellIs" dxfId="1549" priority="1917" operator="equal">
      <formula>"NÃO"</formula>
    </cfRule>
    <cfRule type="cellIs" dxfId="1548" priority="1918" operator="equal">
      <formula>"SIM"</formula>
    </cfRule>
  </conditionalFormatting>
  <conditionalFormatting sqref="Z94:Z95">
    <cfRule type="cellIs" dxfId="1547" priority="1916" operator="equal">
      <formula>"OPORTUNIDADE"</formula>
    </cfRule>
  </conditionalFormatting>
  <conditionalFormatting sqref="Z94:Z95">
    <cfRule type="cellIs" dxfId="1546" priority="1914" operator="equal">
      <formula>"NÃO"</formula>
    </cfRule>
    <cfRule type="cellIs" dxfId="1545" priority="1915" operator="equal">
      <formula>"SIM"</formula>
    </cfRule>
  </conditionalFormatting>
  <conditionalFormatting sqref="Z82">
    <cfRule type="cellIs" dxfId="1544" priority="1910" operator="equal">
      <formula>"OPORTUNIDADE"</formula>
    </cfRule>
  </conditionalFormatting>
  <conditionalFormatting sqref="Z82">
    <cfRule type="cellIs" dxfId="1543" priority="1908" operator="equal">
      <formula>"NÃO"</formula>
    </cfRule>
    <cfRule type="cellIs" dxfId="1542" priority="1909" operator="equal">
      <formula>"SIM"</formula>
    </cfRule>
  </conditionalFormatting>
  <conditionalFormatting sqref="Z82">
    <cfRule type="cellIs" dxfId="1541" priority="1907" operator="equal">
      <formula>"OPORTUNIDADE"</formula>
    </cfRule>
  </conditionalFormatting>
  <conditionalFormatting sqref="Z82">
    <cfRule type="cellIs" dxfId="1540" priority="1905" operator="equal">
      <formula>"NÃO"</formula>
    </cfRule>
    <cfRule type="cellIs" dxfId="1539" priority="1906" operator="equal">
      <formula>"SIM"</formula>
    </cfRule>
  </conditionalFormatting>
  <conditionalFormatting sqref="Z82">
    <cfRule type="cellIs" dxfId="1538" priority="1904" operator="equal">
      <formula>"OPORTUNIDADE"</formula>
    </cfRule>
  </conditionalFormatting>
  <conditionalFormatting sqref="Z82">
    <cfRule type="cellIs" dxfId="1537" priority="1902" operator="equal">
      <formula>"NÃO"</formula>
    </cfRule>
    <cfRule type="cellIs" dxfId="1536" priority="1903" operator="equal">
      <formula>"SIM"</formula>
    </cfRule>
  </conditionalFormatting>
  <conditionalFormatting sqref="Z82">
    <cfRule type="cellIs" dxfId="1535" priority="1901" operator="equal">
      <formula>"OPORTUNIDADE"</formula>
    </cfRule>
  </conditionalFormatting>
  <conditionalFormatting sqref="Z82">
    <cfRule type="cellIs" dxfId="1534" priority="1899" operator="equal">
      <formula>"NÃO"</formula>
    </cfRule>
    <cfRule type="cellIs" dxfId="1533" priority="1900" operator="equal">
      <formula>"SIM"</formula>
    </cfRule>
  </conditionalFormatting>
  <conditionalFormatting sqref="Z82">
    <cfRule type="cellIs" dxfId="1532" priority="1898" operator="equal">
      <formula>"OPORTUNIDADE"</formula>
    </cfRule>
  </conditionalFormatting>
  <conditionalFormatting sqref="Z82">
    <cfRule type="cellIs" dxfId="1531" priority="1896" operator="equal">
      <formula>"NÃO"</formula>
    </cfRule>
    <cfRule type="cellIs" dxfId="1530" priority="1897" operator="equal">
      <formula>"SIM"</formula>
    </cfRule>
  </conditionalFormatting>
  <conditionalFormatting sqref="Z87">
    <cfRule type="cellIs" dxfId="1529" priority="1892" operator="equal">
      <formula>"OPORTUNIDADE"</formula>
    </cfRule>
  </conditionalFormatting>
  <conditionalFormatting sqref="Z87">
    <cfRule type="cellIs" dxfId="1528" priority="1890" operator="equal">
      <formula>"NÃO"</formula>
    </cfRule>
    <cfRule type="cellIs" dxfId="1527" priority="1891" operator="equal">
      <formula>"SIM"</formula>
    </cfRule>
  </conditionalFormatting>
  <conditionalFormatting sqref="Z87">
    <cfRule type="cellIs" dxfId="1526" priority="1889" operator="equal">
      <formula>"OPORTUNIDADE"</formula>
    </cfRule>
  </conditionalFormatting>
  <conditionalFormatting sqref="Z87">
    <cfRule type="cellIs" dxfId="1525" priority="1887" operator="equal">
      <formula>"NÃO"</formula>
    </cfRule>
    <cfRule type="cellIs" dxfId="1524" priority="1888" operator="equal">
      <formula>"SIM"</formula>
    </cfRule>
  </conditionalFormatting>
  <conditionalFormatting sqref="Z87">
    <cfRule type="cellIs" dxfId="1523" priority="1886" operator="equal">
      <formula>"OPORTUNIDADE"</formula>
    </cfRule>
  </conditionalFormatting>
  <conditionalFormatting sqref="Z87">
    <cfRule type="cellIs" dxfId="1522" priority="1884" operator="equal">
      <formula>"NÃO"</formula>
    </cfRule>
    <cfRule type="cellIs" dxfId="1521" priority="1885" operator="equal">
      <formula>"SIM"</formula>
    </cfRule>
  </conditionalFormatting>
  <conditionalFormatting sqref="Z87">
    <cfRule type="cellIs" dxfId="1520" priority="1883" operator="equal">
      <formula>"OPORTUNIDADE"</formula>
    </cfRule>
  </conditionalFormatting>
  <conditionalFormatting sqref="Z87">
    <cfRule type="cellIs" dxfId="1519" priority="1881" operator="equal">
      <formula>"NÃO"</formula>
    </cfRule>
    <cfRule type="cellIs" dxfId="1518" priority="1882" operator="equal">
      <formula>"SIM"</formula>
    </cfRule>
  </conditionalFormatting>
  <conditionalFormatting sqref="Z87">
    <cfRule type="cellIs" dxfId="1517" priority="1880" operator="equal">
      <formula>"OPORTUNIDADE"</formula>
    </cfRule>
  </conditionalFormatting>
  <conditionalFormatting sqref="Z87">
    <cfRule type="cellIs" dxfId="1516" priority="1878" operator="equal">
      <formula>"NÃO"</formula>
    </cfRule>
    <cfRule type="cellIs" dxfId="1515" priority="1879" operator="equal">
      <formula>"SIM"</formula>
    </cfRule>
  </conditionalFormatting>
  <conditionalFormatting sqref="Z95:Z96">
    <cfRule type="cellIs" dxfId="1514" priority="1877" operator="equal">
      <formula>"OPORTUNIDADE"</formula>
    </cfRule>
  </conditionalFormatting>
  <conditionalFormatting sqref="Z95:Z96">
    <cfRule type="cellIs" dxfId="1513" priority="1875" operator="equal">
      <formula>"NÃO"</formula>
    </cfRule>
    <cfRule type="cellIs" dxfId="1512" priority="1876" operator="equal">
      <formula>"SIM"</formula>
    </cfRule>
  </conditionalFormatting>
  <conditionalFormatting sqref="Z95:Z96">
    <cfRule type="cellIs" dxfId="1511" priority="1874" operator="equal">
      <formula>"OPORTUNIDADE"</formula>
    </cfRule>
  </conditionalFormatting>
  <conditionalFormatting sqref="Z95:Z96">
    <cfRule type="cellIs" dxfId="1510" priority="1872" operator="equal">
      <formula>"NÃO"</formula>
    </cfRule>
    <cfRule type="cellIs" dxfId="1509" priority="1873" operator="equal">
      <formula>"SIM"</formula>
    </cfRule>
  </conditionalFormatting>
  <conditionalFormatting sqref="Z95:Z96">
    <cfRule type="cellIs" dxfId="1508" priority="1871" operator="equal">
      <formula>"OPORTUNIDADE"</formula>
    </cfRule>
  </conditionalFormatting>
  <conditionalFormatting sqref="Z95:Z96">
    <cfRule type="cellIs" dxfId="1507" priority="1869" operator="equal">
      <formula>"NÃO"</formula>
    </cfRule>
    <cfRule type="cellIs" dxfId="1506" priority="1870" operator="equal">
      <formula>"SIM"</formula>
    </cfRule>
  </conditionalFormatting>
  <conditionalFormatting sqref="Z95:Z96">
    <cfRule type="cellIs" dxfId="1505" priority="1868" operator="equal">
      <formula>"OPORTUNIDADE"</formula>
    </cfRule>
  </conditionalFormatting>
  <conditionalFormatting sqref="Z95:Z96">
    <cfRule type="cellIs" dxfId="1504" priority="1866" operator="equal">
      <formula>"NÃO"</formula>
    </cfRule>
    <cfRule type="cellIs" dxfId="1503" priority="1867" operator="equal">
      <formula>"SIM"</formula>
    </cfRule>
  </conditionalFormatting>
  <conditionalFormatting sqref="Z95:Z96">
    <cfRule type="cellIs" dxfId="1502" priority="1865" operator="equal">
      <formula>"OPORTUNIDADE"</formula>
    </cfRule>
  </conditionalFormatting>
  <conditionalFormatting sqref="Z95:Z96">
    <cfRule type="cellIs" dxfId="1501" priority="1863" operator="equal">
      <formula>"NÃO"</formula>
    </cfRule>
    <cfRule type="cellIs" dxfId="1500" priority="1864" operator="equal">
      <formula>"SIM"</formula>
    </cfRule>
  </conditionalFormatting>
  <conditionalFormatting sqref="Z98:Z99">
    <cfRule type="cellIs" dxfId="1499" priority="1862" operator="equal">
      <formula>"OPORTUNIDADE"</formula>
    </cfRule>
  </conditionalFormatting>
  <conditionalFormatting sqref="Z98:Z99">
    <cfRule type="cellIs" dxfId="1498" priority="1860" operator="equal">
      <formula>"NÃO"</formula>
    </cfRule>
    <cfRule type="cellIs" dxfId="1497" priority="1861" operator="equal">
      <formula>"SIM"</formula>
    </cfRule>
  </conditionalFormatting>
  <conditionalFormatting sqref="Z98:Z99">
    <cfRule type="cellIs" dxfId="1496" priority="1844" operator="equal">
      <formula>"OPORTUNIDADE"</formula>
    </cfRule>
  </conditionalFormatting>
  <conditionalFormatting sqref="Z98:Z99">
    <cfRule type="cellIs" dxfId="1495" priority="1842" operator="equal">
      <formula>"NÃO"</formula>
    </cfRule>
    <cfRule type="cellIs" dxfId="1494" priority="1843" operator="equal">
      <formula>"SIM"</formula>
    </cfRule>
  </conditionalFormatting>
  <conditionalFormatting sqref="Z98:Z99">
    <cfRule type="cellIs" dxfId="1493" priority="1841" operator="equal">
      <formula>"OPORTUNIDADE"</formula>
    </cfRule>
  </conditionalFormatting>
  <conditionalFormatting sqref="Z98:Z99">
    <cfRule type="cellIs" dxfId="1492" priority="1839" operator="equal">
      <formula>"NÃO"</formula>
    </cfRule>
    <cfRule type="cellIs" dxfId="1491" priority="1840" operator="equal">
      <formula>"SIM"</formula>
    </cfRule>
  </conditionalFormatting>
  <conditionalFormatting sqref="Z98:Z99">
    <cfRule type="cellIs" dxfId="1490" priority="1838" operator="equal">
      <formula>"OPORTUNIDADE"</formula>
    </cfRule>
  </conditionalFormatting>
  <conditionalFormatting sqref="Z98:Z99">
    <cfRule type="cellIs" dxfId="1489" priority="1836" operator="equal">
      <formula>"NÃO"</formula>
    </cfRule>
    <cfRule type="cellIs" dxfId="1488" priority="1837" operator="equal">
      <formula>"SIM"</formula>
    </cfRule>
  </conditionalFormatting>
  <conditionalFormatting sqref="Z98:Z99">
    <cfRule type="cellIs" dxfId="1487" priority="1817" operator="equal">
      <formula>"OPORTUNIDADE"</formula>
    </cfRule>
  </conditionalFormatting>
  <conditionalFormatting sqref="Z98:Z99">
    <cfRule type="cellIs" dxfId="1486" priority="1815" operator="equal">
      <formula>"NÃO"</formula>
    </cfRule>
    <cfRule type="cellIs" dxfId="1485" priority="1816" operator="equal">
      <formula>"SIM"</formula>
    </cfRule>
  </conditionalFormatting>
  <conditionalFormatting sqref="Z98:Z99">
    <cfRule type="cellIs" dxfId="1484" priority="1814" operator="equal">
      <formula>"OPORTUNIDADE"</formula>
    </cfRule>
  </conditionalFormatting>
  <conditionalFormatting sqref="Z98:Z99">
    <cfRule type="cellIs" dxfId="1483" priority="1812" operator="equal">
      <formula>"NÃO"</formula>
    </cfRule>
    <cfRule type="cellIs" dxfId="1482" priority="1813" operator="equal">
      <formula>"SIM"</formula>
    </cfRule>
  </conditionalFormatting>
  <conditionalFormatting sqref="Z98:Z99">
    <cfRule type="cellIs" dxfId="1481" priority="1799" operator="equal">
      <formula>"OPORTUNIDADE"</formula>
    </cfRule>
  </conditionalFormatting>
  <conditionalFormatting sqref="Z98:Z99">
    <cfRule type="cellIs" dxfId="1480" priority="1797" operator="equal">
      <formula>"NÃO"</formula>
    </cfRule>
    <cfRule type="cellIs" dxfId="1479" priority="1798" operator="equal">
      <formula>"SIM"</formula>
    </cfRule>
  </conditionalFormatting>
  <conditionalFormatting sqref="Z98:Z99">
    <cfRule type="cellIs" dxfId="1478" priority="1796" operator="equal">
      <formula>"OPORTUNIDADE"</formula>
    </cfRule>
  </conditionalFormatting>
  <conditionalFormatting sqref="Z98:Z99">
    <cfRule type="cellIs" dxfId="1477" priority="1794" operator="equal">
      <formula>"NÃO"</formula>
    </cfRule>
    <cfRule type="cellIs" dxfId="1476" priority="1795" operator="equal">
      <formula>"SIM"</formula>
    </cfRule>
  </conditionalFormatting>
  <conditionalFormatting sqref="Z98:Z99">
    <cfRule type="cellIs" dxfId="1475" priority="1793" operator="equal">
      <formula>"OPORTUNIDADE"</formula>
    </cfRule>
  </conditionalFormatting>
  <conditionalFormatting sqref="Z98:Z99">
    <cfRule type="cellIs" dxfId="1474" priority="1791" operator="equal">
      <formula>"NÃO"</formula>
    </cfRule>
    <cfRule type="cellIs" dxfId="1473" priority="1792" operator="equal">
      <formula>"SIM"</formula>
    </cfRule>
  </conditionalFormatting>
  <conditionalFormatting sqref="Z98:Z99">
    <cfRule type="cellIs" dxfId="1472" priority="1763" operator="equal">
      <formula>"OPORTUNIDADE"</formula>
    </cfRule>
  </conditionalFormatting>
  <conditionalFormatting sqref="Z98:Z99">
    <cfRule type="cellIs" dxfId="1471" priority="1761" operator="equal">
      <formula>"NÃO"</formula>
    </cfRule>
    <cfRule type="cellIs" dxfId="1470" priority="1762" operator="equal">
      <formula>"SIM"</formula>
    </cfRule>
  </conditionalFormatting>
  <conditionalFormatting sqref="Z98:Z99">
    <cfRule type="cellIs" dxfId="1469" priority="1760" operator="equal">
      <formula>"OPORTUNIDADE"</formula>
    </cfRule>
  </conditionalFormatting>
  <conditionalFormatting sqref="Z98:Z99">
    <cfRule type="cellIs" dxfId="1468" priority="1758" operator="equal">
      <formula>"NÃO"</formula>
    </cfRule>
    <cfRule type="cellIs" dxfId="1467" priority="1759" operator="equal">
      <formula>"SIM"</formula>
    </cfRule>
  </conditionalFormatting>
  <conditionalFormatting sqref="Z98:Z99">
    <cfRule type="cellIs" dxfId="1466" priority="1757" operator="equal">
      <formula>"OPORTUNIDADE"</formula>
    </cfRule>
  </conditionalFormatting>
  <conditionalFormatting sqref="Z98:Z99">
    <cfRule type="cellIs" dxfId="1465" priority="1755" operator="equal">
      <formula>"NÃO"</formula>
    </cfRule>
    <cfRule type="cellIs" dxfId="1464" priority="1756" operator="equal">
      <formula>"SIM"</formula>
    </cfRule>
  </conditionalFormatting>
  <conditionalFormatting sqref="Z98:Z99">
    <cfRule type="cellIs" dxfId="1463" priority="1754" operator="equal">
      <formula>"OPORTUNIDADE"</formula>
    </cfRule>
  </conditionalFormatting>
  <conditionalFormatting sqref="Z98:Z99">
    <cfRule type="cellIs" dxfId="1462" priority="1752" operator="equal">
      <formula>"NÃO"</formula>
    </cfRule>
    <cfRule type="cellIs" dxfId="1461" priority="1753" operator="equal">
      <formula>"SIM"</formula>
    </cfRule>
  </conditionalFormatting>
  <conditionalFormatting sqref="Z98:Z99">
    <cfRule type="cellIs" dxfId="1460" priority="1751" operator="equal">
      <formula>"OPORTUNIDADE"</formula>
    </cfRule>
  </conditionalFormatting>
  <conditionalFormatting sqref="Z98:Z99">
    <cfRule type="cellIs" dxfId="1459" priority="1749" operator="equal">
      <formula>"NÃO"</formula>
    </cfRule>
    <cfRule type="cellIs" dxfId="1458" priority="1750" operator="equal">
      <formula>"SIM"</formula>
    </cfRule>
  </conditionalFormatting>
  <conditionalFormatting sqref="Z98:Z99">
    <cfRule type="cellIs" dxfId="1457" priority="1748" operator="equal">
      <formula>"OPORTUNIDADE"</formula>
    </cfRule>
  </conditionalFormatting>
  <conditionalFormatting sqref="Z98:Z99">
    <cfRule type="cellIs" dxfId="1456" priority="1746" operator="equal">
      <formula>"NÃO"</formula>
    </cfRule>
    <cfRule type="cellIs" dxfId="1455" priority="1747" operator="equal">
      <formula>"SIM"</formula>
    </cfRule>
  </conditionalFormatting>
  <conditionalFormatting sqref="Z98:Z99">
    <cfRule type="cellIs" dxfId="1454" priority="1745" operator="equal">
      <formula>"OPORTUNIDADE"</formula>
    </cfRule>
  </conditionalFormatting>
  <conditionalFormatting sqref="Z98:Z99">
    <cfRule type="cellIs" dxfId="1453" priority="1743" operator="equal">
      <formula>"NÃO"</formula>
    </cfRule>
    <cfRule type="cellIs" dxfId="1452" priority="1744" operator="equal">
      <formula>"SIM"</formula>
    </cfRule>
  </conditionalFormatting>
  <conditionalFormatting sqref="Z98:Z99">
    <cfRule type="cellIs" dxfId="1451" priority="1742" operator="equal">
      <formula>"OPORTUNIDADE"</formula>
    </cfRule>
  </conditionalFormatting>
  <conditionalFormatting sqref="Z98:Z99">
    <cfRule type="cellIs" dxfId="1450" priority="1740" operator="equal">
      <formula>"NÃO"</formula>
    </cfRule>
    <cfRule type="cellIs" dxfId="1449" priority="1741" operator="equal">
      <formula>"SIM"</formula>
    </cfRule>
  </conditionalFormatting>
  <conditionalFormatting sqref="Z98:Z99">
    <cfRule type="cellIs" dxfId="1448" priority="1739" operator="equal">
      <formula>"OPORTUNIDADE"</formula>
    </cfRule>
  </conditionalFormatting>
  <conditionalFormatting sqref="Z98:Z99">
    <cfRule type="cellIs" dxfId="1447" priority="1737" operator="equal">
      <formula>"NÃO"</formula>
    </cfRule>
    <cfRule type="cellIs" dxfId="1446" priority="1738" operator="equal">
      <formula>"SIM"</formula>
    </cfRule>
  </conditionalFormatting>
  <conditionalFormatting sqref="Y98:Y99">
    <cfRule type="cellIs" dxfId="1445" priority="1736" operator="equal">
      <formula>"OPORTUNIDADE"</formula>
    </cfRule>
  </conditionalFormatting>
  <conditionalFormatting sqref="Y98:Y99">
    <cfRule type="cellIs" dxfId="1444" priority="1734" operator="equal">
      <formula>"NÃO"</formula>
    </cfRule>
    <cfRule type="cellIs" dxfId="1443" priority="1735" operator="equal">
      <formula>"SIM"</formula>
    </cfRule>
  </conditionalFormatting>
  <conditionalFormatting sqref="Z98:Z100">
    <cfRule type="cellIs" dxfId="1442" priority="1733" operator="equal">
      <formula>"OPORTUNIDADE"</formula>
    </cfRule>
  </conditionalFormatting>
  <conditionalFormatting sqref="Z98:Z100">
    <cfRule type="cellIs" dxfId="1441" priority="1731" operator="equal">
      <formula>"NÃO"</formula>
    </cfRule>
    <cfRule type="cellIs" dxfId="1440" priority="1732" operator="equal">
      <formula>"SIM"</formula>
    </cfRule>
  </conditionalFormatting>
  <conditionalFormatting sqref="Z98:Z100">
    <cfRule type="cellIs" dxfId="1439" priority="1730" operator="equal">
      <formula>"OPORTUNIDADE"</formula>
    </cfRule>
  </conditionalFormatting>
  <conditionalFormatting sqref="Z98:Z100">
    <cfRule type="cellIs" dxfId="1438" priority="1728" operator="equal">
      <formula>"NÃO"</formula>
    </cfRule>
    <cfRule type="cellIs" dxfId="1437" priority="1729" operator="equal">
      <formula>"SIM"</formula>
    </cfRule>
  </conditionalFormatting>
  <conditionalFormatting sqref="Z98:Z100">
    <cfRule type="cellIs" dxfId="1436" priority="1727" operator="equal">
      <formula>"OPORTUNIDADE"</formula>
    </cfRule>
  </conditionalFormatting>
  <conditionalFormatting sqref="Z98:Z100">
    <cfRule type="cellIs" dxfId="1435" priority="1725" operator="equal">
      <formula>"NÃO"</formula>
    </cfRule>
    <cfRule type="cellIs" dxfId="1434" priority="1726" operator="equal">
      <formula>"SIM"</formula>
    </cfRule>
  </conditionalFormatting>
  <conditionalFormatting sqref="Z98:Z100">
    <cfRule type="cellIs" dxfId="1433" priority="1724" operator="equal">
      <formula>"OPORTUNIDADE"</formula>
    </cfRule>
  </conditionalFormatting>
  <conditionalFormatting sqref="Z98:Z100">
    <cfRule type="cellIs" dxfId="1432" priority="1722" operator="equal">
      <formula>"NÃO"</formula>
    </cfRule>
    <cfRule type="cellIs" dxfId="1431" priority="1723" operator="equal">
      <formula>"SIM"</formula>
    </cfRule>
  </conditionalFormatting>
  <conditionalFormatting sqref="BK65">
    <cfRule type="iconSet" priority="172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71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713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71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71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708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70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70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70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702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1699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1698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69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696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169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694">
      <iconSet showValue="0">
        <cfvo type="percent" val="0"/>
        <cfvo type="num" val="1"/>
        <cfvo type="num" val="1" gte="0"/>
      </iconSet>
    </cfRule>
  </conditionalFormatting>
  <conditionalFormatting sqref="Z79">
    <cfRule type="cellIs" dxfId="1430" priority="1693" operator="equal">
      <formula>"OPORTUNIDADE"</formula>
    </cfRule>
  </conditionalFormatting>
  <conditionalFormatting sqref="Z79">
    <cfRule type="cellIs" dxfId="1429" priority="1691" operator="equal">
      <formula>"NÃO"</formula>
    </cfRule>
    <cfRule type="cellIs" dxfId="1428" priority="1692" operator="equal">
      <formula>"SIM"</formula>
    </cfRule>
  </conditionalFormatting>
  <conditionalFormatting sqref="Z79">
    <cfRule type="cellIs" dxfId="1427" priority="1690" operator="equal">
      <formula>"OPORTUNIDADE"</formula>
    </cfRule>
  </conditionalFormatting>
  <conditionalFormatting sqref="Z79">
    <cfRule type="cellIs" dxfId="1426" priority="1688" operator="equal">
      <formula>"NÃO"</formula>
    </cfRule>
    <cfRule type="cellIs" dxfId="1425" priority="1689" operator="equal">
      <formula>"SIM"</formula>
    </cfRule>
  </conditionalFormatting>
  <conditionalFormatting sqref="Z79">
    <cfRule type="cellIs" dxfId="1424" priority="1687" operator="equal">
      <formula>"OPORTUNIDADE"</formula>
    </cfRule>
  </conditionalFormatting>
  <conditionalFormatting sqref="Z79">
    <cfRule type="cellIs" dxfId="1423" priority="1685" operator="equal">
      <formula>"NÃO"</formula>
    </cfRule>
    <cfRule type="cellIs" dxfId="1422" priority="1686" operator="equal">
      <formula>"SIM"</formula>
    </cfRule>
  </conditionalFormatting>
  <conditionalFormatting sqref="Z79">
    <cfRule type="cellIs" dxfId="1421" priority="1684" operator="equal">
      <formula>"OPORTUNIDADE"</formula>
    </cfRule>
  </conditionalFormatting>
  <conditionalFormatting sqref="Z79">
    <cfRule type="cellIs" dxfId="1420" priority="1682" operator="equal">
      <formula>"NÃO"</formula>
    </cfRule>
    <cfRule type="cellIs" dxfId="1419" priority="1683" operator="equal">
      <formula>"SIM"</formula>
    </cfRule>
  </conditionalFormatting>
  <conditionalFormatting sqref="Z79">
    <cfRule type="cellIs" dxfId="1418" priority="1681" operator="equal">
      <formula>"OPORTUNIDADE"</formula>
    </cfRule>
  </conditionalFormatting>
  <conditionalFormatting sqref="Z79">
    <cfRule type="cellIs" dxfId="1417" priority="1679" operator="equal">
      <formula>"NÃO"</formula>
    </cfRule>
    <cfRule type="cellIs" dxfId="1416" priority="1680" operator="equal">
      <formula>"SIM"</formula>
    </cfRule>
  </conditionalFormatting>
  <conditionalFormatting sqref="Y79">
    <cfRule type="cellIs" dxfId="1415" priority="1678" operator="equal">
      <formula>"OPORTUNIDADE"</formula>
    </cfRule>
  </conditionalFormatting>
  <conditionalFormatting sqref="Y79">
    <cfRule type="cellIs" dxfId="1414" priority="1676" operator="equal">
      <formula>"NÃO"</formula>
    </cfRule>
    <cfRule type="cellIs" dxfId="1413" priority="1677" operator="equal">
      <formula>"SIM"</formula>
    </cfRule>
  </conditionalFormatting>
  <conditionalFormatting sqref="BK83">
    <cfRule type="iconSet" priority="167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67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672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671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670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66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667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166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665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66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663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662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1412" priority="1661" operator="equal">
      <formula>"OPORTUNIDADE"</formula>
    </cfRule>
  </conditionalFormatting>
  <conditionalFormatting sqref="Z89:Z90">
    <cfRule type="cellIs" dxfId="1411" priority="1659" operator="equal">
      <formula>"NÃO"</formula>
    </cfRule>
    <cfRule type="cellIs" dxfId="1410" priority="1660" operator="equal">
      <formula>"SIM"</formula>
    </cfRule>
  </conditionalFormatting>
  <conditionalFormatting sqref="Z89:Z90">
    <cfRule type="cellIs" dxfId="1409" priority="1658" operator="equal">
      <formula>"OPORTUNIDADE"</formula>
    </cfRule>
  </conditionalFormatting>
  <conditionalFormatting sqref="Z89:Z90">
    <cfRule type="cellIs" dxfId="1408" priority="1656" operator="equal">
      <formula>"NÃO"</formula>
    </cfRule>
    <cfRule type="cellIs" dxfId="1407" priority="1657" operator="equal">
      <formula>"SIM"</formula>
    </cfRule>
  </conditionalFormatting>
  <conditionalFormatting sqref="Z89:Z90">
    <cfRule type="cellIs" dxfId="1406" priority="1655" operator="equal">
      <formula>"OPORTUNIDADE"</formula>
    </cfRule>
  </conditionalFormatting>
  <conditionalFormatting sqref="Z89:Z90">
    <cfRule type="cellIs" dxfId="1405" priority="1653" operator="equal">
      <formula>"NÃO"</formula>
    </cfRule>
    <cfRule type="cellIs" dxfId="1404" priority="1654" operator="equal">
      <formula>"SIM"</formula>
    </cfRule>
  </conditionalFormatting>
  <conditionalFormatting sqref="Z89:Z90">
    <cfRule type="cellIs" dxfId="1403" priority="1652" operator="equal">
      <formula>"OPORTUNIDADE"</formula>
    </cfRule>
  </conditionalFormatting>
  <conditionalFormatting sqref="Z89:Z90">
    <cfRule type="cellIs" dxfId="1402" priority="1650" operator="equal">
      <formula>"NÃO"</formula>
    </cfRule>
    <cfRule type="cellIs" dxfId="1401" priority="1651" operator="equal">
      <formula>"SIM"</formula>
    </cfRule>
  </conditionalFormatting>
  <conditionalFormatting sqref="Z89:Z90">
    <cfRule type="cellIs" dxfId="1400" priority="1649" operator="equal">
      <formula>"OPORTUNIDADE"</formula>
    </cfRule>
  </conditionalFormatting>
  <conditionalFormatting sqref="Z89:Z90">
    <cfRule type="cellIs" dxfId="1399" priority="1647" operator="equal">
      <formula>"NÃO"</formula>
    </cfRule>
    <cfRule type="cellIs" dxfId="1398" priority="1648" operator="equal">
      <formula>"SIM"</formula>
    </cfRule>
  </conditionalFormatting>
  <conditionalFormatting sqref="Z97:Z98">
    <cfRule type="cellIs" dxfId="1397" priority="1643" operator="equal">
      <formula>"OPORTUNIDADE"</formula>
    </cfRule>
  </conditionalFormatting>
  <conditionalFormatting sqref="Z97:Z98">
    <cfRule type="cellIs" dxfId="1396" priority="1641" operator="equal">
      <formula>"NÃO"</formula>
    </cfRule>
    <cfRule type="cellIs" dxfId="1395" priority="1642" operator="equal">
      <formula>"SIM"</formula>
    </cfRule>
  </conditionalFormatting>
  <conditionalFormatting sqref="Y97:Y98">
    <cfRule type="cellIs" dxfId="1394" priority="1640" operator="equal">
      <formula>"OPORTUNIDADE"</formula>
    </cfRule>
  </conditionalFormatting>
  <conditionalFormatting sqref="Y97:Y98">
    <cfRule type="cellIs" dxfId="1393" priority="1638" operator="equal">
      <formula>"NÃO"</formula>
    </cfRule>
    <cfRule type="cellIs" dxfId="1392" priority="1639" operator="equal">
      <formula>"SIM"</formula>
    </cfRule>
  </conditionalFormatting>
  <conditionalFormatting sqref="BK87">
    <cfRule type="iconSet" priority="1637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1636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1635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1634">
      <iconSet showValue="0">
        <cfvo type="percent" val="0"/>
        <cfvo type="num" val="1"/>
        <cfvo type="num" val="1" gte="0"/>
      </iconSet>
    </cfRule>
  </conditionalFormatting>
  <conditionalFormatting sqref="Z93">
    <cfRule type="cellIs" dxfId="1391" priority="1633" operator="equal">
      <formula>"OPORTUNIDADE"</formula>
    </cfRule>
  </conditionalFormatting>
  <conditionalFormatting sqref="Z93">
    <cfRule type="cellIs" dxfId="1390" priority="1631" operator="equal">
      <formula>"NÃO"</formula>
    </cfRule>
    <cfRule type="cellIs" dxfId="1389" priority="1632" operator="equal">
      <formula>"SIM"</formula>
    </cfRule>
  </conditionalFormatting>
  <conditionalFormatting sqref="Z93">
    <cfRule type="cellIs" dxfId="1388" priority="1630" operator="equal">
      <formula>"OPORTUNIDADE"</formula>
    </cfRule>
  </conditionalFormatting>
  <conditionalFormatting sqref="Z93">
    <cfRule type="cellIs" dxfId="1387" priority="1628" operator="equal">
      <formula>"NÃO"</formula>
    </cfRule>
    <cfRule type="cellIs" dxfId="1386" priority="1629" operator="equal">
      <formula>"SIM"</formula>
    </cfRule>
  </conditionalFormatting>
  <conditionalFormatting sqref="Z93">
    <cfRule type="cellIs" dxfId="1385" priority="1627" operator="equal">
      <formula>"OPORTUNIDADE"</formula>
    </cfRule>
  </conditionalFormatting>
  <conditionalFormatting sqref="Z93">
    <cfRule type="cellIs" dxfId="1384" priority="1625" operator="equal">
      <formula>"NÃO"</formula>
    </cfRule>
    <cfRule type="cellIs" dxfId="1383" priority="1626" operator="equal">
      <formula>"SIM"</formula>
    </cfRule>
  </conditionalFormatting>
  <conditionalFormatting sqref="Z93">
    <cfRule type="cellIs" dxfId="1382" priority="1624" operator="equal">
      <formula>"OPORTUNIDADE"</formula>
    </cfRule>
  </conditionalFormatting>
  <conditionalFormatting sqref="Z93">
    <cfRule type="cellIs" dxfId="1381" priority="1622" operator="equal">
      <formula>"NÃO"</formula>
    </cfRule>
    <cfRule type="cellIs" dxfId="1380" priority="1623" operator="equal">
      <formula>"SIM"</formula>
    </cfRule>
  </conditionalFormatting>
  <conditionalFormatting sqref="Z93">
    <cfRule type="cellIs" dxfId="1379" priority="1621" operator="equal">
      <formula>"OPORTUNIDADE"</formula>
    </cfRule>
  </conditionalFormatting>
  <conditionalFormatting sqref="Z93">
    <cfRule type="cellIs" dxfId="1378" priority="1619" operator="equal">
      <formula>"NÃO"</formula>
    </cfRule>
    <cfRule type="cellIs" dxfId="1377" priority="1620" operator="equal">
      <formula>"SIM"</formula>
    </cfRule>
  </conditionalFormatting>
  <conditionalFormatting sqref="BK102">
    <cfRule type="iconSet" priority="1603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1376" priority="1598" operator="equal">
      <formula>"OPORTUNIDADE"</formula>
    </cfRule>
  </conditionalFormatting>
  <conditionalFormatting sqref="Z106">
    <cfRule type="cellIs" dxfId="1375" priority="1596" operator="equal">
      <formula>"NÃO"</formula>
    </cfRule>
    <cfRule type="cellIs" dxfId="1374" priority="1597" operator="equal">
      <formula>"SIM"</formula>
    </cfRule>
  </conditionalFormatting>
  <conditionalFormatting sqref="Z106">
    <cfRule type="cellIs" dxfId="1373" priority="1595" operator="equal">
      <formula>"OPORTUNIDADE"</formula>
    </cfRule>
  </conditionalFormatting>
  <conditionalFormatting sqref="Z106">
    <cfRule type="cellIs" dxfId="1372" priority="1593" operator="equal">
      <formula>"NÃO"</formula>
    </cfRule>
    <cfRule type="cellIs" dxfId="1371" priority="1594" operator="equal">
      <formula>"SIM"</formula>
    </cfRule>
  </conditionalFormatting>
  <conditionalFormatting sqref="Z106">
    <cfRule type="cellIs" dxfId="1370" priority="1592" operator="equal">
      <formula>"OPORTUNIDADE"</formula>
    </cfRule>
  </conditionalFormatting>
  <conditionalFormatting sqref="Z106">
    <cfRule type="cellIs" dxfId="1369" priority="1590" operator="equal">
      <formula>"NÃO"</formula>
    </cfRule>
    <cfRule type="cellIs" dxfId="1368" priority="1591" operator="equal">
      <formula>"SIM"</formula>
    </cfRule>
  </conditionalFormatting>
  <conditionalFormatting sqref="Z106">
    <cfRule type="cellIs" dxfId="1367" priority="1589" operator="equal">
      <formula>"OPORTUNIDADE"</formula>
    </cfRule>
  </conditionalFormatting>
  <conditionalFormatting sqref="Z106">
    <cfRule type="cellIs" dxfId="1366" priority="1587" operator="equal">
      <formula>"NÃO"</formula>
    </cfRule>
    <cfRule type="cellIs" dxfId="1365" priority="1588" operator="equal">
      <formula>"SIM"</formula>
    </cfRule>
  </conditionalFormatting>
  <conditionalFormatting sqref="Z106">
    <cfRule type="cellIs" dxfId="1364" priority="1586" operator="equal">
      <formula>"OPORTUNIDADE"</formula>
    </cfRule>
  </conditionalFormatting>
  <conditionalFormatting sqref="Z106">
    <cfRule type="cellIs" dxfId="1363" priority="1584" operator="equal">
      <formula>"NÃO"</formula>
    </cfRule>
    <cfRule type="cellIs" dxfId="1362" priority="1585" operator="equal">
      <formula>"SIM"</formula>
    </cfRule>
  </conditionalFormatting>
  <conditionalFormatting sqref="Z109:Z112">
    <cfRule type="cellIs" dxfId="1361" priority="1583" operator="equal">
      <formula>"OPORTUNIDADE"</formula>
    </cfRule>
  </conditionalFormatting>
  <conditionalFormatting sqref="Z109:Z112">
    <cfRule type="cellIs" dxfId="1360" priority="1581" operator="equal">
      <formula>"NÃO"</formula>
    </cfRule>
    <cfRule type="cellIs" dxfId="1359" priority="1582" operator="equal">
      <formula>"SIM"</formula>
    </cfRule>
  </conditionalFormatting>
  <conditionalFormatting sqref="Z109:Z112">
    <cfRule type="cellIs" dxfId="1358" priority="1580" operator="equal">
      <formula>"OPORTUNIDADE"</formula>
    </cfRule>
  </conditionalFormatting>
  <conditionalFormatting sqref="Z109:Z112">
    <cfRule type="cellIs" dxfId="1357" priority="1578" operator="equal">
      <formula>"NÃO"</formula>
    </cfRule>
    <cfRule type="cellIs" dxfId="1356" priority="1579" operator="equal">
      <formula>"SIM"</formula>
    </cfRule>
  </conditionalFormatting>
  <conditionalFormatting sqref="Z109:Z112">
    <cfRule type="cellIs" dxfId="1355" priority="1577" operator="equal">
      <formula>"OPORTUNIDADE"</formula>
    </cfRule>
  </conditionalFormatting>
  <conditionalFormatting sqref="Z109:Z112">
    <cfRule type="cellIs" dxfId="1354" priority="1575" operator="equal">
      <formula>"NÃO"</formula>
    </cfRule>
    <cfRule type="cellIs" dxfId="1353" priority="1576" operator="equal">
      <formula>"SIM"</formula>
    </cfRule>
  </conditionalFormatting>
  <conditionalFormatting sqref="Z109:Z112">
    <cfRule type="cellIs" dxfId="1352" priority="1574" operator="equal">
      <formula>"OPORTUNIDADE"</formula>
    </cfRule>
  </conditionalFormatting>
  <conditionalFormatting sqref="Z109:Z112">
    <cfRule type="cellIs" dxfId="1351" priority="1572" operator="equal">
      <formula>"NÃO"</formula>
    </cfRule>
    <cfRule type="cellIs" dxfId="1350" priority="1573" operator="equal">
      <formula>"SIM"</formula>
    </cfRule>
  </conditionalFormatting>
  <conditionalFormatting sqref="Z109:Z112">
    <cfRule type="cellIs" dxfId="1349" priority="1571" operator="equal">
      <formula>"OPORTUNIDADE"</formula>
    </cfRule>
  </conditionalFormatting>
  <conditionalFormatting sqref="Z109:Z112">
    <cfRule type="cellIs" dxfId="1348" priority="1569" operator="equal">
      <formula>"NÃO"</formula>
    </cfRule>
    <cfRule type="cellIs" dxfId="1347" priority="1570" operator="equal">
      <formula>"SIM"</formula>
    </cfRule>
  </conditionalFormatting>
  <conditionalFormatting sqref="BK92">
    <cfRule type="iconSet" priority="1568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56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56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56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1564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156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6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561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1346" priority="1560" operator="equal">
      <formula>"OPORTUNIDADE"</formula>
    </cfRule>
  </conditionalFormatting>
  <conditionalFormatting sqref="Z109:Z113">
    <cfRule type="cellIs" dxfId="1345" priority="1558" operator="equal">
      <formula>"NÃO"</formula>
    </cfRule>
    <cfRule type="cellIs" dxfId="1344" priority="1559" operator="equal">
      <formula>"SIM"</formula>
    </cfRule>
  </conditionalFormatting>
  <conditionalFormatting sqref="Y109:Y113">
    <cfRule type="cellIs" dxfId="1343" priority="1557" operator="equal">
      <formula>"OPORTUNIDADE"</formula>
    </cfRule>
  </conditionalFormatting>
  <conditionalFormatting sqref="Y109:Y113">
    <cfRule type="cellIs" dxfId="1342" priority="1555" operator="equal">
      <formula>"NÃO"</formula>
    </cfRule>
    <cfRule type="cellIs" dxfId="1341" priority="1556" operator="equal">
      <formula>"SIM"</formula>
    </cfRule>
  </conditionalFormatting>
  <conditionalFormatting sqref="Z110:Z114">
    <cfRule type="cellIs" dxfId="1340" priority="1554" operator="equal">
      <formula>"OPORTUNIDADE"</formula>
    </cfRule>
  </conditionalFormatting>
  <conditionalFormatting sqref="Z110:Z114">
    <cfRule type="cellIs" dxfId="1339" priority="1552" operator="equal">
      <formula>"NÃO"</formula>
    </cfRule>
    <cfRule type="cellIs" dxfId="1338" priority="1553" operator="equal">
      <formula>"SIM"</formula>
    </cfRule>
  </conditionalFormatting>
  <conditionalFormatting sqref="Z110:Z114">
    <cfRule type="cellIs" dxfId="1337" priority="1551" operator="equal">
      <formula>"OPORTUNIDADE"</formula>
    </cfRule>
  </conditionalFormatting>
  <conditionalFormatting sqref="Z110:Z114">
    <cfRule type="cellIs" dxfId="1336" priority="1549" operator="equal">
      <formula>"NÃO"</formula>
    </cfRule>
    <cfRule type="cellIs" dxfId="1335" priority="1550" operator="equal">
      <formula>"SIM"</formula>
    </cfRule>
  </conditionalFormatting>
  <conditionalFormatting sqref="Z110:Z114">
    <cfRule type="cellIs" dxfId="1334" priority="1548" operator="equal">
      <formula>"OPORTUNIDADE"</formula>
    </cfRule>
  </conditionalFormatting>
  <conditionalFormatting sqref="Z110:Z114">
    <cfRule type="cellIs" dxfId="1333" priority="1546" operator="equal">
      <formula>"NÃO"</formula>
    </cfRule>
    <cfRule type="cellIs" dxfId="1332" priority="1547" operator="equal">
      <formula>"SIM"</formula>
    </cfRule>
  </conditionalFormatting>
  <conditionalFormatting sqref="Z110:Z114">
    <cfRule type="cellIs" dxfId="1331" priority="1545" operator="equal">
      <formula>"OPORTUNIDADE"</formula>
    </cfRule>
  </conditionalFormatting>
  <conditionalFormatting sqref="Z110:Z114">
    <cfRule type="cellIs" dxfId="1330" priority="1543" operator="equal">
      <formula>"NÃO"</formula>
    </cfRule>
    <cfRule type="cellIs" dxfId="1329" priority="1544" operator="equal">
      <formula>"SIM"</formula>
    </cfRule>
  </conditionalFormatting>
  <conditionalFormatting sqref="Z110:Z114">
    <cfRule type="cellIs" dxfId="1328" priority="1542" operator="equal">
      <formula>"OPORTUNIDADE"</formula>
    </cfRule>
  </conditionalFormatting>
  <conditionalFormatting sqref="Z110:Z114">
    <cfRule type="cellIs" dxfId="1327" priority="1540" operator="equal">
      <formula>"NÃO"</formula>
    </cfRule>
    <cfRule type="cellIs" dxfId="1326" priority="1541" operator="equal">
      <formula>"SIM"</formula>
    </cfRule>
  </conditionalFormatting>
  <conditionalFormatting sqref="Z110:Z114">
    <cfRule type="cellIs" dxfId="1325" priority="1539" operator="equal">
      <formula>"OPORTUNIDADE"</formula>
    </cfRule>
  </conditionalFormatting>
  <conditionalFormatting sqref="Z110:Z114">
    <cfRule type="cellIs" dxfId="1324" priority="1537" operator="equal">
      <formula>"NÃO"</formula>
    </cfRule>
    <cfRule type="cellIs" dxfId="1323" priority="1538" operator="equal">
      <formula>"SIM"</formula>
    </cfRule>
  </conditionalFormatting>
  <conditionalFormatting sqref="Z110:Z114">
    <cfRule type="cellIs" dxfId="1322" priority="1536" operator="equal">
      <formula>"OPORTUNIDADE"</formula>
    </cfRule>
  </conditionalFormatting>
  <conditionalFormatting sqref="Z110:Z114">
    <cfRule type="cellIs" dxfId="1321" priority="1534" operator="equal">
      <formula>"NÃO"</formula>
    </cfRule>
    <cfRule type="cellIs" dxfId="1320" priority="1535" operator="equal">
      <formula>"SIM"</formula>
    </cfRule>
  </conditionalFormatting>
  <conditionalFormatting sqref="Z110:Z114">
    <cfRule type="cellIs" dxfId="1319" priority="1533" operator="equal">
      <formula>"OPORTUNIDADE"</formula>
    </cfRule>
  </conditionalFormatting>
  <conditionalFormatting sqref="Z110:Z114">
    <cfRule type="cellIs" dxfId="1318" priority="1531" operator="equal">
      <formula>"NÃO"</formula>
    </cfRule>
    <cfRule type="cellIs" dxfId="1317" priority="1532" operator="equal">
      <formula>"SIM"</formula>
    </cfRule>
  </conditionalFormatting>
  <conditionalFormatting sqref="Z110:Z114">
    <cfRule type="cellIs" dxfId="1316" priority="1530" operator="equal">
      <formula>"OPORTUNIDADE"</formula>
    </cfRule>
  </conditionalFormatting>
  <conditionalFormatting sqref="Z110:Z114">
    <cfRule type="cellIs" dxfId="1315" priority="1528" operator="equal">
      <formula>"NÃO"</formula>
    </cfRule>
    <cfRule type="cellIs" dxfId="1314" priority="1529" operator="equal">
      <formula>"SIM"</formula>
    </cfRule>
  </conditionalFormatting>
  <conditionalFormatting sqref="Z110:Z114">
    <cfRule type="cellIs" dxfId="1313" priority="1527" operator="equal">
      <formula>"OPORTUNIDADE"</formula>
    </cfRule>
  </conditionalFormatting>
  <conditionalFormatting sqref="Z110:Z114">
    <cfRule type="cellIs" dxfId="1312" priority="1525" operator="equal">
      <formula>"NÃO"</formula>
    </cfRule>
    <cfRule type="cellIs" dxfId="1311" priority="1526" operator="equal">
      <formula>"SIM"</formula>
    </cfRule>
  </conditionalFormatting>
  <conditionalFormatting sqref="Z110:Z114">
    <cfRule type="cellIs" dxfId="1310" priority="1524" operator="equal">
      <formula>"OPORTUNIDADE"</formula>
    </cfRule>
  </conditionalFormatting>
  <conditionalFormatting sqref="Z110:Z114">
    <cfRule type="cellIs" dxfId="1309" priority="1522" operator="equal">
      <formula>"NÃO"</formula>
    </cfRule>
    <cfRule type="cellIs" dxfId="1308" priority="1523" operator="equal">
      <formula>"SIM"</formula>
    </cfRule>
  </conditionalFormatting>
  <conditionalFormatting sqref="Z110:Z114">
    <cfRule type="cellIs" dxfId="1307" priority="1521" operator="equal">
      <formula>"OPORTUNIDADE"</formula>
    </cfRule>
  </conditionalFormatting>
  <conditionalFormatting sqref="Z110:Z114">
    <cfRule type="cellIs" dxfId="1306" priority="1519" operator="equal">
      <formula>"NÃO"</formula>
    </cfRule>
    <cfRule type="cellIs" dxfId="1305" priority="1520" operator="equal">
      <formula>"SIM"</formula>
    </cfRule>
  </conditionalFormatting>
  <conditionalFormatting sqref="Z110:Z114">
    <cfRule type="cellIs" dxfId="1304" priority="1518" operator="equal">
      <formula>"OPORTUNIDADE"</formula>
    </cfRule>
  </conditionalFormatting>
  <conditionalFormatting sqref="Z110:Z114">
    <cfRule type="cellIs" dxfId="1303" priority="1516" operator="equal">
      <formula>"NÃO"</formula>
    </cfRule>
    <cfRule type="cellIs" dxfId="1302" priority="1517" operator="equal">
      <formula>"SIM"</formula>
    </cfRule>
  </conditionalFormatting>
  <conditionalFormatting sqref="Z110:Z114">
    <cfRule type="cellIs" dxfId="1301" priority="1515" operator="equal">
      <formula>"OPORTUNIDADE"</formula>
    </cfRule>
  </conditionalFormatting>
  <conditionalFormatting sqref="Z110:Z114">
    <cfRule type="cellIs" dxfId="1300" priority="1513" operator="equal">
      <formula>"NÃO"</formula>
    </cfRule>
    <cfRule type="cellIs" dxfId="1299" priority="1514" operator="equal">
      <formula>"SIM"</formula>
    </cfRule>
  </conditionalFormatting>
  <conditionalFormatting sqref="Z110:Z114">
    <cfRule type="cellIs" dxfId="1298" priority="1512" operator="equal">
      <formula>"OPORTUNIDADE"</formula>
    </cfRule>
  </conditionalFormatting>
  <conditionalFormatting sqref="Z110:Z114">
    <cfRule type="cellIs" dxfId="1297" priority="1510" operator="equal">
      <formula>"NÃO"</formula>
    </cfRule>
    <cfRule type="cellIs" dxfId="1296" priority="1511" operator="equal">
      <formula>"SIM"</formula>
    </cfRule>
  </conditionalFormatting>
  <conditionalFormatting sqref="Z110:Z114">
    <cfRule type="cellIs" dxfId="1295" priority="1509" operator="equal">
      <formula>"OPORTUNIDADE"</formula>
    </cfRule>
  </conditionalFormatting>
  <conditionalFormatting sqref="Z110:Z114">
    <cfRule type="cellIs" dxfId="1294" priority="1507" operator="equal">
      <formula>"NÃO"</formula>
    </cfRule>
    <cfRule type="cellIs" dxfId="1293" priority="1508" operator="equal">
      <formula>"SIM"</formula>
    </cfRule>
  </conditionalFormatting>
  <conditionalFormatting sqref="Z110:Z114">
    <cfRule type="cellIs" dxfId="1292" priority="1506" operator="equal">
      <formula>"OPORTUNIDADE"</formula>
    </cfRule>
  </conditionalFormatting>
  <conditionalFormatting sqref="Z110:Z114">
    <cfRule type="cellIs" dxfId="1291" priority="1504" operator="equal">
      <formula>"NÃO"</formula>
    </cfRule>
    <cfRule type="cellIs" dxfId="1290" priority="1505" operator="equal">
      <formula>"SIM"</formula>
    </cfRule>
  </conditionalFormatting>
  <conditionalFormatting sqref="Z110:Z114">
    <cfRule type="cellIs" dxfId="1289" priority="1503" operator="equal">
      <formula>"OPORTUNIDADE"</formula>
    </cfRule>
  </conditionalFormatting>
  <conditionalFormatting sqref="Z110:Z114">
    <cfRule type="cellIs" dxfId="1288" priority="1501" operator="equal">
      <formula>"NÃO"</formula>
    </cfRule>
    <cfRule type="cellIs" dxfId="1287" priority="1502" operator="equal">
      <formula>"SIM"</formula>
    </cfRule>
  </conditionalFormatting>
  <conditionalFormatting sqref="Y110:Y114">
    <cfRule type="cellIs" dxfId="1286" priority="1500" operator="equal">
      <formula>"OPORTUNIDADE"</formula>
    </cfRule>
  </conditionalFormatting>
  <conditionalFormatting sqref="Y110:Y114">
    <cfRule type="cellIs" dxfId="1285" priority="1498" operator="equal">
      <formula>"NÃO"</formula>
    </cfRule>
    <cfRule type="cellIs" dxfId="1284" priority="1499" operator="equal">
      <formula>"SIM"</formula>
    </cfRule>
  </conditionalFormatting>
  <conditionalFormatting sqref="Z110:Z114">
    <cfRule type="cellIs" dxfId="1283" priority="1497" operator="equal">
      <formula>"OPORTUNIDADE"</formula>
    </cfRule>
  </conditionalFormatting>
  <conditionalFormatting sqref="Z110:Z114">
    <cfRule type="cellIs" dxfId="1282" priority="1495" operator="equal">
      <formula>"NÃO"</formula>
    </cfRule>
    <cfRule type="cellIs" dxfId="1281" priority="1496" operator="equal">
      <formula>"SIM"</formula>
    </cfRule>
  </conditionalFormatting>
  <conditionalFormatting sqref="Z110:Z114">
    <cfRule type="cellIs" dxfId="1280" priority="1494" operator="equal">
      <formula>"OPORTUNIDADE"</formula>
    </cfRule>
  </conditionalFormatting>
  <conditionalFormatting sqref="Z110:Z114">
    <cfRule type="cellIs" dxfId="1279" priority="1492" operator="equal">
      <formula>"NÃO"</formula>
    </cfRule>
    <cfRule type="cellIs" dxfId="1278" priority="1493" operator="equal">
      <formula>"SIM"</formula>
    </cfRule>
  </conditionalFormatting>
  <conditionalFormatting sqref="Z110:Z114">
    <cfRule type="cellIs" dxfId="1277" priority="1491" operator="equal">
      <formula>"OPORTUNIDADE"</formula>
    </cfRule>
  </conditionalFormatting>
  <conditionalFormatting sqref="Z110:Z114">
    <cfRule type="cellIs" dxfId="1276" priority="1489" operator="equal">
      <formula>"NÃO"</formula>
    </cfRule>
    <cfRule type="cellIs" dxfId="1275" priority="1490" operator="equal">
      <formula>"SIM"</formula>
    </cfRule>
  </conditionalFormatting>
  <conditionalFormatting sqref="Z110:Z114">
    <cfRule type="cellIs" dxfId="1274" priority="1488" operator="equal">
      <formula>"OPORTUNIDADE"</formula>
    </cfRule>
  </conditionalFormatting>
  <conditionalFormatting sqref="Z110:Z114">
    <cfRule type="cellIs" dxfId="1273" priority="1486" operator="equal">
      <formula>"NÃO"</formula>
    </cfRule>
    <cfRule type="cellIs" dxfId="1272" priority="1487" operator="equal">
      <formula>"SIM"</formula>
    </cfRule>
  </conditionalFormatting>
  <conditionalFormatting sqref="Z110:Z114">
    <cfRule type="cellIs" dxfId="1271" priority="1485" operator="equal">
      <formula>"OPORTUNIDADE"</formula>
    </cfRule>
  </conditionalFormatting>
  <conditionalFormatting sqref="Z110:Z114">
    <cfRule type="cellIs" dxfId="1270" priority="1483" operator="equal">
      <formula>"NÃO"</formula>
    </cfRule>
    <cfRule type="cellIs" dxfId="1269" priority="1484" operator="equal">
      <formula>"SIM"</formula>
    </cfRule>
  </conditionalFormatting>
  <conditionalFormatting sqref="Y110:Y114">
    <cfRule type="cellIs" dxfId="1268" priority="1482" operator="equal">
      <formula>"OPORTUNIDADE"</formula>
    </cfRule>
  </conditionalFormatting>
  <conditionalFormatting sqref="Y110:Y114">
    <cfRule type="cellIs" dxfId="1267" priority="1480" operator="equal">
      <formula>"NÃO"</formula>
    </cfRule>
    <cfRule type="cellIs" dxfId="1266" priority="1481" operator="equal">
      <formula>"SIM"</formula>
    </cfRule>
  </conditionalFormatting>
  <conditionalFormatting sqref="Z108:Z111">
    <cfRule type="cellIs" dxfId="1265" priority="1479" operator="equal">
      <formula>"OPORTUNIDADE"</formula>
    </cfRule>
  </conditionalFormatting>
  <conditionalFormatting sqref="Z108:Z111">
    <cfRule type="cellIs" dxfId="1264" priority="1477" operator="equal">
      <formula>"NÃO"</formula>
    </cfRule>
    <cfRule type="cellIs" dxfId="1263" priority="1478" operator="equal">
      <formula>"SIM"</formula>
    </cfRule>
  </conditionalFormatting>
  <conditionalFormatting sqref="Z108:Z111">
    <cfRule type="cellIs" dxfId="1262" priority="1476" operator="equal">
      <formula>"OPORTUNIDADE"</formula>
    </cfRule>
  </conditionalFormatting>
  <conditionalFormatting sqref="Z108:Z111">
    <cfRule type="cellIs" dxfId="1261" priority="1474" operator="equal">
      <formula>"NÃO"</formula>
    </cfRule>
    <cfRule type="cellIs" dxfId="1260" priority="1475" operator="equal">
      <formula>"SIM"</formula>
    </cfRule>
  </conditionalFormatting>
  <conditionalFormatting sqref="Z108:Z111">
    <cfRule type="cellIs" dxfId="1259" priority="1473" operator="equal">
      <formula>"OPORTUNIDADE"</formula>
    </cfRule>
  </conditionalFormatting>
  <conditionalFormatting sqref="Z108:Z111">
    <cfRule type="cellIs" dxfId="1258" priority="1471" operator="equal">
      <formula>"NÃO"</formula>
    </cfRule>
    <cfRule type="cellIs" dxfId="1257" priority="1472" operator="equal">
      <formula>"SIM"</formula>
    </cfRule>
  </conditionalFormatting>
  <conditionalFormatting sqref="Z108:Z111">
    <cfRule type="cellIs" dxfId="1256" priority="1470" operator="equal">
      <formula>"OPORTUNIDADE"</formula>
    </cfRule>
  </conditionalFormatting>
  <conditionalFormatting sqref="Z108:Z111">
    <cfRule type="cellIs" dxfId="1255" priority="1468" operator="equal">
      <formula>"NÃO"</formula>
    </cfRule>
    <cfRule type="cellIs" dxfId="1254" priority="1469" operator="equal">
      <formula>"SIM"</formula>
    </cfRule>
  </conditionalFormatting>
  <conditionalFormatting sqref="Z108:Z111">
    <cfRule type="cellIs" dxfId="1253" priority="1467" operator="equal">
      <formula>"OPORTUNIDADE"</formula>
    </cfRule>
  </conditionalFormatting>
  <conditionalFormatting sqref="Z108:Z111">
    <cfRule type="cellIs" dxfId="1252" priority="1465" operator="equal">
      <formula>"NÃO"</formula>
    </cfRule>
    <cfRule type="cellIs" dxfId="1251" priority="1466" operator="equal">
      <formula>"SIM"</formula>
    </cfRule>
  </conditionalFormatting>
  <conditionalFormatting sqref="Z108:Z111">
    <cfRule type="cellIs" dxfId="1250" priority="1464" operator="equal">
      <formula>"OPORTUNIDADE"</formula>
    </cfRule>
  </conditionalFormatting>
  <conditionalFormatting sqref="Z108:Z111">
    <cfRule type="cellIs" dxfId="1249" priority="1462" operator="equal">
      <formula>"NÃO"</formula>
    </cfRule>
    <cfRule type="cellIs" dxfId="1248" priority="1463" operator="equal">
      <formula>"SIM"</formula>
    </cfRule>
  </conditionalFormatting>
  <conditionalFormatting sqref="Z108:Z111">
    <cfRule type="cellIs" dxfId="1247" priority="1461" operator="equal">
      <formula>"OPORTUNIDADE"</formula>
    </cfRule>
  </conditionalFormatting>
  <conditionalFormatting sqref="Z108:Z111">
    <cfRule type="cellIs" dxfId="1246" priority="1459" operator="equal">
      <formula>"NÃO"</formula>
    </cfRule>
    <cfRule type="cellIs" dxfId="1245" priority="1460" operator="equal">
      <formula>"SIM"</formula>
    </cfRule>
  </conditionalFormatting>
  <conditionalFormatting sqref="Z108:Z111">
    <cfRule type="cellIs" dxfId="1244" priority="1458" operator="equal">
      <formula>"OPORTUNIDADE"</formula>
    </cfRule>
  </conditionalFormatting>
  <conditionalFormatting sqref="Z108:Z111">
    <cfRule type="cellIs" dxfId="1243" priority="1456" operator="equal">
      <formula>"NÃO"</formula>
    </cfRule>
    <cfRule type="cellIs" dxfId="1242" priority="1457" operator="equal">
      <formula>"SIM"</formula>
    </cfRule>
  </conditionalFormatting>
  <conditionalFormatting sqref="Z108:Z111">
    <cfRule type="cellIs" dxfId="1241" priority="1455" operator="equal">
      <formula>"OPORTUNIDADE"</formula>
    </cfRule>
  </conditionalFormatting>
  <conditionalFormatting sqref="Z108:Z111">
    <cfRule type="cellIs" dxfId="1240" priority="1453" operator="equal">
      <formula>"NÃO"</formula>
    </cfRule>
    <cfRule type="cellIs" dxfId="1239" priority="1454" operator="equal">
      <formula>"SIM"</formula>
    </cfRule>
  </conditionalFormatting>
  <conditionalFormatting sqref="Z108:Z111">
    <cfRule type="cellIs" dxfId="1238" priority="1452" operator="equal">
      <formula>"OPORTUNIDADE"</formula>
    </cfRule>
  </conditionalFormatting>
  <conditionalFormatting sqref="Z108:Z111">
    <cfRule type="cellIs" dxfId="1237" priority="1450" operator="equal">
      <formula>"NÃO"</formula>
    </cfRule>
    <cfRule type="cellIs" dxfId="1236" priority="1451" operator="equal">
      <formula>"SIM"</formula>
    </cfRule>
  </conditionalFormatting>
  <conditionalFormatting sqref="BK99">
    <cfRule type="iconSet" priority="144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44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44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1441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1235" priority="1439" operator="equal">
      <formula>"OPORTUNIDADE"</formula>
    </cfRule>
  </conditionalFormatting>
  <conditionalFormatting sqref="Z113:Z116">
    <cfRule type="cellIs" dxfId="1234" priority="1437" operator="equal">
      <formula>"NÃO"</formula>
    </cfRule>
    <cfRule type="cellIs" dxfId="1233" priority="1438" operator="equal">
      <formula>"SIM"</formula>
    </cfRule>
  </conditionalFormatting>
  <conditionalFormatting sqref="Z113:Z116">
    <cfRule type="cellIs" dxfId="1232" priority="1436" operator="equal">
      <formula>"OPORTUNIDADE"</formula>
    </cfRule>
  </conditionalFormatting>
  <conditionalFormatting sqref="Z113:Z116">
    <cfRule type="cellIs" dxfId="1231" priority="1434" operator="equal">
      <formula>"NÃO"</formula>
    </cfRule>
    <cfRule type="cellIs" dxfId="1230" priority="1435" operator="equal">
      <formula>"SIM"</formula>
    </cfRule>
  </conditionalFormatting>
  <conditionalFormatting sqref="Z113:Z116">
    <cfRule type="cellIs" dxfId="1229" priority="1433" operator="equal">
      <formula>"OPORTUNIDADE"</formula>
    </cfRule>
  </conditionalFormatting>
  <conditionalFormatting sqref="Z113:Z116">
    <cfRule type="cellIs" dxfId="1228" priority="1431" operator="equal">
      <formula>"NÃO"</formula>
    </cfRule>
    <cfRule type="cellIs" dxfId="1227" priority="1432" operator="equal">
      <formula>"SIM"</formula>
    </cfRule>
  </conditionalFormatting>
  <conditionalFormatting sqref="Z113:Z116">
    <cfRule type="cellIs" dxfId="1226" priority="1430" operator="equal">
      <formula>"OPORTUNIDADE"</formula>
    </cfRule>
  </conditionalFormatting>
  <conditionalFormatting sqref="Z113:Z116">
    <cfRule type="cellIs" dxfId="1225" priority="1428" operator="equal">
      <formula>"NÃO"</formula>
    </cfRule>
    <cfRule type="cellIs" dxfId="1224" priority="1429" operator="equal">
      <formula>"SIM"</formula>
    </cfRule>
  </conditionalFormatting>
  <conditionalFormatting sqref="Y115:Y119">
    <cfRule type="cellIs" dxfId="1223" priority="1427" operator="equal">
      <formula>"OPORTUNIDADE"</formula>
    </cfRule>
  </conditionalFormatting>
  <conditionalFormatting sqref="Y115:Y119">
    <cfRule type="cellIs" dxfId="1222" priority="1425" operator="equal">
      <formula>"NÃO"</formula>
    </cfRule>
    <cfRule type="cellIs" dxfId="1221" priority="1426" operator="equal">
      <formula>"SIM"</formula>
    </cfRule>
  </conditionalFormatting>
  <conditionalFormatting sqref="Z115:Z119">
    <cfRule type="cellIs" dxfId="1220" priority="1424" operator="equal">
      <formula>"OPORTUNIDADE"</formula>
    </cfRule>
  </conditionalFormatting>
  <conditionalFormatting sqref="Z115:Z119">
    <cfRule type="cellIs" dxfId="1219" priority="1422" operator="equal">
      <formula>"NÃO"</formula>
    </cfRule>
    <cfRule type="cellIs" dxfId="1218" priority="1423" operator="equal">
      <formula>"SIM"</formula>
    </cfRule>
  </conditionalFormatting>
  <conditionalFormatting sqref="Y114:Z114">
    <cfRule type="cellIs" dxfId="1217" priority="1421" operator="equal">
      <formula>"OPORTUNIDADE"</formula>
    </cfRule>
  </conditionalFormatting>
  <conditionalFormatting sqref="Y114:Z114">
    <cfRule type="cellIs" dxfId="1216" priority="1419" operator="equal">
      <formula>"NÃO"</formula>
    </cfRule>
    <cfRule type="cellIs" dxfId="1215" priority="1420" operator="equal">
      <formula>"SIM"</formula>
    </cfRule>
  </conditionalFormatting>
  <conditionalFormatting sqref="Y115:Z115">
    <cfRule type="cellIs" dxfId="1214" priority="1418" operator="equal">
      <formula>"OPORTUNIDADE"</formula>
    </cfRule>
  </conditionalFormatting>
  <conditionalFormatting sqref="Y115:Z115">
    <cfRule type="cellIs" dxfId="1213" priority="1416" operator="equal">
      <formula>"NÃO"</formula>
    </cfRule>
    <cfRule type="cellIs" dxfId="1212" priority="1417" operator="equal">
      <formula>"SIM"</formula>
    </cfRule>
  </conditionalFormatting>
  <conditionalFormatting sqref="Z105:Z108">
    <cfRule type="cellIs" dxfId="1211" priority="1415" operator="equal">
      <formula>"OPORTUNIDADE"</formula>
    </cfRule>
  </conditionalFormatting>
  <conditionalFormatting sqref="Z105:Z108">
    <cfRule type="cellIs" dxfId="1210" priority="1413" operator="equal">
      <formula>"NÃO"</formula>
    </cfRule>
    <cfRule type="cellIs" dxfId="1209" priority="1414" operator="equal">
      <formula>"SIM"</formula>
    </cfRule>
  </conditionalFormatting>
  <conditionalFormatting sqref="Z105:Z108">
    <cfRule type="cellIs" dxfId="1208" priority="1412" operator="equal">
      <formula>"OPORTUNIDADE"</formula>
    </cfRule>
  </conditionalFormatting>
  <conditionalFormatting sqref="Z105:Z108">
    <cfRule type="cellIs" dxfId="1207" priority="1410" operator="equal">
      <formula>"NÃO"</formula>
    </cfRule>
    <cfRule type="cellIs" dxfId="1206" priority="1411" operator="equal">
      <formula>"SIM"</formula>
    </cfRule>
  </conditionalFormatting>
  <conditionalFormatting sqref="Z105:Z108">
    <cfRule type="cellIs" dxfId="1205" priority="1409" operator="equal">
      <formula>"OPORTUNIDADE"</formula>
    </cfRule>
  </conditionalFormatting>
  <conditionalFormatting sqref="Z105:Z108">
    <cfRule type="cellIs" dxfId="1204" priority="1407" operator="equal">
      <formula>"NÃO"</formula>
    </cfRule>
    <cfRule type="cellIs" dxfId="1203" priority="1408" operator="equal">
      <formula>"SIM"</formula>
    </cfRule>
  </conditionalFormatting>
  <conditionalFormatting sqref="Z105:Z108">
    <cfRule type="cellIs" dxfId="1202" priority="1406" operator="equal">
      <formula>"OPORTUNIDADE"</formula>
    </cfRule>
  </conditionalFormatting>
  <conditionalFormatting sqref="Z105:Z108">
    <cfRule type="cellIs" dxfId="1201" priority="1404" operator="equal">
      <formula>"NÃO"</formula>
    </cfRule>
    <cfRule type="cellIs" dxfId="1200" priority="1405" operator="equal">
      <formula>"SIM"</formula>
    </cfRule>
  </conditionalFormatting>
  <conditionalFormatting sqref="Z105:Z108">
    <cfRule type="cellIs" dxfId="1199" priority="1403" operator="equal">
      <formula>"OPORTUNIDADE"</formula>
    </cfRule>
  </conditionalFormatting>
  <conditionalFormatting sqref="Z105:Z108">
    <cfRule type="cellIs" dxfId="1198" priority="1401" operator="equal">
      <formula>"NÃO"</formula>
    </cfRule>
    <cfRule type="cellIs" dxfId="1197" priority="1402" operator="equal">
      <formula>"SIM"</formula>
    </cfRule>
  </conditionalFormatting>
  <conditionalFormatting sqref="Y115:Z115">
    <cfRule type="cellIs" dxfId="1196" priority="1400" operator="equal">
      <formula>"OPORTUNIDADE"</formula>
    </cfRule>
  </conditionalFormatting>
  <conditionalFormatting sqref="Y115:Z115">
    <cfRule type="cellIs" dxfId="1195" priority="1398" operator="equal">
      <formula>"NÃO"</formula>
    </cfRule>
    <cfRule type="cellIs" dxfId="1194" priority="1399" operator="equal">
      <formula>"SIM"</formula>
    </cfRule>
  </conditionalFormatting>
  <conditionalFormatting sqref="Y116:Z116">
    <cfRule type="cellIs" dxfId="1193" priority="1397" operator="equal">
      <formula>"OPORTUNIDADE"</formula>
    </cfRule>
  </conditionalFormatting>
  <conditionalFormatting sqref="Y116:Z116">
    <cfRule type="cellIs" dxfId="1192" priority="1395" operator="equal">
      <formula>"NÃO"</formula>
    </cfRule>
    <cfRule type="cellIs" dxfId="1191" priority="1396" operator="equal">
      <formula>"SIM"</formula>
    </cfRule>
  </conditionalFormatting>
  <conditionalFormatting sqref="BK101">
    <cfRule type="iconSet" priority="1394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139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39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391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1190" priority="1390" operator="equal">
      <formula>"OPORTUNIDADE"</formula>
    </cfRule>
  </conditionalFormatting>
  <conditionalFormatting sqref="Z107">
    <cfRule type="cellIs" dxfId="1189" priority="1388" operator="equal">
      <formula>"NÃO"</formula>
    </cfRule>
    <cfRule type="cellIs" dxfId="1188" priority="1389" operator="equal">
      <formula>"SIM"</formula>
    </cfRule>
  </conditionalFormatting>
  <conditionalFormatting sqref="Z107">
    <cfRule type="cellIs" dxfId="1187" priority="1387" operator="equal">
      <formula>"OPORTUNIDADE"</formula>
    </cfRule>
  </conditionalFormatting>
  <conditionalFormatting sqref="Z107">
    <cfRule type="cellIs" dxfId="1186" priority="1385" operator="equal">
      <formula>"NÃO"</formula>
    </cfRule>
    <cfRule type="cellIs" dxfId="1185" priority="1386" operator="equal">
      <formula>"SIM"</formula>
    </cfRule>
  </conditionalFormatting>
  <conditionalFormatting sqref="Z107">
    <cfRule type="cellIs" dxfId="1184" priority="1384" operator="equal">
      <formula>"OPORTUNIDADE"</formula>
    </cfRule>
  </conditionalFormatting>
  <conditionalFormatting sqref="Z107">
    <cfRule type="cellIs" dxfId="1183" priority="1382" operator="equal">
      <formula>"NÃO"</formula>
    </cfRule>
    <cfRule type="cellIs" dxfId="1182" priority="1383" operator="equal">
      <formula>"SIM"</formula>
    </cfRule>
  </conditionalFormatting>
  <conditionalFormatting sqref="Z107">
    <cfRule type="cellIs" dxfId="1181" priority="1381" operator="equal">
      <formula>"OPORTUNIDADE"</formula>
    </cfRule>
  </conditionalFormatting>
  <conditionalFormatting sqref="Z107">
    <cfRule type="cellIs" dxfId="1180" priority="1379" operator="equal">
      <formula>"NÃO"</formula>
    </cfRule>
    <cfRule type="cellIs" dxfId="1179" priority="1380" operator="equal">
      <formula>"SIM"</formula>
    </cfRule>
  </conditionalFormatting>
  <conditionalFormatting sqref="Z107">
    <cfRule type="cellIs" dxfId="1178" priority="1375" operator="equal">
      <formula>"OPORTUNIDADE"</formula>
    </cfRule>
  </conditionalFormatting>
  <conditionalFormatting sqref="Z107">
    <cfRule type="cellIs" dxfId="1177" priority="1373" operator="equal">
      <formula>"NÃO"</formula>
    </cfRule>
    <cfRule type="cellIs" dxfId="1176" priority="1374" operator="equal">
      <formula>"SIM"</formula>
    </cfRule>
  </conditionalFormatting>
  <conditionalFormatting sqref="Z107">
    <cfRule type="cellIs" dxfId="1175" priority="1372" operator="equal">
      <formula>"OPORTUNIDADE"</formula>
    </cfRule>
  </conditionalFormatting>
  <conditionalFormatting sqref="Z107">
    <cfRule type="cellIs" dxfId="1174" priority="1370" operator="equal">
      <formula>"NÃO"</formula>
    </cfRule>
    <cfRule type="cellIs" dxfId="1173" priority="1371" operator="equal">
      <formula>"SIM"</formula>
    </cfRule>
  </conditionalFormatting>
  <conditionalFormatting sqref="Z107">
    <cfRule type="cellIs" dxfId="1172" priority="1369" operator="equal">
      <formula>"OPORTUNIDADE"</formula>
    </cfRule>
  </conditionalFormatting>
  <conditionalFormatting sqref="Z107">
    <cfRule type="cellIs" dxfId="1171" priority="1367" operator="equal">
      <formula>"NÃO"</formula>
    </cfRule>
    <cfRule type="cellIs" dxfId="1170" priority="1368" operator="equal">
      <formula>"SIM"</formula>
    </cfRule>
  </conditionalFormatting>
  <conditionalFormatting sqref="Z107">
    <cfRule type="cellIs" dxfId="1169" priority="1366" operator="equal">
      <formula>"OPORTUNIDADE"</formula>
    </cfRule>
  </conditionalFormatting>
  <conditionalFormatting sqref="Z107">
    <cfRule type="cellIs" dxfId="1168" priority="1364" operator="equal">
      <formula>"NÃO"</formula>
    </cfRule>
    <cfRule type="cellIs" dxfId="1167" priority="1365" operator="equal">
      <formula>"SIM"</formula>
    </cfRule>
  </conditionalFormatting>
  <conditionalFormatting sqref="Z107">
    <cfRule type="cellIs" dxfId="1166" priority="1363" operator="equal">
      <formula>"OPORTUNIDADE"</formula>
    </cfRule>
  </conditionalFormatting>
  <conditionalFormatting sqref="Z107">
    <cfRule type="cellIs" dxfId="1165" priority="1361" operator="equal">
      <formula>"NÃO"</formula>
    </cfRule>
    <cfRule type="cellIs" dxfId="1164" priority="1362" operator="equal">
      <formula>"SIM"</formula>
    </cfRule>
  </conditionalFormatting>
  <conditionalFormatting sqref="Z107">
    <cfRule type="cellIs" dxfId="1163" priority="1360" operator="equal">
      <formula>"OPORTUNIDADE"</formula>
    </cfRule>
  </conditionalFormatting>
  <conditionalFormatting sqref="Z107">
    <cfRule type="cellIs" dxfId="1162" priority="1358" operator="equal">
      <formula>"NÃO"</formula>
    </cfRule>
    <cfRule type="cellIs" dxfId="1161" priority="1359" operator="equal">
      <formula>"SIM"</formula>
    </cfRule>
  </conditionalFormatting>
  <conditionalFormatting sqref="Z107">
    <cfRule type="cellIs" dxfId="1160" priority="1357" operator="equal">
      <formula>"OPORTUNIDADE"</formula>
    </cfRule>
  </conditionalFormatting>
  <conditionalFormatting sqref="Z107">
    <cfRule type="cellIs" dxfId="1159" priority="1355" operator="equal">
      <formula>"NÃO"</formula>
    </cfRule>
    <cfRule type="cellIs" dxfId="1158" priority="1356" operator="equal">
      <formula>"SIM"</formula>
    </cfRule>
  </conditionalFormatting>
  <conditionalFormatting sqref="Z107">
    <cfRule type="cellIs" dxfId="1157" priority="1354" operator="equal">
      <formula>"OPORTUNIDADE"</formula>
    </cfRule>
  </conditionalFormatting>
  <conditionalFormatting sqref="Z107">
    <cfRule type="cellIs" dxfId="1156" priority="1352" operator="equal">
      <formula>"NÃO"</formula>
    </cfRule>
    <cfRule type="cellIs" dxfId="1155" priority="1353" operator="equal">
      <formula>"SIM"</formula>
    </cfRule>
  </conditionalFormatting>
  <conditionalFormatting sqref="Z107">
    <cfRule type="cellIs" dxfId="1154" priority="1351" operator="equal">
      <formula>"OPORTUNIDADE"</formula>
    </cfRule>
  </conditionalFormatting>
  <conditionalFormatting sqref="Z107">
    <cfRule type="cellIs" dxfId="1153" priority="1349" operator="equal">
      <formula>"NÃO"</formula>
    </cfRule>
    <cfRule type="cellIs" dxfId="1152" priority="1350" operator="equal">
      <formula>"SIM"</formula>
    </cfRule>
  </conditionalFormatting>
  <conditionalFormatting sqref="Z107">
    <cfRule type="cellIs" dxfId="1151" priority="1348" operator="equal">
      <formula>"OPORTUNIDADE"</formula>
    </cfRule>
  </conditionalFormatting>
  <conditionalFormatting sqref="Z107">
    <cfRule type="cellIs" dxfId="1150" priority="1346" operator="equal">
      <formula>"NÃO"</formula>
    </cfRule>
    <cfRule type="cellIs" dxfId="1149" priority="1347" operator="equal">
      <formula>"SIM"</formula>
    </cfRule>
  </conditionalFormatting>
  <conditionalFormatting sqref="Z107">
    <cfRule type="cellIs" dxfId="1148" priority="1345" operator="equal">
      <formula>"OPORTUNIDADE"</formula>
    </cfRule>
  </conditionalFormatting>
  <conditionalFormatting sqref="Z107">
    <cfRule type="cellIs" dxfId="1147" priority="1343" operator="equal">
      <formula>"NÃO"</formula>
    </cfRule>
    <cfRule type="cellIs" dxfId="1146" priority="1344" operator="equal">
      <formula>"SIM"</formula>
    </cfRule>
  </conditionalFormatting>
  <conditionalFormatting sqref="Z107">
    <cfRule type="cellIs" dxfId="1145" priority="1342" operator="equal">
      <formula>"OPORTUNIDADE"</formula>
    </cfRule>
  </conditionalFormatting>
  <conditionalFormatting sqref="Z107">
    <cfRule type="cellIs" dxfId="1144" priority="1340" operator="equal">
      <formula>"NÃO"</formula>
    </cfRule>
    <cfRule type="cellIs" dxfId="1143" priority="1341" operator="equal">
      <formula>"SIM"</formula>
    </cfRule>
  </conditionalFormatting>
  <conditionalFormatting sqref="Z107">
    <cfRule type="cellIs" dxfId="1142" priority="1339" operator="equal">
      <formula>"OPORTUNIDADE"</formula>
    </cfRule>
  </conditionalFormatting>
  <conditionalFormatting sqref="Z107">
    <cfRule type="cellIs" dxfId="1141" priority="1337" operator="equal">
      <formula>"NÃO"</formula>
    </cfRule>
    <cfRule type="cellIs" dxfId="1140" priority="1338" operator="equal">
      <formula>"SIM"</formula>
    </cfRule>
  </conditionalFormatting>
  <conditionalFormatting sqref="Z107">
    <cfRule type="cellIs" dxfId="1139" priority="1336" operator="equal">
      <formula>"OPORTUNIDADE"</formula>
    </cfRule>
  </conditionalFormatting>
  <conditionalFormatting sqref="Z107">
    <cfRule type="cellIs" dxfId="1138" priority="1334" operator="equal">
      <formula>"NÃO"</formula>
    </cfRule>
    <cfRule type="cellIs" dxfId="1137" priority="1335" operator="equal">
      <formula>"SIM"</formula>
    </cfRule>
  </conditionalFormatting>
  <conditionalFormatting sqref="Z107">
    <cfRule type="cellIs" dxfId="1136" priority="1333" operator="equal">
      <formula>"OPORTUNIDADE"</formula>
    </cfRule>
  </conditionalFormatting>
  <conditionalFormatting sqref="Z107">
    <cfRule type="cellIs" dxfId="1135" priority="1331" operator="equal">
      <formula>"NÃO"</formula>
    </cfRule>
    <cfRule type="cellIs" dxfId="1134" priority="1332" operator="equal">
      <formula>"SIM"</formula>
    </cfRule>
  </conditionalFormatting>
  <conditionalFormatting sqref="Z107">
    <cfRule type="cellIs" dxfId="1133" priority="1330" operator="equal">
      <formula>"OPORTUNIDADE"</formula>
    </cfRule>
  </conditionalFormatting>
  <conditionalFormatting sqref="Z107">
    <cfRule type="cellIs" dxfId="1132" priority="1328" operator="equal">
      <formula>"NÃO"</formula>
    </cfRule>
    <cfRule type="cellIs" dxfId="1131" priority="1329" operator="equal">
      <formula>"SIM"</formula>
    </cfRule>
  </conditionalFormatting>
  <conditionalFormatting sqref="Z107">
    <cfRule type="cellIs" dxfId="1130" priority="1327" operator="equal">
      <formula>"OPORTUNIDADE"</formula>
    </cfRule>
  </conditionalFormatting>
  <conditionalFormatting sqref="Z107">
    <cfRule type="cellIs" dxfId="1129" priority="1325" operator="equal">
      <formula>"NÃO"</formula>
    </cfRule>
    <cfRule type="cellIs" dxfId="1128" priority="1326" operator="equal">
      <formula>"SIM"</formula>
    </cfRule>
  </conditionalFormatting>
  <conditionalFormatting sqref="Z107">
    <cfRule type="cellIs" dxfId="1127" priority="1324" operator="equal">
      <formula>"OPORTUNIDADE"</formula>
    </cfRule>
  </conditionalFormatting>
  <conditionalFormatting sqref="Z107">
    <cfRule type="cellIs" dxfId="1126" priority="1322" operator="equal">
      <formula>"NÃO"</formula>
    </cfRule>
    <cfRule type="cellIs" dxfId="1125" priority="1323" operator="equal">
      <formula>"SIM"</formula>
    </cfRule>
  </conditionalFormatting>
  <conditionalFormatting sqref="Z107">
    <cfRule type="cellIs" dxfId="1124" priority="1321" operator="equal">
      <formula>"OPORTUNIDADE"</formula>
    </cfRule>
  </conditionalFormatting>
  <conditionalFormatting sqref="Z107">
    <cfRule type="cellIs" dxfId="1123" priority="1319" operator="equal">
      <formula>"NÃO"</formula>
    </cfRule>
    <cfRule type="cellIs" dxfId="1122" priority="1320" operator="equal">
      <formula>"SIM"</formula>
    </cfRule>
  </conditionalFormatting>
  <conditionalFormatting sqref="Z107">
    <cfRule type="cellIs" dxfId="1121" priority="1318" operator="equal">
      <formula>"OPORTUNIDADE"</formula>
    </cfRule>
  </conditionalFormatting>
  <conditionalFormatting sqref="Z107">
    <cfRule type="cellIs" dxfId="1120" priority="1316" operator="equal">
      <formula>"NÃO"</formula>
    </cfRule>
    <cfRule type="cellIs" dxfId="1119" priority="1317" operator="equal">
      <formula>"SIM"</formula>
    </cfRule>
  </conditionalFormatting>
  <conditionalFormatting sqref="Z107">
    <cfRule type="cellIs" dxfId="1118" priority="1315" operator="equal">
      <formula>"OPORTUNIDADE"</formula>
    </cfRule>
  </conditionalFormatting>
  <conditionalFormatting sqref="Z107">
    <cfRule type="cellIs" dxfId="1117" priority="1313" operator="equal">
      <formula>"NÃO"</formula>
    </cfRule>
    <cfRule type="cellIs" dxfId="1116" priority="1314" operator="equal">
      <formula>"SIM"</formula>
    </cfRule>
  </conditionalFormatting>
  <conditionalFormatting sqref="Y107">
    <cfRule type="cellIs" dxfId="1115" priority="1303" operator="equal">
      <formula>"OPORTUNIDADE"</formula>
    </cfRule>
  </conditionalFormatting>
  <conditionalFormatting sqref="Y107">
    <cfRule type="cellIs" dxfId="1114" priority="1301" operator="equal">
      <formula>"NÃO"</formula>
    </cfRule>
    <cfRule type="cellIs" dxfId="1113" priority="1302" operator="equal">
      <formula>"SIM"</formula>
    </cfRule>
  </conditionalFormatting>
  <conditionalFormatting sqref="Z108">
    <cfRule type="cellIs" dxfId="1112" priority="1300" operator="equal">
      <formula>"OPORTUNIDADE"</formula>
    </cfRule>
  </conditionalFormatting>
  <conditionalFormatting sqref="Z108">
    <cfRule type="cellIs" dxfId="1111" priority="1298" operator="equal">
      <formula>"NÃO"</formula>
    </cfRule>
    <cfRule type="cellIs" dxfId="1110" priority="1299" operator="equal">
      <formula>"SIM"</formula>
    </cfRule>
  </conditionalFormatting>
  <conditionalFormatting sqref="Z108">
    <cfRule type="cellIs" dxfId="1109" priority="1297" operator="equal">
      <formula>"OPORTUNIDADE"</formula>
    </cfRule>
  </conditionalFormatting>
  <conditionalFormatting sqref="Z108">
    <cfRule type="cellIs" dxfId="1108" priority="1295" operator="equal">
      <formula>"NÃO"</formula>
    </cfRule>
    <cfRule type="cellIs" dxfId="1107" priority="1296" operator="equal">
      <formula>"SIM"</formula>
    </cfRule>
  </conditionalFormatting>
  <conditionalFormatting sqref="Z108">
    <cfRule type="cellIs" dxfId="1106" priority="1294" operator="equal">
      <formula>"OPORTUNIDADE"</formula>
    </cfRule>
  </conditionalFormatting>
  <conditionalFormatting sqref="Z108">
    <cfRule type="cellIs" dxfId="1105" priority="1292" operator="equal">
      <formula>"NÃO"</formula>
    </cfRule>
    <cfRule type="cellIs" dxfId="1104" priority="1293" operator="equal">
      <formula>"SIM"</formula>
    </cfRule>
  </conditionalFormatting>
  <conditionalFormatting sqref="Z108">
    <cfRule type="cellIs" dxfId="1103" priority="1291" operator="equal">
      <formula>"OPORTUNIDADE"</formula>
    </cfRule>
  </conditionalFormatting>
  <conditionalFormatting sqref="Z108">
    <cfRule type="cellIs" dxfId="1102" priority="1289" operator="equal">
      <formula>"NÃO"</formula>
    </cfRule>
    <cfRule type="cellIs" dxfId="1101" priority="1290" operator="equal">
      <formula>"SIM"</formula>
    </cfRule>
  </conditionalFormatting>
  <conditionalFormatting sqref="Z108">
    <cfRule type="cellIs" dxfId="1100" priority="1288" operator="equal">
      <formula>"OPORTUNIDADE"</formula>
    </cfRule>
  </conditionalFormatting>
  <conditionalFormatting sqref="Z108">
    <cfRule type="cellIs" dxfId="1099" priority="1286" operator="equal">
      <formula>"NÃO"</formula>
    </cfRule>
    <cfRule type="cellIs" dxfId="1098" priority="1287" operator="equal">
      <formula>"SIM"</formula>
    </cfRule>
  </conditionalFormatting>
  <conditionalFormatting sqref="Y116:Z116">
    <cfRule type="cellIs" dxfId="1097" priority="1285" operator="equal">
      <formula>"OPORTUNIDADE"</formula>
    </cfRule>
  </conditionalFormatting>
  <conditionalFormatting sqref="Y116:Z116">
    <cfRule type="cellIs" dxfId="1096" priority="1283" operator="equal">
      <formula>"NÃO"</formula>
    </cfRule>
    <cfRule type="cellIs" dxfId="1095" priority="1284" operator="equal">
      <formula>"SIM"</formula>
    </cfRule>
  </conditionalFormatting>
  <conditionalFormatting sqref="Y117:Z117">
    <cfRule type="cellIs" dxfId="1094" priority="1282" operator="equal">
      <formula>"OPORTUNIDADE"</formula>
    </cfRule>
  </conditionalFormatting>
  <conditionalFormatting sqref="Y117:Z117">
    <cfRule type="cellIs" dxfId="1093" priority="1280" operator="equal">
      <formula>"NÃO"</formula>
    </cfRule>
    <cfRule type="cellIs" dxfId="1092" priority="1281" operator="equal">
      <formula>"SIM"</formula>
    </cfRule>
  </conditionalFormatting>
  <conditionalFormatting sqref="Y117:Z117">
    <cfRule type="cellIs" dxfId="1091" priority="1279" operator="equal">
      <formula>"OPORTUNIDADE"</formula>
    </cfRule>
  </conditionalFormatting>
  <conditionalFormatting sqref="Y117:Z117">
    <cfRule type="cellIs" dxfId="1090" priority="1277" operator="equal">
      <formula>"NÃO"</formula>
    </cfRule>
    <cfRule type="cellIs" dxfId="1089" priority="1278" operator="equal">
      <formula>"SIM"</formula>
    </cfRule>
  </conditionalFormatting>
  <conditionalFormatting sqref="Y118:Z118">
    <cfRule type="cellIs" dxfId="1088" priority="1276" operator="equal">
      <formula>"OPORTUNIDADE"</formula>
    </cfRule>
  </conditionalFormatting>
  <conditionalFormatting sqref="Y118:Z118">
    <cfRule type="cellIs" dxfId="1087" priority="1274" operator="equal">
      <formula>"NÃO"</formula>
    </cfRule>
    <cfRule type="cellIs" dxfId="1086" priority="1275" operator="equal">
      <formula>"SIM"</formula>
    </cfRule>
  </conditionalFormatting>
  <conditionalFormatting sqref="Z109">
    <cfRule type="cellIs" dxfId="1085" priority="1273" operator="equal">
      <formula>"OPORTUNIDADE"</formula>
    </cfRule>
  </conditionalFormatting>
  <conditionalFormatting sqref="Z109">
    <cfRule type="cellIs" dxfId="1084" priority="1271" operator="equal">
      <formula>"NÃO"</formula>
    </cfRule>
    <cfRule type="cellIs" dxfId="1083" priority="1272" operator="equal">
      <formula>"SIM"</formula>
    </cfRule>
  </conditionalFormatting>
  <conditionalFormatting sqref="Z109">
    <cfRule type="cellIs" dxfId="1082" priority="1270" operator="equal">
      <formula>"OPORTUNIDADE"</formula>
    </cfRule>
  </conditionalFormatting>
  <conditionalFormatting sqref="Z109">
    <cfRule type="cellIs" dxfId="1081" priority="1268" operator="equal">
      <formula>"NÃO"</formula>
    </cfRule>
    <cfRule type="cellIs" dxfId="1080" priority="1269" operator="equal">
      <formula>"SIM"</formula>
    </cfRule>
  </conditionalFormatting>
  <conditionalFormatting sqref="Z109">
    <cfRule type="cellIs" dxfId="1079" priority="1267" operator="equal">
      <formula>"OPORTUNIDADE"</formula>
    </cfRule>
  </conditionalFormatting>
  <conditionalFormatting sqref="Z109">
    <cfRule type="cellIs" dxfId="1078" priority="1265" operator="equal">
      <formula>"NÃO"</formula>
    </cfRule>
    <cfRule type="cellIs" dxfId="1077" priority="1266" operator="equal">
      <formula>"SIM"</formula>
    </cfRule>
  </conditionalFormatting>
  <conditionalFormatting sqref="Z109">
    <cfRule type="cellIs" dxfId="1076" priority="1264" operator="equal">
      <formula>"OPORTUNIDADE"</formula>
    </cfRule>
  </conditionalFormatting>
  <conditionalFormatting sqref="Z109">
    <cfRule type="cellIs" dxfId="1075" priority="1262" operator="equal">
      <formula>"NÃO"</formula>
    </cfRule>
    <cfRule type="cellIs" dxfId="1074" priority="1263" operator="equal">
      <formula>"SIM"</formula>
    </cfRule>
  </conditionalFormatting>
  <conditionalFormatting sqref="Z109">
    <cfRule type="cellIs" dxfId="1073" priority="1261" operator="equal">
      <formula>"OPORTUNIDADE"</formula>
    </cfRule>
  </conditionalFormatting>
  <conditionalFormatting sqref="Z109">
    <cfRule type="cellIs" dxfId="1072" priority="1259" operator="equal">
      <formula>"NÃO"</formula>
    </cfRule>
    <cfRule type="cellIs" dxfId="1071" priority="1260" operator="equal">
      <formula>"SIM"</formula>
    </cfRule>
  </conditionalFormatting>
  <conditionalFormatting sqref="Z109">
    <cfRule type="cellIs" dxfId="1070" priority="1258" operator="equal">
      <formula>"OPORTUNIDADE"</formula>
    </cfRule>
  </conditionalFormatting>
  <conditionalFormatting sqref="Z109">
    <cfRule type="cellIs" dxfId="1069" priority="1256" operator="equal">
      <formula>"NÃO"</formula>
    </cfRule>
    <cfRule type="cellIs" dxfId="1068" priority="1257" operator="equal">
      <formula>"SIM"</formula>
    </cfRule>
  </conditionalFormatting>
  <conditionalFormatting sqref="Z109">
    <cfRule type="cellIs" dxfId="1067" priority="1255" operator="equal">
      <formula>"OPORTUNIDADE"</formula>
    </cfRule>
  </conditionalFormatting>
  <conditionalFormatting sqref="Z109">
    <cfRule type="cellIs" dxfId="1066" priority="1253" operator="equal">
      <formula>"NÃO"</formula>
    </cfRule>
    <cfRule type="cellIs" dxfId="1065" priority="1254" operator="equal">
      <formula>"SIM"</formula>
    </cfRule>
  </conditionalFormatting>
  <conditionalFormatting sqref="Z109">
    <cfRule type="cellIs" dxfId="1064" priority="1252" operator="equal">
      <formula>"OPORTUNIDADE"</formula>
    </cfRule>
  </conditionalFormatting>
  <conditionalFormatting sqref="Z109">
    <cfRule type="cellIs" dxfId="1063" priority="1250" operator="equal">
      <formula>"NÃO"</formula>
    </cfRule>
    <cfRule type="cellIs" dxfId="1062" priority="1251" operator="equal">
      <formula>"SIM"</formula>
    </cfRule>
  </conditionalFormatting>
  <conditionalFormatting sqref="Z109">
    <cfRule type="cellIs" dxfId="1061" priority="1249" operator="equal">
      <formula>"OPORTUNIDADE"</formula>
    </cfRule>
  </conditionalFormatting>
  <conditionalFormatting sqref="Z109">
    <cfRule type="cellIs" dxfId="1060" priority="1247" operator="equal">
      <formula>"NÃO"</formula>
    </cfRule>
    <cfRule type="cellIs" dxfId="1059" priority="1248" operator="equal">
      <formula>"SIM"</formula>
    </cfRule>
  </conditionalFormatting>
  <conditionalFormatting sqref="Z109">
    <cfRule type="cellIs" dxfId="1058" priority="1246" operator="equal">
      <formula>"OPORTUNIDADE"</formula>
    </cfRule>
  </conditionalFormatting>
  <conditionalFormatting sqref="Z109">
    <cfRule type="cellIs" dxfId="1057" priority="1244" operator="equal">
      <formula>"NÃO"</formula>
    </cfRule>
    <cfRule type="cellIs" dxfId="1056" priority="1245" operator="equal">
      <formula>"SIM"</formula>
    </cfRule>
  </conditionalFormatting>
  <conditionalFormatting sqref="Z109">
    <cfRule type="cellIs" dxfId="1055" priority="1243" operator="equal">
      <formula>"OPORTUNIDADE"</formula>
    </cfRule>
  </conditionalFormatting>
  <conditionalFormatting sqref="Z109">
    <cfRule type="cellIs" dxfId="1054" priority="1241" operator="equal">
      <formula>"NÃO"</formula>
    </cfRule>
    <cfRule type="cellIs" dxfId="1053" priority="1242" operator="equal">
      <formula>"SIM"</formula>
    </cfRule>
  </conditionalFormatting>
  <conditionalFormatting sqref="Z109">
    <cfRule type="cellIs" dxfId="1052" priority="1240" operator="equal">
      <formula>"OPORTUNIDADE"</formula>
    </cfRule>
  </conditionalFormatting>
  <conditionalFormatting sqref="Z109">
    <cfRule type="cellIs" dxfId="1051" priority="1238" operator="equal">
      <formula>"NÃO"</formula>
    </cfRule>
    <cfRule type="cellIs" dxfId="1050" priority="1239" operator="equal">
      <formula>"SIM"</formula>
    </cfRule>
  </conditionalFormatting>
  <conditionalFormatting sqref="Z109">
    <cfRule type="cellIs" dxfId="1049" priority="1237" operator="equal">
      <formula>"OPORTUNIDADE"</formula>
    </cfRule>
  </conditionalFormatting>
  <conditionalFormatting sqref="Z109">
    <cfRule type="cellIs" dxfId="1048" priority="1235" operator="equal">
      <formula>"NÃO"</formula>
    </cfRule>
    <cfRule type="cellIs" dxfId="1047" priority="1236" operator="equal">
      <formula>"SIM"</formula>
    </cfRule>
  </conditionalFormatting>
  <conditionalFormatting sqref="Z109">
    <cfRule type="cellIs" dxfId="1046" priority="1234" operator="equal">
      <formula>"OPORTUNIDADE"</formula>
    </cfRule>
  </conditionalFormatting>
  <conditionalFormatting sqref="Z109">
    <cfRule type="cellIs" dxfId="1045" priority="1232" operator="equal">
      <formula>"NÃO"</formula>
    </cfRule>
    <cfRule type="cellIs" dxfId="1044" priority="1233" operator="equal">
      <formula>"SIM"</formula>
    </cfRule>
  </conditionalFormatting>
  <conditionalFormatting sqref="Z109">
    <cfRule type="cellIs" dxfId="1043" priority="1231" operator="equal">
      <formula>"OPORTUNIDADE"</formula>
    </cfRule>
  </conditionalFormatting>
  <conditionalFormatting sqref="Z109">
    <cfRule type="cellIs" dxfId="1042" priority="1229" operator="equal">
      <formula>"NÃO"</formula>
    </cfRule>
    <cfRule type="cellIs" dxfId="1041" priority="1230" operator="equal">
      <formula>"SIM"</formula>
    </cfRule>
  </conditionalFormatting>
  <conditionalFormatting sqref="Z109">
    <cfRule type="cellIs" dxfId="1040" priority="1228" operator="equal">
      <formula>"OPORTUNIDADE"</formula>
    </cfRule>
  </conditionalFormatting>
  <conditionalFormatting sqref="Z109">
    <cfRule type="cellIs" dxfId="1039" priority="1226" operator="equal">
      <formula>"NÃO"</formula>
    </cfRule>
    <cfRule type="cellIs" dxfId="1038" priority="1227" operator="equal">
      <formula>"SIM"</formula>
    </cfRule>
  </conditionalFormatting>
  <conditionalFormatting sqref="Z109">
    <cfRule type="cellIs" dxfId="1037" priority="1225" operator="equal">
      <formula>"OPORTUNIDADE"</formula>
    </cfRule>
  </conditionalFormatting>
  <conditionalFormatting sqref="Z109">
    <cfRule type="cellIs" dxfId="1036" priority="1223" operator="equal">
      <formula>"NÃO"</formula>
    </cfRule>
    <cfRule type="cellIs" dxfId="1035" priority="1224" operator="equal">
      <formula>"SIM"</formula>
    </cfRule>
  </conditionalFormatting>
  <conditionalFormatting sqref="Z109">
    <cfRule type="cellIs" dxfId="1034" priority="1222" operator="equal">
      <formula>"OPORTUNIDADE"</formula>
    </cfRule>
  </conditionalFormatting>
  <conditionalFormatting sqref="Z109">
    <cfRule type="cellIs" dxfId="1033" priority="1220" operator="equal">
      <formula>"NÃO"</formula>
    </cfRule>
    <cfRule type="cellIs" dxfId="1032" priority="1221" operator="equal">
      <formula>"SIM"</formula>
    </cfRule>
  </conditionalFormatting>
  <conditionalFormatting sqref="Z109">
    <cfRule type="cellIs" dxfId="1031" priority="1219" operator="equal">
      <formula>"OPORTUNIDADE"</formula>
    </cfRule>
  </conditionalFormatting>
  <conditionalFormatting sqref="Z109">
    <cfRule type="cellIs" dxfId="1030" priority="1217" operator="equal">
      <formula>"NÃO"</formula>
    </cfRule>
    <cfRule type="cellIs" dxfId="1029" priority="1218" operator="equal">
      <formula>"SIM"</formula>
    </cfRule>
  </conditionalFormatting>
  <conditionalFormatting sqref="Z109">
    <cfRule type="cellIs" dxfId="1028" priority="1216" operator="equal">
      <formula>"OPORTUNIDADE"</formula>
    </cfRule>
  </conditionalFormatting>
  <conditionalFormatting sqref="Z109">
    <cfRule type="cellIs" dxfId="1027" priority="1214" operator="equal">
      <formula>"NÃO"</formula>
    </cfRule>
    <cfRule type="cellIs" dxfId="1026" priority="1215" operator="equal">
      <formula>"SIM"</formula>
    </cfRule>
  </conditionalFormatting>
  <conditionalFormatting sqref="Z109">
    <cfRule type="cellIs" dxfId="1025" priority="1213" operator="equal">
      <formula>"OPORTUNIDADE"</formula>
    </cfRule>
  </conditionalFormatting>
  <conditionalFormatting sqref="Z109">
    <cfRule type="cellIs" dxfId="1024" priority="1211" operator="equal">
      <formula>"NÃO"</formula>
    </cfRule>
    <cfRule type="cellIs" dxfId="1023" priority="1212" operator="equal">
      <formula>"SIM"</formula>
    </cfRule>
  </conditionalFormatting>
  <conditionalFormatting sqref="Z109">
    <cfRule type="cellIs" dxfId="1022" priority="1210" operator="equal">
      <formula>"OPORTUNIDADE"</formula>
    </cfRule>
  </conditionalFormatting>
  <conditionalFormatting sqref="Z109">
    <cfRule type="cellIs" dxfId="1021" priority="1208" operator="equal">
      <formula>"NÃO"</formula>
    </cfRule>
    <cfRule type="cellIs" dxfId="1020" priority="1209" operator="equal">
      <formula>"SIM"</formula>
    </cfRule>
  </conditionalFormatting>
  <conditionalFormatting sqref="Z109">
    <cfRule type="cellIs" dxfId="1019" priority="1207" operator="equal">
      <formula>"OPORTUNIDADE"</formula>
    </cfRule>
  </conditionalFormatting>
  <conditionalFormatting sqref="Z109">
    <cfRule type="cellIs" dxfId="1018" priority="1205" operator="equal">
      <formula>"NÃO"</formula>
    </cfRule>
    <cfRule type="cellIs" dxfId="1017" priority="1206" operator="equal">
      <formula>"SIM"</formula>
    </cfRule>
  </conditionalFormatting>
  <conditionalFormatting sqref="Z109">
    <cfRule type="cellIs" dxfId="1016" priority="1204" operator="equal">
      <formula>"OPORTUNIDADE"</formula>
    </cfRule>
  </conditionalFormatting>
  <conditionalFormatting sqref="Z109">
    <cfRule type="cellIs" dxfId="1015" priority="1202" operator="equal">
      <formula>"NÃO"</formula>
    </cfRule>
    <cfRule type="cellIs" dxfId="1014" priority="1203" operator="equal">
      <formula>"SIM"</formula>
    </cfRule>
  </conditionalFormatting>
  <conditionalFormatting sqref="Z109">
    <cfRule type="cellIs" dxfId="1013" priority="1201" operator="equal">
      <formula>"OPORTUNIDADE"</formula>
    </cfRule>
  </conditionalFormatting>
  <conditionalFormatting sqref="Z109">
    <cfRule type="cellIs" dxfId="1012" priority="1199" operator="equal">
      <formula>"NÃO"</formula>
    </cfRule>
    <cfRule type="cellIs" dxfId="1011" priority="1200" operator="equal">
      <formula>"SIM"</formula>
    </cfRule>
  </conditionalFormatting>
  <conditionalFormatting sqref="Y109">
    <cfRule type="cellIs" dxfId="1010" priority="1198" operator="equal">
      <formula>"OPORTUNIDADE"</formula>
    </cfRule>
  </conditionalFormatting>
  <conditionalFormatting sqref="Y109">
    <cfRule type="cellIs" dxfId="1009" priority="1196" operator="equal">
      <formula>"NÃO"</formula>
    </cfRule>
    <cfRule type="cellIs" dxfId="1008" priority="1197" operator="equal">
      <formula>"SIM"</formula>
    </cfRule>
  </conditionalFormatting>
  <conditionalFormatting sqref="BK107">
    <cfRule type="iconSet" priority="1195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1194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119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19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191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19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189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18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187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18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18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183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1182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1181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118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179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1007" priority="1178" operator="equal">
      <formula>"OPORTUNIDADE"</formula>
    </cfRule>
  </conditionalFormatting>
  <conditionalFormatting sqref="Z124">
    <cfRule type="cellIs" dxfId="1006" priority="1176" operator="equal">
      <formula>"NÃO"</formula>
    </cfRule>
    <cfRule type="cellIs" dxfId="1005" priority="1177" operator="equal">
      <formula>"SIM"</formula>
    </cfRule>
  </conditionalFormatting>
  <conditionalFormatting sqref="Z124">
    <cfRule type="cellIs" dxfId="1004" priority="1175" operator="equal">
      <formula>"OPORTUNIDADE"</formula>
    </cfRule>
  </conditionalFormatting>
  <conditionalFormatting sqref="Z124">
    <cfRule type="cellIs" dxfId="1003" priority="1173" operator="equal">
      <formula>"NÃO"</formula>
    </cfRule>
    <cfRule type="cellIs" dxfId="1002" priority="1174" operator="equal">
      <formula>"SIM"</formula>
    </cfRule>
  </conditionalFormatting>
  <conditionalFormatting sqref="Z124">
    <cfRule type="cellIs" dxfId="1001" priority="1172" operator="equal">
      <formula>"OPORTUNIDADE"</formula>
    </cfRule>
  </conditionalFormatting>
  <conditionalFormatting sqref="Z124">
    <cfRule type="cellIs" dxfId="1000" priority="1170" operator="equal">
      <formula>"NÃO"</formula>
    </cfRule>
    <cfRule type="cellIs" dxfId="999" priority="1171" operator="equal">
      <formula>"SIM"</formula>
    </cfRule>
  </conditionalFormatting>
  <conditionalFormatting sqref="Z124">
    <cfRule type="cellIs" dxfId="998" priority="1169" operator="equal">
      <formula>"OPORTUNIDADE"</formula>
    </cfRule>
  </conditionalFormatting>
  <conditionalFormatting sqref="Z124">
    <cfRule type="cellIs" dxfId="997" priority="1167" operator="equal">
      <formula>"NÃO"</formula>
    </cfRule>
    <cfRule type="cellIs" dxfId="996" priority="1168" operator="equal">
      <formula>"SIM"</formula>
    </cfRule>
  </conditionalFormatting>
  <conditionalFormatting sqref="Z124">
    <cfRule type="cellIs" dxfId="995" priority="1166" operator="equal">
      <formula>"OPORTUNIDADE"</formula>
    </cfRule>
  </conditionalFormatting>
  <conditionalFormatting sqref="Z124">
    <cfRule type="cellIs" dxfId="994" priority="1164" operator="equal">
      <formula>"NÃO"</formula>
    </cfRule>
    <cfRule type="cellIs" dxfId="993" priority="1165" operator="equal">
      <formula>"SIM"</formula>
    </cfRule>
  </conditionalFormatting>
  <conditionalFormatting sqref="Z124">
    <cfRule type="cellIs" dxfId="992" priority="1163" operator="equal">
      <formula>"OPORTUNIDADE"</formula>
    </cfRule>
  </conditionalFormatting>
  <conditionalFormatting sqref="Z124">
    <cfRule type="cellIs" dxfId="991" priority="1161" operator="equal">
      <formula>"NÃO"</formula>
    </cfRule>
    <cfRule type="cellIs" dxfId="990" priority="1162" operator="equal">
      <formula>"SIM"</formula>
    </cfRule>
  </conditionalFormatting>
  <conditionalFormatting sqref="Z124">
    <cfRule type="cellIs" dxfId="989" priority="1160" operator="equal">
      <formula>"OPORTUNIDADE"</formula>
    </cfRule>
  </conditionalFormatting>
  <conditionalFormatting sqref="Z124">
    <cfRule type="cellIs" dxfId="988" priority="1158" operator="equal">
      <formula>"NÃO"</formula>
    </cfRule>
    <cfRule type="cellIs" dxfId="987" priority="1159" operator="equal">
      <formula>"SIM"</formula>
    </cfRule>
  </conditionalFormatting>
  <conditionalFormatting sqref="Z124">
    <cfRule type="cellIs" dxfId="986" priority="1157" operator="equal">
      <formula>"OPORTUNIDADE"</formula>
    </cfRule>
  </conditionalFormatting>
  <conditionalFormatting sqref="Z124">
    <cfRule type="cellIs" dxfId="985" priority="1155" operator="equal">
      <formula>"NÃO"</formula>
    </cfRule>
    <cfRule type="cellIs" dxfId="984" priority="1156" operator="equal">
      <formula>"SIM"</formula>
    </cfRule>
  </conditionalFormatting>
  <conditionalFormatting sqref="Z124">
    <cfRule type="cellIs" dxfId="983" priority="1154" operator="equal">
      <formula>"OPORTUNIDADE"</formula>
    </cfRule>
  </conditionalFormatting>
  <conditionalFormatting sqref="Z124">
    <cfRule type="cellIs" dxfId="982" priority="1152" operator="equal">
      <formula>"NÃO"</formula>
    </cfRule>
    <cfRule type="cellIs" dxfId="981" priority="1153" operator="equal">
      <formula>"SIM"</formula>
    </cfRule>
  </conditionalFormatting>
  <conditionalFormatting sqref="Z124">
    <cfRule type="cellIs" dxfId="980" priority="1151" operator="equal">
      <formula>"OPORTUNIDADE"</formula>
    </cfRule>
  </conditionalFormatting>
  <conditionalFormatting sqref="Z124">
    <cfRule type="cellIs" dxfId="979" priority="1149" operator="equal">
      <formula>"NÃO"</formula>
    </cfRule>
    <cfRule type="cellIs" dxfId="978" priority="1150" operator="equal">
      <formula>"SIM"</formula>
    </cfRule>
  </conditionalFormatting>
  <conditionalFormatting sqref="Z125">
    <cfRule type="cellIs" dxfId="977" priority="1148" operator="equal">
      <formula>"OPORTUNIDADE"</formula>
    </cfRule>
  </conditionalFormatting>
  <conditionalFormatting sqref="Z125">
    <cfRule type="cellIs" dxfId="976" priority="1146" operator="equal">
      <formula>"NÃO"</formula>
    </cfRule>
    <cfRule type="cellIs" dxfId="975" priority="1147" operator="equal">
      <formula>"SIM"</formula>
    </cfRule>
  </conditionalFormatting>
  <conditionalFormatting sqref="Z125">
    <cfRule type="cellIs" dxfId="974" priority="1145" operator="equal">
      <formula>"OPORTUNIDADE"</formula>
    </cfRule>
  </conditionalFormatting>
  <conditionalFormatting sqref="Z125">
    <cfRule type="cellIs" dxfId="973" priority="1143" operator="equal">
      <formula>"NÃO"</formula>
    </cfRule>
    <cfRule type="cellIs" dxfId="972" priority="1144" operator="equal">
      <formula>"SIM"</formula>
    </cfRule>
  </conditionalFormatting>
  <conditionalFormatting sqref="Z125">
    <cfRule type="cellIs" dxfId="971" priority="1142" operator="equal">
      <formula>"OPORTUNIDADE"</formula>
    </cfRule>
  </conditionalFormatting>
  <conditionalFormatting sqref="Z125">
    <cfRule type="cellIs" dxfId="970" priority="1140" operator="equal">
      <formula>"NÃO"</formula>
    </cfRule>
    <cfRule type="cellIs" dxfId="969" priority="1141" operator="equal">
      <formula>"SIM"</formula>
    </cfRule>
  </conditionalFormatting>
  <conditionalFormatting sqref="Z125">
    <cfRule type="cellIs" dxfId="968" priority="1139" operator="equal">
      <formula>"OPORTUNIDADE"</formula>
    </cfRule>
  </conditionalFormatting>
  <conditionalFormatting sqref="Z125">
    <cfRule type="cellIs" dxfId="967" priority="1137" operator="equal">
      <formula>"NÃO"</formula>
    </cfRule>
    <cfRule type="cellIs" dxfId="966" priority="1138" operator="equal">
      <formula>"SIM"</formula>
    </cfRule>
  </conditionalFormatting>
  <conditionalFormatting sqref="Z125">
    <cfRule type="cellIs" dxfId="965" priority="1136" operator="equal">
      <formula>"OPORTUNIDADE"</formula>
    </cfRule>
  </conditionalFormatting>
  <conditionalFormatting sqref="Z125">
    <cfRule type="cellIs" dxfId="964" priority="1134" operator="equal">
      <formula>"NÃO"</formula>
    </cfRule>
    <cfRule type="cellIs" dxfId="963" priority="1135" operator="equal">
      <formula>"SIM"</formula>
    </cfRule>
  </conditionalFormatting>
  <conditionalFormatting sqref="Z125">
    <cfRule type="cellIs" dxfId="962" priority="1133" operator="equal">
      <formula>"OPORTUNIDADE"</formula>
    </cfRule>
  </conditionalFormatting>
  <conditionalFormatting sqref="Z125">
    <cfRule type="cellIs" dxfId="961" priority="1131" operator="equal">
      <formula>"NÃO"</formula>
    </cfRule>
    <cfRule type="cellIs" dxfId="960" priority="1132" operator="equal">
      <formula>"SIM"</formula>
    </cfRule>
  </conditionalFormatting>
  <conditionalFormatting sqref="Z125">
    <cfRule type="cellIs" dxfId="959" priority="1130" operator="equal">
      <formula>"OPORTUNIDADE"</formula>
    </cfRule>
  </conditionalFormatting>
  <conditionalFormatting sqref="Z125">
    <cfRule type="cellIs" dxfId="958" priority="1128" operator="equal">
      <formula>"NÃO"</formula>
    </cfRule>
    <cfRule type="cellIs" dxfId="957" priority="1129" operator="equal">
      <formula>"SIM"</formula>
    </cfRule>
  </conditionalFormatting>
  <conditionalFormatting sqref="Z125">
    <cfRule type="cellIs" dxfId="956" priority="1127" operator="equal">
      <formula>"OPORTUNIDADE"</formula>
    </cfRule>
  </conditionalFormatting>
  <conditionalFormatting sqref="Z125">
    <cfRule type="cellIs" dxfId="955" priority="1125" operator="equal">
      <formula>"NÃO"</formula>
    </cfRule>
    <cfRule type="cellIs" dxfId="954" priority="1126" operator="equal">
      <formula>"SIM"</formula>
    </cfRule>
  </conditionalFormatting>
  <conditionalFormatting sqref="Z125">
    <cfRule type="cellIs" dxfId="953" priority="1124" operator="equal">
      <formula>"OPORTUNIDADE"</formula>
    </cfRule>
  </conditionalFormatting>
  <conditionalFormatting sqref="Z125">
    <cfRule type="cellIs" dxfId="952" priority="1122" operator="equal">
      <formula>"NÃO"</formula>
    </cfRule>
    <cfRule type="cellIs" dxfId="951" priority="1123" operator="equal">
      <formula>"SIM"</formula>
    </cfRule>
  </conditionalFormatting>
  <conditionalFormatting sqref="Z125">
    <cfRule type="cellIs" dxfId="950" priority="1121" operator="equal">
      <formula>"OPORTUNIDADE"</formula>
    </cfRule>
  </conditionalFormatting>
  <conditionalFormatting sqref="Z125">
    <cfRule type="cellIs" dxfId="949" priority="1119" operator="equal">
      <formula>"NÃO"</formula>
    </cfRule>
    <cfRule type="cellIs" dxfId="948" priority="1120" operator="equal">
      <formula>"SIM"</formula>
    </cfRule>
  </conditionalFormatting>
  <conditionalFormatting sqref="Z125">
    <cfRule type="cellIs" dxfId="947" priority="1118" operator="equal">
      <formula>"OPORTUNIDADE"</formula>
    </cfRule>
  </conditionalFormatting>
  <conditionalFormatting sqref="Z125">
    <cfRule type="cellIs" dxfId="946" priority="1116" operator="equal">
      <formula>"NÃO"</formula>
    </cfRule>
    <cfRule type="cellIs" dxfId="945" priority="1117" operator="equal">
      <formula>"SIM"</formula>
    </cfRule>
  </conditionalFormatting>
  <conditionalFormatting sqref="Z125">
    <cfRule type="cellIs" dxfId="944" priority="1115" operator="equal">
      <formula>"OPORTUNIDADE"</formula>
    </cfRule>
  </conditionalFormatting>
  <conditionalFormatting sqref="Z125">
    <cfRule type="cellIs" dxfId="943" priority="1113" operator="equal">
      <formula>"NÃO"</formula>
    </cfRule>
    <cfRule type="cellIs" dxfId="942" priority="1114" operator="equal">
      <formula>"SIM"</formula>
    </cfRule>
  </conditionalFormatting>
  <conditionalFormatting sqref="Z125">
    <cfRule type="cellIs" dxfId="941" priority="1112" operator="equal">
      <formula>"OPORTUNIDADE"</formula>
    </cfRule>
  </conditionalFormatting>
  <conditionalFormatting sqref="Z125">
    <cfRule type="cellIs" dxfId="940" priority="1110" operator="equal">
      <formula>"NÃO"</formula>
    </cfRule>
    <cfRule type="cellIs" dxfId="939" priority="1111" operator="equal">
      <formula>"SIM"</formula>
    </cfRule>
  </conditionalFormatting>
  <conditionalFormatting sqref="Z125">
    <cfRule type="cellIs" dxfId="938" priority="1109" operator="equal">
      <formula>"OPORTUNIDADE"</formula>
    </cfRule>
  </conditionalFormatting>
  <conditionalFormatting sqref="Z125">
    <cfRule type="cellIs" dxfId="937" priority="1107" operator="equal">
      <formula>"NÃO"</formula>
    </cfRule>
    <cfRule type="cellIs" dxfId="936" priority="1108" operator="equal">
      <formula>"SIM"</formula>
    </cfRule>
  </conditionalFormatting>
  <conditionalFormatting sqref="Z125">
    <cfRule type="cellIs" dxfId="935" priority="1106" operator="equal">
      <formula>"OPORTUNIDADE"</formula>
    </cfRule>
  </conditionalFormatting>
  <conditionalFormatting sqref="Z125">
    <cfRule type="cellIs" dxfId="934" priority="1104" operator="equal">
      <formula>"NÃO"</formula>
    </cfRule>
    <cfRule type="cellIs" dxfId="933" priority="1105" operator="equal">
      <formula>"SIM"</formula>
    </cfRule>
  </conditionalFormatting>
  <conditionalFormatting sqref="Z125">
    <cfRule type="cellIs" dxfId="932" priority="1103" operator="equal">
      <formula>"OPORTUNIDADE"</formula>
    </cfRule>
  </conditionalFormatting>
  <conditionalFormatting sqref="Z125">
    <cfRule type="cellIs" dxfId="931" priority="1101" operator="equal">
      <formula>"NÃO"</formula>
    </cfRule>
    <cfRule type="cellIs" dxfId="930" priority="1102" operator="equal">
      <formula>"SIM"</formula>
    </cfRule>
  </conditionalFormatting>
  <conditionalFormatting sqref="Z125">
    <cfRule type="cellIs" dxfId="929" priority="1100" operator="equal">
      <formula>"OPORTUNIDADE"</formula>
    </cfRule>
  </conditionalFormatting>
  <conditionalFormatting sqref="Z125">
    <cfRule type="cellIs" dxfId="928" priority="1098" operator="equal">
      <formula>"NÃO"</formula>
    </cfRule>
    <cfRule type="cellIs" dxfId="927" priority="1099" operator="equal">
      <formula>"SIM"</formula>
    </cfRule>
  </conditionalFormatting>
  <conditionalFormatting sqref="Z125">
    <cfRule type="cellIs" dxfId="926" priority="1097" operator="equal">
      <formula>"OPORTUNIDADE"</formula>
    </cfRule>
  </conditionalFormatting>
  <conditionalFormatting sqref="Z125">
    <cfRule type="cellIs" dxfId="925" priority="1095" operator="equal">
      <formula>"NÃO"</formula>
    </cfRule>
    <cfRule type="cellIs" dxfId="924" priority="1096" operator="equal">
      <formula>"SIM"</formula>
    </cfRule>
  </conditionalFormatting>
  <conditionalFormatting sqref="Z125">
    <cfRule type="cellIs" dxfId="923" priority="1094" operator="equal">
      <formula>"OPORTUNIDADE"</formula>
    </cfRule>
  </conditionalFormatting>
  <conditionalFormatting sqref="Z125">
    <cfRule type="cellIs" dxfId="922" priority="1092" operator="equal">
      <formula>"NÃO"</formula>
    </cfRule>
    <cfRule type="cellIs" dxfId="921" priority="1093" operator="equal">
      <formula>"SIM"</formula>
    </cfRule>
  </conditionalFormatting>
  <conditionalFormatting sqref="Z125">
    <cfRule type="cellIs" dxfId="920" priority="1091" operator="equal">
      <formula>"OPORTUNIDADE"</formula>
    </cfRule>
  </conditionalFormatting>
  <conditionalFormatting sqref="Z125">
    <cfRule type="cellIs" dxfId="919" priority="1089" operator="equal">
      <formula>"NÃO"</formula>
    </cfRule>
    <cfRule type="cellIs" dxfId="918" priority="1090" operator="equal">
      <formula>"SIM"</formula>
    </cfRule>
  </conditionalFormatting>
  <conditionalFormatting sqref="Z126:Z127">
    <cfRule type="cellIs" dxfId="917" priority="1088" operator="equal">
      <formula>"OPORTUNIDADE"</formula>
    </cfRule>
  </conditionalFormatting>
  <conditionalFormatting sqref="Z126:Z127">
    <cfRule type="cellIs" dxfId="916" priority="1086" operator="equal">
      <formula>"NÃO"</formula>
    </cfRule>
    <cfRule type="cellIs" dxfId="915" priority="1087" operator="equal">
      <formula>"SIM"</formula>
    </cfRule>
  </conditionalFormatting>
  <conditionalFormatting sqref="Z126:Z127">
    <cfRule type="cellIs" dxfId="914" priority="1085" operator="equal">
      <formula>"OPORTUNIDADE"</formula>
    </cfRule>
  </conditionalFormatting>
  <conditionalFormatting sqref="Z126:Z127">
    <cfRule type="cellIs" dxfId="913" priority="1083" operator="equal">
      <formula>"NÃO"</formula>
    </cfRule>
    <cfRule type="cellIs" dxfId="912" priority="1084" operator="equal">
      <formula>"SIM"</formula>
    </cfRule>
  </conditionalFormatting>
  <conditionalFormatting sqref="Z126:Z127">
    <cfRule type="cellIs" dxfId="911" priority="1082" operator="equal">
      <formula>"OPORTUNIDADE"</formula>
    </cfRule>
  </conditionalFormatting>
  <conditionalFormatting sqref="Z126:Z127">
    <cfRule type="cellIs" dxfId="910" priority="1080" operator="equal">
      <formula>"NÃO"</formula>
    </cfRule>
    <cfRule type="cellIs" dxfId="909" priority="1081" operator="equal">
      <formula>"SIM"</formula>
    </cfRule>
  </conditionalFormatting>
  <conditionalFormatting sqref="Z126:Z127">
    <cfRule type="cellIs" dxfId="908" priority="1079" operator="equal">
      <formula>"OPORTUNIDADE"</formula>
    </cfRule>
  </conditionalFormatting>
  <conditionalFormatting sqref="Z126:Z127">
    <cfRule type="cellIs" dxfId="907" priority="1077" operator="equal">
      <formula>"NÃO"</formula>
    </cfRule>
    <cfRule type="cellIs" dxfId="906" priority="1078" operator="equal">
      <formula>"SIM"</formula>
    </cfRule>
  </conditionalFormatting>
  <conditionalFormatting sqref="Z126:Z127">
    <cfRule type="cellIs" dxfId="905" priority="1076" operator="equal">
      <formula>"OPORTUNIDADE"</formula>
    </cfRule>
  </conditionalFormatting>
  <conditionalFormatting sqref="Z126:Z127">
    <cfRule type="cellIs" dxfId="904" priority="1074" operator="equal">
      <formula>"NÃO"</formula>
    </cfRule>
    <cfRule type="cellIs" dxfId="903" priority="1075" operator="equal">
      <formula>"SIM"</formula>
    </cfRule>
  </conditionalFormatting>
  <conditionalFormatting sqref="Z126:Z127">
    <cfRule type="cellIs" dxfId="902" priority="1073" operator="equal">
      <formula>"OPORTUNIDADE"</formula>
    </cfRule>
  </conditionalFormatting>
  <conditionalFormatting sqref="Z126:Z127">
    <cfRule type="cellIs" dxfId="901" priority="1071" operator="equal">
      <formula>"NÃO"</formula>
    </cfRule>
    <cfRule type="cellIs" dxfId="900" priority="1072" operator="equal">
      <formula>"SIM"</formula>
    </cfRule>
  </conditionalFormatting>
  <conditionalFormatting sqref="Y126:Y133">
    <cfRule type="cellIs" dxfId="899" priority="1070" operator="equal">
      <formula>"OPORTUNIDADE"</formula>
    </cfRule>
  </conditionalFormatting>
  <conditionalFormatting sqref="Y126:Y133">
    <cfRule type="cellIs" dxfId="898" priority="1068" operator="equal">
      <formula>"NÃO"</formula>
    </cfRule>
    <cfRule type="cellIs" dxfId="897" priority="1069" operator="equal">
      <formula>"SIM"</formula>
    </cfRule>
  </conditionalFormatting>
  <conditionalFormatting sqref="Z126:Z127">
    <cfRule type="cellIs" dxfId="896" priority="1067" operator="equal">
      <formula>"OPORTUNIDADE"</formula>
    </cfRule>
  </conditionalFormatting>
  <conditionalFormatting sqref="Z126:Z127">
    <cfRule type="cellIs" dxfId="895" priority="1065" operator="equal">
      <formula>"NÃO"</formula>
    </cfRule>
    <cfRule type="cellIs" dxfId="894" priority="1066" operator="equal">
      <formula>"SIM"</formula>
    </cfRule>
  </conditionalFormatting>
  <conditionalFormatting sqref="Z126:Z127">
    <cfRule type="cellIs" dxfId="893" priority="1064" operator="equal">
      <formula>"OPORTUNIDADE"</formula>
    </cfRule>
  </conditionalFormatting>
  <conditionalFormatting sqref="Z126:Z127">
    <cfRule type="cellIs" dxfId="892" priority="1062" operator="equal">
      <formula>"NÃO"</formula>
    </cfRule>
    <cfRule type="cellIs" dxfId="891" priority="1063" operator="equal">
      <formula>"SIM"</formula>
    </cfRule>
  </conditionalFormatting>
  <conditionalFormatting sqref="Z126:Z127">
    <cfRule type="cellIs" dxfId="890" priority="1061" operator="equal">
      <formula>"OPORTUNIDADE"</formula>
    </cfRule>
  </conditionalFormatting>
  <conditionalFormatting sqref="Z126:Z127">
    <cfRule type="cellIs" dxfId="889" priority="1059" operator="equal">
      <formula>"NÃO"</formula>
    </cfRule>
    <cfRule type="cellIs" dxfId="888" priority="1060" operator="equal">
      <formula>"SIM"</formula>
    </cfRule>
  </conditionalFormatting>
  <conditionalFormatting sqref="Z126:Z127">
    <cfRule type="cellIs" dxfId="887" priority="1058" operator="equal">
      <formula>"OPORTUNIDADE"</formula>
    </cfRule>
  </conditionalFormatting>
  <conditionalFormatting sqref="Z126:Z127">
    <cfRule type="cellIs" dxfId="886" priority="1056" operator="equal">
      <formula>"NÃO"</formula>
    </cfRule>
    <cfRule type="cellIs" dxfId="885" priority="1057" operator="equal">
      <formula>"SIM"</formula>
    </cfRule>
  </conditionalFormatting>
  <conditionalFormatting sqref="Z126:Z127">
    <cfRule type="cellIs" dxfId="884" priority="1055" operator="equal">
      <formula>"OPORTUNIDADE"</formula>
    </cfRule>
  </conditionalFormatting>
  <conditionalFormatting sqref="Z126:Z127">
    <cfRule type="cellIs" dxfId="883" priority="1053" operator="equal">
      <formula>"NÃO"</formula>
    </cfRule>
    <cfRule type="cellIs" dxfId="882" priority="1054" operator="equal">
      <formula>"SIM"</formula>
    </cfRule>
  </conditionalFormatting>
  <conditionalFormatting sqref="Z126:Z127">
    <cfRule type="cellIs" dxfId="881" priority="1052" operator="equal">
      <formula>"OPORTUNIDADE"</formula>
    </cfRule>
  </conditionalFormatting>
  <conditionalFormatting sqref="Z126:Z127">
    <cfRule type="cellIs" dxfId="880" priority="1050" operator="equal">
      <formula>"NÃO"</formula>
    </cfRule>
    <cfRule type="cellIs" dxfId="879" priority="1051" operator="equal">
      <formula>"SIM"</formula>
    </cfRule>
  </conditionalFormatting>
  <conditionalFormatting sqref="Z126:Z127">
    <cfRule type="cellIs" dxfId="878" priority="1049" operator="equal">
      <formula>"OPORTUNIDADE"</formula>
    </cfRule>
  </conditionalFormatting>
  <conditionalFormatting sqref="Z126:Z127">
    <cfRule type="cellIs" dxfId="877" priority="1047" operator="equal">
      <formula>"NÃO"</formula>
    </cfRule>
    <cfRule type="cellIs" dxfId="876" priority="1048" operator="equal">
      <formula>"SIM"</formula>
    </cfRule>
  </conditionalFormatting>
  <conditionalFormatting sqref="Z126:Z127">
    <cfRule type="cellIs" dxfId="875" priority="1046" operator="equal">
      <formula>"OPORTUNIDADE"</formula>
    </cfRule>
  </conditionalFormatting>
  <conditionalFormatting sqref="Z126:Z127">
    <cfRule type="cellIs" dxfId="874" priority="1044" operator="equal">
      <formula>"NÃO"</formula>
    </cfRule>
    <cfRule type="cellIs" dxfId="873" priority="1045" operator="equal">
      <formula>"SIM"</formula>
    </cfRule>
  </conditionalFormatting>
  <conditionalFormatting sqref="Z126:Z127">
    <cfRule type="cellIs" dxfId="872" priority="1043" operator="equal">
      <formula>"OPORTUNIDADE"</formula>
    </cfRule>
  </conditionalFormatting>
  <conditionalFormatting sqref="Z126:Z127">
    <cfRule type="cellIs" dxfId="871" priority="1041" operator="equal">
      <formula>"NÃO"</formula>
    </cfRule>
    <cfRule type="cellIs" dxfId="870" priority="1042" operator="equal">
      <formula>"SIM"</formula>
    </cfRule>
  </conditionalFormatting>
  <conditionalFormatting sqref="Z126:Z127">
    <cfRule type="cellIs" dxfId="869" priority="1040" operator="equal">
      <formula>"OPORTUNIDADE"</formula>
    </cfRule>
  </conditionalFormatting>
  <conditionalFormatting sqref="Z126:Z127">
    <cfRule type="cellIs" dxfId="868" priority="1038" operator="equal">
      <formula>"NÃO"</formula>
    </cfRule>
    <cfRule type="cellIs" dxfId="867" priority="1039" operator="equal">
      <formula>"SIM"</formula>
    </cfRule>
  </conditionalFormatting>
  <conditionalFormatting sqref="Z126:Z127">
    <cfRule type="cellIs" dxfId="866" priority="1037" operator="equal">
      <formula>"OPORTUNIDADE"</formula>
    </cfRule>
  </conditionalFormatting>
  <conditionalFormatting sqref="Z126:Z127">
    <cfRule type="cellIs" dxfId="865" priority="1035" operator="equal">
      <formula>"NÃO"</formula>
    </cfRule>
    <cfRule type="cellIs" dxfId="864" priority="1036" operator="equal">
      <formula>"SIM"</formula>
    </cfRule>
  </conditionalFormatting>
  <conditionalFormatting sqref="Z126:Z127">
    <cfRule type="cellIs" dxfId="863" priority="1034" operator="equal">
      <formula>"OPORTUNIDADE"</formula>
    </cfRule>
  </conditionalFormatting>
  <conditionalFormatting sqref="Z126:Z127">
    <cfRule type="cellIs" dxfId="862" priority="1032" operator="equal">
      <formula>"NÃO"</formula>
    </cfRule>
    <cfRule type="cellIs" dxfId="861" priority="1033" operator="equal">
      <formula>"SIM"</formula>
    </cfRule>
  </conditionalFormatting>
  <conditionalFormatting sqref="Z126:Z127">
    <cfRule type="cellIs" dxfId="860" priority="1031" operator="equal">
      <formula>"OPORTUNIDADE"</formula>
    </cfRule>
  </conditionalFormatting>
  <conditionalFormatting sqref="Z126:Z127">
    <cfRule type="cellIs" dxfId="859" priority="1029" operator="equal">
      <formula>"NÃO"</formula>
    </cfRule>
    <cfRule type="cellIs" dxfId="858" priority="1030" operator="equal">
      <formula>"SIM"</formula>
    </cfRule>
  </conditionalFormatting>
  <conditionalFormatting sqref="Z126:Z127">
    <cfRule type="cellIs" dxfId="857" priority="1028" operator="equal">
      <formula>"OPORTUNIDADE"</formula>
    </cfRule>
  </conditionalFormatting>
  <conditionalFormatting sqref="Z126:Z127">
    <cfRule type="cellIs" dxfId="856" priority="1026" operator="equal">
      <formula>"NÃO"</formula>
    </cfRule>
    <cfRule type="cellIs" dxfId="855" priority="1027" operator="equal">
      <formula>"SIM"</formula>
    </cfRule>
  </conditionalFormatting>
  <conditionalFormatting sqref="Z126:Z127">
    <cfRule type="cellIs" dxfId="854" priority="1025" operator="equal">
      <formula>"OPORTUNIDADE"</formula>
    </cfRule>
  </conditionalFormatting>
  <conditionalFormatting sqref="Z126:Z127">
    <cfRule type="cellIs" dxfId="853" priority="1023" operator="equal">
      <formula>"NÃO"</formula>
    </cfRule>
    <cfRule type="cellIs" dxfId="852" priority="1024" operator="equal">
      <formula>"SIM"</formula>
    </cfRule>
  </conditionalFormatting>
  <conditionalFormatting sqref="Z126:Z127">
    <cfRule type="cellIs" dxfId="851" priority="1022" operator="equal">
      <formula>"OPORTUNIDADE"</formula>
    </cfRule>
  </conditionalFormatting>
  <conditionalFormatting sqref="Z126:Z127">
    <cfRule type="cellIs" dxfId="850" priority="1020" operator="equal">
      <formula>"NÃO"</formula>
    </cfRule>
    <cfRule type="cellIs" dxfId="849" priority="1021" operator="equal">
      <formula>"SIM"</formula>
    </cfRule>
  </conditionalFormatting>
  <conditionalFormatting sqref="Z126:Z127">
    <cfRule type="cellIs" dxfId="848" priority="1019" operator="equal">
      <formula>"OPORTUNIDADE"</formula>
    </cfRule>
  </conditionalFormatting>
  <conditionalFormatting sqref="Z126:Z127">
    <cfRule type="cellIs" dxfId="847" priority="1017" operator="equal">
      <formula>"NÃO"</formula>
    </cfRule>
    <cfRule type="cellIs" dxfId="846" priority="1018" operator="equal">
      <formula>"SIM"</formula>
    </cfRule>
  </conditionalFormatting>
  <conditionalFormatting sqref="Z126:Z127">
    <cfRule type="cellIs" dxfId="845" priority="1016" operator="equal">
      <formula>"OPORTUNIDADE"</formula>
    </cfRule>
  </conditionalFormatting>
  <conditionalFormatting sqref="Z126:Z127">
    <cfRule type="cellIs" dxfId="844" priority="1014" operator="equal">
      <formula>"NÃO"</formula>
    </cfRule>
    <cfRule type="cellIs" dxfId="843" priority="1015" operator="equal">
      <formula>"SIM"</formula>
    </cfRule>
  </conditionalFormatting>
  <conditionalFormatting sqref="Y126:Y133">
    <cfRule type="cellIs" dxfId="842" priority="1013" operator="equal">
      <formula>"OPORTUNIDADE"</formula>
    </cfRule>
  </conditionalFormatting>
  <conditionalFormatting sqref="Y126:Y133">
    <cfRule type="cellIs" dxfId="841" priority="1011" operator="equal">
      <formula>"NÃO"</formula>
    </cfRule>
    <cfRule type="cellIs" dxfId="840" priority="1012" operator="equal">
      <formula>"SIM"</formula>
    </cfRule>
  </conditionalFormatting>
  <conditionalFormatting sqref="Z126:Z127">
    <cfRule type="cellIs" dxfId="839" priority="1010" operator="equal">
      <formula>"OPORTUNIDADE"</formula>
    </cfRule>
  </conditionalFormatting>
  <conditionalFormatting sqref="Z126:Z127">
    <cfRule type="cellIs" dxfId="838" priority="1008" operator="equal">
      <formula>"NÃO"</formula>
    </cfRule>
    <cfRule type="cellIs" dxfId="837" priority="1009" operator="equal">
      <formula>"SIM"</formula>
    </cfRule>
  </conditionalFormatting>
  <conditionalFormatting sqref="Z126:Z127">
    <cfRule type="cellIs" dxfId="836" priority="1007" operator="equal">
      <formula>"OPORTUNIDADE"</formula>
    </cfRule>
  </conditionalFormatting>
  <conditionalFormatting sqref="Z126:Z127">
    <cfRule type="cellIs" dxfId="835" priority="1005" operator="equal">
      <formula>"NÃO"</formula>
    </cfRule>
    <cfRule type="cellIs" dxfId="834" priority="1006" operator="equal">
      <formula>"SIM"</formula>
    </cfRule>
  </conditionalFormatting>
  <conditionalFormatting sqref="Z126:Z127">
    <cfRule type="cellIs" dxfId="833" priority="1004" operator="equal">
      <formula>"OPORTUNIDADE"</formula>
    </cfRule>
  </conditionalFormatting>
  <conditionalFormatting sqref="Z126:Z127">
    <cfRule type="cellIs" dxfId="832" priority="1002" operator="equal">
      <formula>"NÃO"</formula>
    </cfRule>
    <cfRule type="cellIs" dxfId="831" priority="1003" operator="equal">
      <formula>"SIM"</formula>
    </cfRule>
  </conditionalFormatting>
  <conditionalFormatting sqref="Z126:Z127">
    <cfRule type="cellIs" dxfId="830" priority="1001" operator="equal">
      <formula>"OPORTUNIDADE"</formula>
    </cfRule>
  </conditionalFormatting>
  <conditionalFormatting sqref="Z126:Z127">
    <cfRule type="cellIs" dxfId="829" priority="999" operator="equal">
      <formula>"NÃO"</formula>
    </cfRule>
    <cfRule type="cellIs" dxfId="828" priority="1000" operator="equal">
      <formula>"SIM"</formula>
    </cfRule>
  </conditionalFormatting>
  <conditionalFormatting sqref="Z126:Z127">
    <cfRule type="cellIs" dxfId="827" priority="998" operator="equal">
      <formula>"OPORTUNIDADE"</formula>
    </cfRule>
  </conditionalFormatting>
  <conditionalFormatting sqref="Z126:Z127">
    <cfRule type="cellIs" dxfId="826" priority="996" operator="equal">
      <formula>"NÃO"</formula>
    </cfRule>
    <cfRule type="cellIs" dxfId="825" priority="997" operator="equal">
      <formula>"SIM"</formula>
    </cfRule>
  </conditionalFormatting>
  <conditionalFormatting sqref="Y126:Y133">
    <cfRule type="cellIs" dxfId="824" priority="995" operator="equal">
      <formula>"OPORTUNIDADE"</formula>
    </cfRule>
  </conditionalFormatting>
  <conditionalFormatting sqref="Y126:Y133">
    <cfRule type="cellIs" dxfId="823" priority="993" operator="equal">
      <formula>"NÃO"</formula>
    </cfRule>
    <cfRule type="cellIs" dxfId="822" priority="994" operator="equal">
      <formula>"SIM"</formula>
    </cfRule>
  </conditionalFormatting>
  <conditionalFormatting sqref="Z126:Z127">
    <cfRule type="cellIs" dxfId="821" priority="992" operator="equal">
      <formula>"OPORTUNIDADE"</formula>
    </cfRule>
  </conditionalFormatting>
  <conditionalFormatting sqref="Z126:Z127">
    <cfRule type="cellIs" dxfId="820" priority="990" operator="equal">
      <formula>"NÃO"</formula>
    </cfRule>
    <cfRule type="cellIs" dxfId="819" priority="991" operator="equal">
      <formula>"SIM"</formula>
    </cfRule>
  </conditionalFormatting>
  <conditionalFormatting sqref="Z126:Z127">
    <cfRule type="cellIs" dxfId="818" priority="989" operator="equal">
      <formula>"OPORTUNIDADE"</formula>
    </cfRule>
  </conditionalFormatting>
  <conditionalFormatting sqref="Z126:Z127">
    <cfRule type="cellIs" dxfId="817" priority="987" operator="equal">
      <formula>"NÃO"</formula>
    </cfRule>
    <cfRule type="cellIs" dxfId="816" priority="988" operator="equal">
      <formula>"SIM"</formula>
    </cfRule>
  </conditionalFormatting>
  <conditionalFormatting sqref="Z126:Z127">
    <cfRule type="cellIs" dxfId="815" priority="986" operator="equal">
      <formula>"OPORTUNIDADE"</formula>
    </cfRule>
  </conditionalFormatting>
  <conditionalFormatting sqref="Z126:Z127">
    <cfRule type="cellIs" dxfId="814" priority="984" operator="equal">
      <formula>"NÃO"</formula>
    </cfRule>
    <cfRule type="cellIs" dxfId="813" priority="985" operator="equal">
      <formula>"SIM"</formula>
    </cfRule>
  </conditionalFormatting>
  <conditionalFormatting sqref="Z126:Z127">
    <cfRule type="cellIs" dxfId="812" priority="983" operator="equal">
      <formula>"OPORTUNIDADE"</formula>
    </cfRule>
  </conditionalFormatting>
  <conditionalFormatting sqref="Z126:Z127">
    <cfRule type="cellIs" dxfId="811" priority="981" operator="equal">
      <formula>"NÃO"</formula>
    </cfRule>
    <cfRule type="cellIs" dxfId="810" priority="982" operator="equal">
      <formula>"SIM"</formula>
    </cfRule>
  </conditionalFormatting>
  <conditionalFormatting sqref="Z126:Z127">
    <cfRule type="cellIs" dxfId="809" priority="980" operator="equal">
      <formula>"OPORTUNIDADE"</formula>
    </cfRule>
  </conditionalFormatting>
  <conditionalFormatting sqref="Z126:Z127">
    <cfRule type="cellIs" dxfId="808" priority="978" operator="equal">
      <formula>"NÃO"</formula>
    </cfRule>
    <cfRule type="cellIs" dxfId="807" priority="979" operator="equal">
      <formula>"SIM"</formula>
    </cfRule>
  </conditionalFormatting>
  <conditionalFormatting sqref="Z126:Z127">
    <cfRule type="cellIs" dxfId="806" priority="977" operator="equal">
      <formula>"OPORTUNIDADE"</formula>
    </cfRule>
  </conditionalFormatting>
  <conditionalFormatting sqref="Z126:Z127">
    <cfRule type="cellIs" dxfId="805" priority="975" operator="equal">
      <formula>"NÃO"</formula>
    </cfRule>
    <cfRule type="cellIs" dxfId="804" priority="976" operator="equal">
      <formula>"SIM"</formula>
    </cfRule>
  </conditionalFormatting>
  <conditionalFormatting sqref="Z126:Z127">
    <cfRule type="cellIs" dxfId="803" priority="974" operator="equal">
      <formula>"OPORTUNIDADE"</formula>
    </cfRule>
  </conditionalFormatting>
  <conditionalFormatting sqref="Z126:Z127">
    <cfRule type="cellIs" dxfId="802" priority="972" operator="equal">
      <formula>"NÃO"</formula>
    </cfRule>
    <cfRule type="cellIs" dxfId="801" priority="973" operator="equal">
      <formula>"SIM"</formula>
    </cfRule>
  </conditionalFormatting>
  <conditionalFormatting sqref="Z126:Z127">
    <cfRule type="cellIs" dxfId="800" priority="971" operator="equal">
      <formula>"OPORTUNIDADE"</formula>
    </cfRule>
  </conditionalFormatting>
  <conditionalFormatting sqref="Z126:Z127">
    <cfRule type="cellIs" dxfId="799" priority="969" operator="equal">
      <formula>"NÃO"</formula>
    </cfRule>
    <cfRule type="cellIs" dxfId="798" priority="970" operator="equal">
      <formula>"SIM"</formula>
    </cfRule>
  </conditionalFormatting>
  <conditionalFormatting sqref="Z126:Z127">
    <cfRule type="cellIs" dxfId="797" priority="968" operator="equal">
      <formula>"OPORTUNIDADE"</formula>
    </cfRule>
  </conditionalFormatting>
  <conditionalFormatting sqref="Z126:Z127">
    <cfRule type="cellIs" dxfId="796" priority="966" operator="equal">
      <formula>"NÃO"</formula>
    </cfRule>
    <cfRule type="cellIs" dxfId="795" priority="967" operator="equal">
      <formula>"SIM"</formula>
    </cfRule>
  </conditionalFormatting>
  <conditionalFormatting sqref="Z126:Z127">
    <cfRule type="cellIs" dxfId="794" priority="965" operator="equal">
      <formula>"OPORTUNIDADE"</formula>
    </cfRule>
  </conditionalFormatting>
  <conditionalFormatting sqref="Z126:Z127">
    <cfRule type="cellIs" dxfId="793" priority="963" operator="equal">
      <formula>"NÃO"</formula>
    </cfRule>
    <cfRule type="cellIs" dxfId="792" priority="964" operator="equal">
      <formula>"SIM"</formula>
    </cfRule>
  </conditionalFormatting>
  <conditionalFormatting sqref="Z128">
    <cfRule type="cellIs" dxfId="791" priority="962" operator="equal">
      <formula>"OPORTUNIDADE"</formula>
    </cfRule>
  </conditionalFormatting>
  <conditionalFormatting sqref="Z128">
    <cfRule type="cellIs" dxfId="790" priority="960" operator="equal">
      <formula>"NÃO"</formula>
    </cfRule>
    <cfRule type="cellIs" dxfId="789" priority="961" operator="equal">
      <formula>"SIM"</formula>
    </cfRule>
  </conditionalFormatting>
  <conditionalFormatting sqref="Z128">
    <cfRule type="cellIs" dxfId="788" priority="959" operator="equal">
      <formula>"OPORTUNIDADE"</formula>
    </cfRule>
  </conditionalFormatting>
  <conditionalFormatting sqref="Z128">
    <cfRule type="cellIs" dxfId="787" priority="957" operator="equal">
      <formula>"NÃO"</formula>
    </cfRule>
    <cfRule type="cellIs" dxfId="786" priority="958" operator="equal">
      <formula>"SIM"</formula>
    </cfRule>
  </conditionalFormatting>
  <conditionalFormatting sqref="Z128">
    <cfRule type="cellIs" dxfId="785" priority="956" operator="equal">
      <formula>"OPORTUNIDADE"</formula>
    </cfRule>
  </conditionalFormatting>
  <conditionalFormatting sqref="Z128">
    <cfRule type="cellIs" dxfId="784" priority="954" operator="equal">
      <formula>"NÃO"</formula>
    </cfRule>
    <cfRule type="cellIs" dxfId="783" priority="955" operator="equal">
      <formula>"SIM"</formula>
    </cfRule>
  </conditionalFormatting>
  <conditionalFormatting sqref="Z128">
    <cfRule type="cellIs" dxfId="782" priority="953" operator="equal">
      <formula>"OPORTUNIDADE"</formula>
    </cfRule>
  </conditionalFormatting>
  <conditionalFormatting sqref="Z128">
    <cfRule type="cellIs" dxfId="781" priority="951" operator="equal">
      <formula>"NÃO"</formula>
    </cfRule>
    <cfRule type="cellIs" dxfId="780" priority="952" operator="equal">
      <formula>"SIM"</formula>
    </cfRule>
  </conditionalFormatting>
  <conditionalFormatting sqref="Z128">
    <cfRule type="cellIs" dxfId="779" priority="950" operator="equal">
      <formula>"OPORTUNIDADE"</formula>
    </cfRule>
  </conditionalFormatting>
  <conditionalFormatting sqref="Z128">
    <cfRule type="cellIs" dxfId="778" priority="948" operator="equal">
      <formula>"NÃO"</formula>
    </cfRule>
    <cfRule type="cellIs" dxfId="777" priority="949" operator="equal">
      <formula>"SIM"</formula>
    </cfRule>
  </conditionalFormatting>
  <conditionalFormatting sqref="Z128:Z129">
    <cfRule type="cellIs" dxfId="776" priority="947" operator="equal">
      <formula>"OPORTUNIDADE"</formula>
    </cfRule>
  </conditionalFormatting>
  <conditionalFormatting sqref="Z128:Z129">
    <cfRule type="cellIs" dxfId="775" priority="945" operator="equal">
      <formula>"NÃO"</formula>
    </cfRule>
    <cfRule type="cellIs" dxfId="774" priority="946" operator="equal">
      <formula>"SIM"</formula>
    </cfRule>
  </conditionalFormatting>
  <conditionalFormatting sqref="Y128:Y129">
    <cfRule type="cellIs" dxfId="773" priority="944" operator="equal">
      <formula>"OPORTUNIDADE"</formula>
    </cfRule>
  </conditionalFormatting>
  <conditionalFormatting sqref="Y128:Y129">
    <cfRule type="cellIs" dxfId="772" priority="942" operator="equal">
      <formula>"NÃO"</formula>
    </cfRule>
    <cfRule type="cellIs" dxfId="771" priority="943" operator="equal">
      <formula>"SIM"</formula>
    </cfRule>
  </conditionalFormatting>
  <conditionalFormatting sqref="Z128:Z130">
    <cfRule type="cellIs" dxfId="770" priority="941" operator="equal">
      <formula>"OPORTUNIDADE"</formula>
    </cfRule>
  </conditionalFormatting>
  <conditionalFormatting sqref="Z128:Z130">
    <cfRule type="cellIs" dxfId="769" priority="939" operator="equal">
      <formula>"NÃO"</formula>
    </cfRule>
    <cfRule type="cellIs" dxfId="768" priority="940" operator="equal">
      <formula>"SIM"</formula>
    </cfRule>
  </conditionalFormatting>
  <conditionalFormatting sqref="Z128:Z130">
    <cfRule type="cellIs" dxfId="767" priority="938" operator="equal">
      <formula>"OPORTUNIDADE"</formula>
    </cfRule>
  </conditionalFormatting>
  <conditionalFormatting sqref="Z128:Z130">
    <cfRule type="cellIs" dxfId="766" priority="936" operator="equal">
      <formula>"NÃO"</formula>
    </cfRule>
    <cfRule type="cellIs" dxfId="765" priority="937" operator="equal">
      <formula>"SIM"</formula>
    </cfRule>
  </conditionalFormatting>
  <conditionalFormatting sqref="Z128:Z130">
    <cfRule type="cellIs" dxfId="764" priority="935" operator="equal">
      <formula>"OPORTUNIDADE"</formula>
    </cfRule>
  </conditionalFormatting>
  <conditionalFormatting sqref="Z128:Z130">
    <cfRule type="cellIs" dxfId="763" priority="933" operator="equal">
      <formula>"NÃO"</formula>
    </cfRule>
    <cfRule type="cellIs" dxfId="762" priority="934" operator="equal">
      <formula>"SIM"</formula>
    </cfRule>
  </conditionalFormatting>
  <conditionalFormatting sqref="Z128:Z130">
    <cfRule type="cellIs" dxfId="761" priority="932" operator="equal">
      <formula>"OPORTUNIDADE"</formula>
    </cfRule>
  </conditionalFormatting>
  <conditionalFormatting sqref="Z128:Z130">
    <cfRule type="cellIs" dxfId="760" priority="930" operator="equal">
      <formula>"NÃO"</formula>
    </cfRule>
    <cfRule type="cellIs" dxfId="759" priority="931" operator="equal">
      <formula>"SIM"</formula>
    </cfRule>
  </conditionalFormatting>
  <conditionalFormatting sqref="Z128:Z130">
    <cfRule type="cellIs" dxfId="758" priority="929" operator="equal">
      <formula>"OPORTUNIDADE"</formula>
    </cfRule>
  </conditionalFormatting>
  <conditionalFormatting sqref="Z128:Z130">
    <cfRule type="cellIs" dxfId="757" priority="927" operator="equal">
      <formula>"NÃO"</formula>
    </cfRule>
    <cfRule type="cellIs" dxfId="756" priority="928" operator="equal">
      <formula>"SIM"</formula>
    </cfRule>
  </conditionalFormatting>
  <conditionalFormatting sqref="Z128:Z130">
    <cfRule type="cellIs" dxfId="755" priority="926" operator="equal">
      <formula>"OPORTUNIDADE"</formula>
    </cfRule>
  </conditionalFormatting>
  <conditionalFormatting sqref="Z128:Z130">
    <cfRule type="cellIs" dxfId="754" priority="924" operator="equal">
      <formula>"NÃO"</formula>
    </cfRule>
    <cfRule type="cellIs" dxfId="753" priority="925" operator="equal">
      <formula>"SIM"</formula>
    </cfRule>
  </conditionalFormatting>
  <conditionalFormatting sqref="Z128:Z130">
    <cfRule type="cellIs" dxfId="752" priority="923" operator="equal">
      <formula>"OPORTUNIDADE"</formula>
    </cfRule>
  </conditionalFormatting>
  <conditionalFormatting sqref="Z128:Z130">
    <cfRule type="cellIs" dxfId="751" priority="921" operator="equal">
      <formula>"NÃO"</formula>
    </cfRule>
    <cfRule type="cellIs" dxfId="750" priority="922" operator="equal">
      <formula>"SIM"</formula>
    </cfRule>
  </conditionalFormatting>
  <conditionalFormatting sqref="Z128:Z130">
    <cfRule type="cellIs" dxfId="749" priority="920" operator="equal">
      <formula>"OPORTUNIDADE"</formula>
    </cfRule>
  </conditionalFormatting>
  <conditionalFormatting sqref="Z128:Z130">
    <cfRule type="cellIs" dxfId="748" priority="918" operator="equal">
      <formula>"NÃO"</formula>
    </cfRule>
    <cfRule type="cellIs" dxfId="747" priority="919" operator="equal">
      <formula>"SIM"</formula>
    </cfRule>
  </conditionalFormatting>
  <conditionalFormatting sqref="Z128:Z130">
    <cfRule type="cellIs" dxfId="746" priority="917" operator="equal">
      <formula>"OPORTUNIDADE"</formula>
    </cfRule>
  </conditionalFormatting>
  <conditionalFormatting sqref="Z128:Z130">
    <cfRule type="cellIs" dxfId="745" priority="915" operator="equal">
      <formula>"NÃO"</formula>
    </cfRule>
    <cfRule type="cellIs" dxfId="744" priority="916" operator="equal">
      <formula>"SIM"</formula>
    </cfRule>
  </conditionalFormatting>
  <conditionalFormatting sqref="Z128:Z130">
    <cfRule type="cellIs" dxfId="743" priority="914" operator="equal">
      <formula>"OPORTUNIDADE"</formula>
    </cfRule>
  </conditionalFormatting>
  <conditionalFormatting sqref="Z128:Z130">
    <cfRule type="cellIs" dxfId="742" priority="912" operator="equal">
      <formula>"NÃO"</formula>
    </cfRule>
    <cfRule type="cellIs" dxfId="741" priority="913" operator="equal">
      <formula>"SIM"</formula>
    </cfRule>
  </conditionalFormatting>
  <conditionalFormatting sqref="Z128:Z130">
    <cfRule type="cellIs" dxfId="740" priority="911" operator="equal">
      <formula>"OPORTUNIDADE"</formula>
    </cfRule>
  </conditionalFormatting>
  <conditionalFormatting sqref="Z128:Z130">
    <cfRule type="cellIs" dxfId="739" priority="909" operator="equal">
      <formula>"NÃO"</formula>
    </cfRule>
    <cfRule type="cellIs" dxfId="738" priority="910" operator="equal">
      <formula>"SIM"</formula>
    </cfRule>
  </conditionalFormatting>
  <conditionalFormatting sqref="Z128:Z130">
    <cfRule type="cellIs" dxfId="737" priority="908" operator="equal">
      <formula>"OPORTUNIDADE"</formula>
    </cfRule>
  </conditionalFormatting>
  <conditionalFormatting sqref="Z128:Z130">
    <cfRule type="cellIs" dxfId="736" priority="906" operator="equal">
      <formula>"NÃO"</formula>
    </cfRule>
    <cfRule type="cellIs" dxfId="735" priority="907" operator="equal">
      <formula>"SIM"</formula>
    </cfRule>
  </conditionalFormatting>
  <conditionalFormatting sqref="Z128:Z130">
    <cfRule type="cellIs" dxfId="734" priority="905" operator="equal">
      <formula>"OPORTUNIDADE"</formula>
    </cfRule>
  </conditionalFormatting>
  <conditionalFormatting sqref="Z128:Z130">
    <cfRule type="cellIs" dxfId="733" priority="903" operator="equal">
      <formula>"NÃO"</formula>
    </cfRule>
    <cfRule type="cellIs" dxfId="732" priority="904" operator="equal">
      <formula>"SIM"</formula>
    </cfRule>
  </conditionalFormatting>
  <conditionalFormatting sqref="Z128:Z130">
    <cfRule type="cellIs" dxfId="731" priority="902" operator="equal">
      <formula>"OPORTUNIDADE"</formula>
    </cfRule>
  </conditionalFormatting>
  <conditionalFormatting sqref="Z128:Z130">
    <cfRule type="cellIs" dxfId="730" priority="900" operator="equal">
      <formula>"NÃO"</formula>
    </cfRule>
    <cfRule type="cellIs" dxfId="729" priority="901" operator="equal">
      <formula>"SIM"</formula>
    </cfRule>
  </conditionalFormatting>
  <conditionalFormatting sqref="Z128:Z130">
    <cfRule type="cellIs" dxfId="728" priority="899" operator="equal">
      <formula>"OPORTUNIDADE"</formula>
    </cfRule>
  </conditionalFormatting>
  <conditionalFormatting sqref="Z128:Z130">
    <cfRule type="cellIs" dxfId="727" priority="897" operator="equal">
      <formula>"NÃO"</formula>
    </cfRule>
    <cfRule type="cellIs" dxfId="726" priority="898" operator="equal">
      <formula>"SIM"</formula>
    </cfRule>
  </conditionalFormatting>
  <conditionalFormatting sqref="Z128:Z130">
    <cfRule type="cellIs" dxfId="725" priority="896" operator="equal">
      <formula>"OPORTUNIDADE"</formula>
    </cfRule>
  </conditionalFormatting>
  <conditionalFormatting sqref="Z128:Z130">
    <cfRule type="cellIs" dxfId="724" priority="894" operator="equal">
      <formula>"NÃO"</formula>
    </cfRule>
    <cfRule type="cellIs" dxfId="723" priority="895" operator="equal">
      <formula>"SIM"</formula>
    </cfRule>
  </conditionalFormatting>
  <conditionalFormatting sqref="Z128:Z130">
    <cfRule type="cellIs" dxfId="722" priority="893" operator="equal">
      <formula>"OPORTUNIDADE"</formula>
    </cfRule>
  </conditionalFormatting>
  <conditionalFormatting sqref="Z128:Z130">
    <cfRule type="cellIs" dxfId="721" priority="891" operator="equal">
      <formula>"NÃO"</formula>
    </cfRule>
    <cfRule type="cellIs" dxfId="720" priority="892" operator="equal">
      <formula>"SIM"</formula>
    </cfRule>
  </conditionalFormatting>
  <conditionalFormatting sqref="Z128:Z130">
    <cfRule type="cellIs" dxfId="719" priority="890" operator="equal">
      <formula>"OPORTUNIDADE"</formula>
    </cfRule>
  </conditionalFormatting>
  <conditionalFormatting sqref="Z128:Z130">
    <cfRule type="cellIs" dxfId="718" priority="888" operator="equal">
      <formula>"NÃO"</formula>
    </cfRule>
    <cfRule type="cellIs" dxfId="717" priority="889" operator="equal">
      <formula>"SIM"</formula>
    </cfRule>
  </conditionalFormatting>
  <conditionalFormatting sqref="Y128:Y130">
    <cfRule type="cellIs" dxfId="716" priority="887" operator="equal">
      <formula>"OPORTUNIDADE"</formula>
    </cfRule>
  </conditionalFormatting>
  <conditionalFormatting sqref="Y128:Y130">
    <cfRule type="cellIs" dxfId="715" priority="885" operator="equal">
      <formula>"NÃO"</formula>
    </cfRule>
    <cfRule type="cellIs" dxfId="714" priority="886" operator="equal">
      <formula>"SIM"</formula>
    </cfRule>
  </conditionalFormatting>
  <conditionalFormatting sqref="Z128:Z130">
    <cfRule type="cellIs" dxfId="713" priority="884" operator="equal">
      <formula>"OPORTUNIDADE"</formula>
    </cfRule>
  </conditionalFormatting>
  <conditionalFormatting sqref="Z128:Z130">
    <cfRule type="cellIs" dxfId="712" priority="882" operator="equal">
      <formula>"NÃO"</formula>
    </cfRule>
    <cfRule type="cellIs" dxfId="711" priority="883" operator="equal">
      <formula>"SIM"</formula>
    </cfRule>
  </conditionalFormatting>
  <conditionalFormatting sqref="Z128:Z130">
    <cfRule type="cellIs" dxfId="710" priority="881" operator="equal">
      <formula>"OPORTUNIDADE"</formula>
    </cfRule>
  </conditionalFormatting>
  <conditionalFormatting sqref="Z128:Z130">
    <cfRule type="cellIs" dxfId="709" priority="879" operator="equal">
      <formula>"NÃO"</formula>
    </cfRule>
    <cfRule type="cellIs" dxfId="708" priority="880" operator="equal">
      <formula>"SIM"</formula>
    </cfRule>
  </conditionalFormatting>
  <conditionalFormatting sqref="Z128:Z130">
    <cfRule type="cellIs" dxfId="707" priority="878" operator="equal">
      <formula>"OPORTUNIDADE"</formula>
    </cfRule>
  </conditionalFormatting>
  <conditionalFormatting sqref="Z128:Z130">
    <cfRule type="cellIs" dxfId="706" priority="876" operator="equal">
      <formula>"NÃO"</formula>
    </cfRule>
    <cfRule type="cellIs" dxfId="705" priority="877" operator="equal">
      <formula>"SIM"</formula>
    </cfRule>
  </conditionalFormatting>
  <conditionalFormatting sqref="Z128:Z130">
    <cfRule type="cellIs" dxfId="704" priority="875" operator="equal">
      <formula>"OPORTUNIDADE"</formula>
    </cfRule>
  </conditionalFormatting>
  <conditionalFormatting sqref="Z128:Z130">
    <cfRule type="cellIs" dxfId="703" priority="873" operator="equal">
      <formula>"NÃO"</formula>
    </cfRule>
    <cfRule type="cellIs" dxfId="702" priority="874" operator="equal">
      <formula>"SIM"</formula>
    </cfRule>
  </conditionalFormatting>
  <conditionalFormatting sqref="Z128:Z130">
    <cfRule type="cellIs" dxfId="701" priority="872" operator="equal">
      <formula>"OPORTUNIDADE"</formula>
    </cfRule>
  </conditionalFormatting>
  <conditionalFormatting sqref="Z128:Z130">
    <cfRule type="cellIs" dxfId="700" priority="870" operator="equal">
      <formula>"NÃO"</formula>
    </cfRule>
    <cfRule type="cellIs" dxfId="699" priority="871" operator="equal">
      <formula>"SIM"</formula>
    </cfRule>
  </conditionalFormatting>
  <conditionalFormatting sqref="Y128:Y130">
    <cfRule type="cellIs" dxfId="698" priority="869" operator="equal">
      <formula>"OPORTUNIDADE"</formula>
    </cfRule>
  </conditionalFormatting>
  <conditionalFormatting sqref="Y128:Y130">
    <cfRule type="cellIs" dxfId="697" priority="867" operator="equal">
      <formula>"NÃO"</formula>
    </cfRule>
    <cfRule type="cellIs" dxfId="696" priority="868" operator="equal">
      <formula>"SIM"</formula>
    </cfRule>
  </conditionalFormatting>
  <conditionalFormatting sqref="Z129:Z132">
    <cfRule type="cellIs" dxfId="695" priority="866" operator="equal">
      <formula>"OPORTUNIDADE"</formula>
    </cfRule>
  </conditionalFormatting>
  <conditionalFormatting sqref="Z129:Z132">
    <cfRule type="cellIs" dxfId="694" priority="864" operator="equal">
      <formula>"NÃO"</formula>
    </cfRule>
    <cfRule type="cellIs" dxfId="693" priority="865" operator="equal">
      <formula>"SIM"</formula>
    </cfRule>
  </conditionalFormatting>
  <conditionalFormatting sqref="Z129:Z132">
    <cfRule type="cellIs" dxfId="692" priority="863" operator="equal">
      <formula>"OPORTUNIDADE"</formula>
    </cfRule>
  </conditionalFormatting>
  <conditionalFormatting sqref="Z129:Z132">
    <cfRule type="cellIs" dxfId="691" priority="861" operator="equal">
      <formula>"NÃO"</formula>
    </cfRule>
    <cfRule type="cellIs" dxfId="690" priority="862" operator="equal">
      <formula>"SIM"</formula>
    </cfRule>
  </conditionalFormatting>
  <conditionalFormatting sqref="Z129:Z132">
    <cfRule type="cellIs" dxfId="689" priority="860" operator="equal">
      <formula>"OPORTUNIDADE"</formula>
    </cfRule>
  </conditionalFormatting>
  <conditionalFormatting sqref="Z129:Z132">
    <cfRule type="cellIs" dxfId="688" priority="858" operator="equal">
      <formula>"NÃO"</formula>
    </cfRule>
    <cfRule type="cellIs" dxfId="687" priority="859" operator="equal">
      <formula>"SIM"</formula>
    </cfRule>
  </conditionalFormatting>
  <conditionalFormatting sqref="Z129:Z132">
    <cfRule type="cellIs" dxfId="686" priority="857" operator="equal">
      <formula>"OPORTUNIDADE"</formula>
    </cfRule>
  </conditionalFormatting>
  <conditionalFormatting sqref="Z129:Z132">
    <cfRule type="cellIs" dxfId="685" priority="855" operator="equal">
      <formula>"NÃO"</formula>
    </cfRule>
    <cfRule type="cellIs" dxfId="684" priority="856" operator="equal">
      <formula>"SIM"</formula>
    </cfRule>
  </conditionalFormatting>
  <conditionalFormatting sqref="Y131:Y133">
    <cfRule type="cellIs" dxfId="683" priority="854" operator="equal">
      <formula>"OPORTUNIDADE"</formula>
    </cfRule>
  </conditionalFormatting>
  <conditionalFormatting sqref="Y131:Y133">
    <cfRule type="cellIs" dxfId="682" priority="852" operator="equal">
      <formula>"NÃO"</formula>
    </cfRule>
    <cfRule type="cellIs" dxfId="681" priority="853" operator="equal">
      <formula>"SIM"</formula>
    </cfRule>
  </conditionalFormatting>
  <conditionalFormatting sqref="Z131:Z132">
    <cfRule type="cellIs" dxfId="680" priority="851" operator="equal">
      <formula>"OPORTUNIDADE"</formula>
    </cfRule>
  </conditionalFormatting>
  <conditionalFormatting sqref="Z131:Z132">
    <cfRule type="cellIs" dxfId="679" priority="849" operator="equal">
      <formula>"NÃO"</formula>
    </cfRule>
    <cfRule type="cellIs" dxfId="678" priority="850" operator="equal">
      <formula>"SIM"</formula>
    </cfRule>
  </conditionalFormatting>
  <conditionalFormatting sqref="Y130:Z130">
    <cfRule type="cellIs" dxfId="677" priority="848" operator="equal">
      <formula>"OPORTUNIDADE"</formula>
    </cfRule>
  </conditionalFormatting>
  <conditionalFormatting sqref="Y130:Z130">
    <cfRule type="cellIs" dxfId="676" priority="846" operator="equal">
      <formula>"NÃO"</formula>
    </cfRule>
    <cfRule type="cellIs" dxfId="675" priority="847" operator="equal">
      <formula>"SIM"</formula>
    </cfRule>
  </conditionalFormatting>
  <conditionalFormatting sqref="Y131:Z131">
    <cfRule type="cellIs" dxfId="674" priority="845" operator="equal">
      <formula>"OPORTUNIDADE"</formula>
    </cfRule>
  </conditionalFormatting>
  <conditionalFormatting sqref="Y131:Z131">
    <cfRule type="cellIs" dxfId="673" priority="843" operator="equal">
      <formula>"NÃO"</formula>
    </cfRule>
    <cfRule type="cellIs" dxfId="672" priority="844" operator="equal">
      <formula>"SIM"</formula>
    </cfRule>
  </conditionalFormatting>
  <conditionalFormatting sqref="Y131:Z131">
    <cfRule type="cellIs" dxfId="671" priority="842" operator="equal">
      <formula>"OPORTUNIDADE"</formula>
    </cfRule>
  </conditionalFormatting>
  <conditionalFormatting sqref="Y131:Z131">
    <cfRule type="cellIs" dxfId="670" priority="840" operator="equal">
      <formula>"NÃO"</formula>
    </cfRule>
    <cfRule type="cellIs" dxfId="669" priority="841" operator="equal">
      <formula>"SIM"</formula>
    </cfRule>
  </conditionalFormatting>
  <conditionalFormatting sqref="Y132:Z132">
    <cfRule type="cellIs" dxfId="668" priority="839" operator="equal">
      <formula>"OPORTUNIDADE"</formula>
    </cfRule>
  </conditionalFormatting>
  <conditionalFormatting sqref="Y132:Z132">
    <cfRule type="cellIs" dxfId="667" priority="837" operator="equal">
      <formula>"NÃO"</formula>
    </cfRule>
    <cfRule type="cellIs" dxfId="666" priority="838" operator="equal">
      <formula>"SIM"</formula>
    </cfRule>
  </conditionalFormatting>
  <conditionalFormatting sqref="Y132:Z132">
    <cfRule type="cellIs" dxfId="665" priority="836" operator="equal">
      <formula>"OPORTUNIDADE"</formula>
    </cfRule>
  </conditionalFormatting>
  <conditionalFormatting sqref="Y132:Z132">
    <cfRule type="cellIs" dxfId="664" priority="834" operator="equal">
      <formula>"NÃO"</formula>
    </cfRule>
    <cfRule type="cellIs" dxfId="663" priority="835" operator="equal">
      <formula>"SIM"</formula>
    </cfRule>
  </conditionalFormatting>
  <conditionalFormatting sqref="BK116">
    <cfRule type="iconSet" priority="83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83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830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662" priority="829" operator="equal">
      <formula>"OPORTUNIDADE"</formula>
    </cfRule>
  </conditionalFormatting>
  <conditionalFormatting sqref="Z123">
    <cfRule type="cellIs" dxfId="661" priority="827" operator="equal">
      <formula>"NÃO"</formula>
    </cfRule>
    <cfRule type="cellIs" dxfId="660" priority="828" operator="equal">
      <formula>"SIM"</formula>
    </cfRule>
  </conditionalFormatting>
  <conditionalFormatting sqref="Z123">
    <cfRule type="cellIs" dxfId="659" priority="826" operator="equal">
      <formula>"OPORTUNIDADE"</formula>
    </cfRule>
  </conditionalFormatting>
  <conditionalFormatting sqref="Z123">
    <cfRule type="cellIs" dxfId="658" priority="824" operator="equal">
      <formula>"NÃO"</formula>
    </cfRule>
    <cfRule type="cellIs" dxfId="657" priority="825" operator="equal">
      <formula>"SIM"</formula>
    </cfRule>
  </conditionalFormatting>
  <conditionalFormatting sqref="Z123">
    <cfRule type="cellIs" dxfId="656" priority="823" operator="equal">
      <formula>"OPORTUNIDADE"</formula>
    </cfRule>
  </conditionalFormatting>
  <conditionalFormatting sqref="Z123">
    <cfRule type="cellIs" dxfId="655" priority="821" operator="equal">
      <formula>"NÃO"</formula>
    </cfRule>
    <cfRule type="cellIs" dxfId="654" priority="822" operator="equal">
      <formula>"SIM"</formula>
    </cfRule>
  </conditionalFormatting>
  <conditionalFormatting sqref="Z123">
    <cfRule type="cellIs" dxfId="653" priority="820" operator="equal">
      <formula>"OPORTUNIDADE"</formula>
    </cfRule>
  </conditionalFormatting>
  <conditionalFormatting sqref="Z123">
    <cfRule type="cellIs" dxfId="652" priority="818" operator="equal">
      <formula>"NÃO"</formula>
    </cfRule>
    <cfRule type="cellIs" dxfId="651" priority="819" operator="equal">
      <formula>"SIM"</formula>
    </cfRule>
  </conditionalFormatting>
  <conditionalFormatting sqref="Z123">
    <cfRule type="cellIs" dxfId="650" priority="817" operator="equal">
      <formula>"OPORTUNIDADE"</formula>
    </cfRule>
  </conditionalFormatting>
  <conditionalFormatting sqref="Z123">
    <cfRule type="cellIs" dxfId="649" priority="815" operator="equal">
      <formula>"NÃO"</formula>
    </cfRule>
    <cfRule type="cellIs" dxfId="648" priority="816" operator="equal">
      <formula>"SIM"</formula>
    </cfRule>
  </conditionalFormatting>
  <conditionalFormatting sqref="BK114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647" priority="812" operator="equal">
      <formula>"OPORTUNIDADE"</formula>
    </cfRule>
  </conditionalFormatting>
  <conditionalFormatting sqref="Y133">
    <cfRule type="cellIs" dxfId="646" priority="810" operator="equal">
      <formula>"NÃO"</formula>
    </cfRule>
    <cfRule type="cellIs" dxfId="645" priority="811" operator="equal">
      <formula>"SIM"</formula>
    </cfRule>
  </conditionalFormatting>
  <conditionalFormatting sqref="Z133">
    <cfRule type="cellIs" dxfId="644" priority="809" operator="equal">
      <formula>"OPORTUNIDADE"</formula>
    </cfRule>
  </conditionalFormatting>
  <conditionalFormatting sqref="Z133">
    <cfRule type="cellIs" dxfId="643" priority="807" operator="equal">
      <formula>"NÃO"</formula>
    </cfRule>
    <cfRule type="cellIs" dxfId="642" priority="808" operator="equal">
      <formula>"SIM"</formula>
    </cfRule>
  </conditionalFormatting>
  <conditionalFormatting sqref="Y133:Z133">
    <cfRule type="cellIs" dxfId="641" priority="806" operator="equal">
      <formula>"OPORTUNIDADE"</formula>
    </cfRule>
  </conditionalFormatting>
  <conditionalFormatting sqref="Y133:Z133">
    <cfRule type="cellIs" dxfId="640" priority="804" operator="equal">
      <formula>"NÃO"</formula>
    </cfRule>
    <cfRule type="cellIs" dxfId="639" priority="805" operator="equal">
      <formula>"SIM"</formula>
    </cfRule>
  </conditionalFormatting>
  <conditionalFormatting sqref="Y133">
    <cfRule type="cellIs" dxfId="638" priority="803" operator="equal">
      <formula>"OPORTUNIDADE"</formula>
    </cfRule>
  </conditionalFormatting>
  <conditionalFormatting sqref="Y133">
    <cfRule type="cellIs" dxfId="637" priority="801" operator="equal">
      <formula>"NÃO"</formula>
    </cfRule>
    <cfRule type="cellIs" dxfId="636" priority="802" operator="equal">
      <formula>"SIM"</formula>
    </cfRule>
  </conditionalFormatting>
  <conditionalFormatting sqref="Y133">
    <cfRule type="cellIs" dxfId="635" priority="800" operator="equal">
      <formula>"OPORTUNIDADE"</formula>
    </cfRule>
  </conditionalFormatting>
  <conditionalFormatting sqref="Y133">
    <cfRule type="cellIs" dxfId="634" priority="798" operator="equal">
      <formula>"NÃO"</formula>
    </cfRule>
    <cfRule type="cellIs" dxfId="633" priority="799" operator="equal">
      <formula>"SIM"</formula>
    </cfRule>
  </conditionalFormatting>
  <conditionalFormatting sqref="BK128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632" priority="793" operator="equal">
      <formula>"OPORTUNIDADE"</formula>
    </cfRule>
  </conditionalFormatting>
  <conditionalFormatting sqref="Z122">
    <cfRule type="cellIs" dxfId="631" priority="791" operator="equal">
      <formula>"NÃO"</formula>
    </cfRule>
    <cfRule type="cellIs" dxfId="630" priority="792" operator="equal">
      <formula>"SIM"</formula>
    </cfRule>
  </conditionalFormatting>
  <conditionalFormatting sqref="Z122">
    <cfRule type="cellIs" dxfId="629" priority="790" operator="equal">
      <formula>"OPORTUNIDADE"</formula>
    </cfRule>
  </conditionalFormatting>
  <conditionalFormatting sqref="Z122">
    <cfRule type="cellIs" dxfId="628" priority="788" operator="equal">
      <formula>"NÃO"</formula>
    </cfRule>
    <cfRule type="cellIs" dxfId="627" priority="789" operator="equal">
      <formula>"SIM"</formula>
    </cfRule>
  </conditionalFormatting>
  <conditionalFormatting sqref="Z122">
    <cfRule type="cellIs" dxfId="626" priority="787" operator="equal">
      <formula>"OPORTUNIDADE"</formula>
    </cfRule>
  </conditionalFormatting>
  <conditionalFormatting sqref="Z122">
    <cfRule type="cellIs" dxfId="625" priority="785" operator="equal">
      <formula>"NÃO"</formula>
    </cfRule>
    <cfRule type="cellIs" dxfId="624" priority="786" operator="equal">
      <formula>"SIM"</formula>
    </cfRule>
  </conditionalFormatting>
  <conditionalFormatting sqref="Z122">
    <cfRule type="cellIs" dxfId="623" priority="784" operator="equal">
      <formula>"OPORTUNIDADE"</formula>
    </cfRule>
  </conditionalFormatting>
  <conditionalFormatting sqref="Z122">
    <cfRule type="cellIs" dxfId="622" priority="782" operator="equal">
      <formula>"NÃO"</formula>
    </cfRule>
    <cfRule type="cellIs" dxfId="621" priority="783" operator="equal">
      <formula>"SIM"</formula>
    </cfRule>
  </conditionalFormatting>
  <conditionalFormatting sqref="Z122">
    <cfRule type="cellIs" dxfId="620" priority="781" operator="equal">
      <formula>"OPORTUNIDADE"</formula>
    </cfRule>
  </conditionalFormatting>
  <conditionalFormatting sqref="Z122">
    <cfRule type="cellIs" dxfId="619" priority="779" operator="equal">
      <formula>"NÃO"</formula>
    </cfRule>
    <cfRule type="cellIs" dxfId="618" priority="780" operator="equal">
      <formula>"SIM"</formula>
    </cfRule>
  </conditionalFormatting>
  <conditionalFormatting sqref="Z122">
    <cfRule type="cellIs" dxfId="617" priority="778" operator="equal">
      <formula>"OPORTUNIDADE"</formula>
    </cfRule>
  </conditionalFormatting>
  <conditionalFormatting sqref="Z122">
    <cfRule type="cellIs" dxfId="616" priority="776" operator="equal">
      <formula>"NÃO"</formula>
    </cfRule>
    <cfRule type="cellIs" dxfId="615" priority="777" operator="equal">
      <formula>"SIM"</formula>
    </cfRule>
  </conditionalFormatting>
  <conditionalFormatting sqref="Y122">
    <cfRule type="cellIs" dxfId="614" priority="775" operator="equal">
      <formula>"OPORTUNIDADE"</formula>
    </cfRule>
  </conditionalFormatting>
  <conditionalFormatting sqref="Y122">
    <cfRule type="cellIs" dxfId="613" priority="773" operator="equal">
      <formula>"NÃO"</formula>
    </cfRule>
    <cfRule type="cellIs" dxfId="612" priority="774" operator="equal">
      <formula>"SIM"</formula>
    </cfRule>
  </conditionalFormatting>
  <conditionalFormatting sqref="Z122">
    <cfRule type="cellIs" dxfId="611" priority="772" operator="equal">
      <formula>"OPORTUNIDADE"</formula>
    </cfRule>
  </conditionalFormatting>
  <conditionalFormatting sqref="Z122">
    <cfRule type="cellIs" dxfId="610" priority="770" operator="equal">
      <formula>"NÃO"</formula>
    </cfRule>
    <cfRule type="cellIs" dxfId="609" priority="771" operator="equal">
      <formula>"SIM"</formula>
    </cfRule>
  </conditionalFormatting>
  <conditionalFormatting sqref="Z122">
    <cfRule type="cellIs" dxfId="608" priority="769" operator="equal">
      <formula>"OPORTUNIDADE"</formula>
    </cfRule>
  </conditionalFormatting>
  <conditionalFormatting sqref="Z122">
    <cfRule type="cellIs" dxfId="607" priority="767" operator="equal">
      <formula>"NÃO"</formula>
    </cfRule>
    <cfRule type="cellIs" dxfId="606" priority="768" operator="equal">
      <formula>"SIM"</formula>
    </cfRule>
  </conditionalFormatting>
  <conditionalFormatting sqref="Z122">
    <cfRule type="cellIs" dxfId="605" priority="766" operator="equal">
      <formula>"OPORTUNIDADE"</formula>
    </cfRule>
  </conditionalFormatting>
  <conditionalFormatting sqref="Z122">
    <cfRule type="cellIs" dxfId="604" priority="764" operator="equal">
      <formula>"NÃO"</formula>
    </cfRule>
    <cfRule type="cellIs" dxfId="603" priority="765" operator="equal">
      <formula>"SIM"</formula>
    </cfRule>
  </conditionalFormatting>
  <conditionalFormatting sqref="Z122">
    <cfRule type="cellIs" dxfId="602" priority="763" operator="equal">
      <formula>"OPORTUNIDADE"</formula>
    </cfRule>
  </conditionalFormatting>
  <conditionalFormatting sqref="Z122">
    <cfRule type="cellIs" dxfId="601" priority="761" operator="equal">
      <formula>"NÃO"</formula>
    </cfRule>
    <cfRule type="cellIs" dxfId="600" priority="762" operator="equal">
      <formula>"SIM"</formula>
    </cfRule>
  </conditionalFormatting>
  <conditionalFormatting sqref="Z122">
    <cfRule type="cellIs" dxfId="599" priority="760" operator="equal">
      <formula>"OPORTUNIDADE"</formula>
    </cfRule>
  </conditionalFormatting>
  <conditionalFormatting sqref="Z122">
    <cfRule type="cellIs" dxfId="598" priority="758" operator="equal">
      <formula>"NÃO"</formula>
    </cfRule>
    <cfRule type="cellIs" dxfId="597" priority="759" operator="equal">
      <formula>"SIM"</formula>
    </cfRule>
  </conditionalFormatting>
  <conditionalFormatting sqref="Z122">
    <cfRule type="cellIs" dxfId="596" priority="757" operator="equal">
      <formula>"OPORTUNIDADE"</formula>
    </cfRule>
  </conditionalFormatting>
  <conditionalFormatting sqref="Z122">
    <cfRule type="cellIs" dxfId="595" priority="755" operator="equal">
      <formula>"NÃO"</formula>
    </cfRule>
    <cfRule type="cellIs" dxfId="594" priority="756" operator="equal">
      <formula>"SIM"</formula>
    </cfRule>
  </conditionalFormatting>
  <conditionalFormatting sqref="Z122">
    <cfRule type="cellIs" dxfId="593" priority="754" operator="equal">
      <formula>"OPORTUNIDADE"</formula>
    </cfRule>
  </conditionalFormatting>
  <conditionalFormatting sqref="Z122">
    <cfRule type="cellIs" dxfId="592" priority="752" operator="equal">
      <formula>"NÃO"</formula>
    </cfRule>
    <cfRule type="cellIs" dxfId="591" priority="753" operator="equal">
      <formula>"SIM"</formula>
    </cfRule>
  </conditionalFormatting>
  <conditionalFormatting sqref="Z122">
    <cfRule type="cellIs" dxfId="590" priority="751" operator="equal">
      <formula>"OPORTUNIDADE"</formula>
    </cfRule>
  </conditionalFormatting>
  <conditionalFormatting sqref="Z122">
    <cfRule type="cellIs" dxfId="589" priority="749" operator="equal">
      <formula>"NÃO"</formula>
    </cfRule>
    <cfRule type="cellIs" dxfId="588" priority="750" operator="equal">
      <formula>"SIM"</formula>
    </cfRule>
  </conditionalFormatting>
  <conditionalFormatting sqref="Z122">
    <cfRule type="cellIs" dxfId="587" priority="748" operator="equal">
      <formula>"OPORTUNIDADE"</formula>
    </cfRule>
  </conditionalFormatting>
  <conditionalFormatting sqref="Z122">
    <cfRule type="cellIs" dxfId="586" priority="746" operator="equal">
      <formula>"NÃO"</formula>
    </cfRule>
    <cfRule type="cellIs" dxfId="585" priority="747" operator="equal">
      <formula>"SIM"</formula>
    </cfRule>
  </conditionalFormatting>
  <conditionalFormatting sqref="Z122">
    <cfRule type="cellIs" dxfId="584" priority="745" operator="equal">
      <formula>"OPORTUNIDADE"</formula>
    </cfRule>
  </conditionalFormatting>
  <conditionalFormatting sqref="Z122">
    <cfRule type="cellIs" dxfId="583" priority="743" operator="equal">
      <formula>"NÃO"</formula>
    </cfRule>
    <cfRule type="cellIs" dxfId="582" priority="744" operator="equal">
      <formula>"SIM"</formula>
    </cfRule>
  </conditionalFormatting>
  <conditionalFormatting sqref="Z122">
    <cfRule type="cellIs" dxfId="581" priority="742" operator="equal">
      <formula>"OPORTUNIDADE"</formula>
    </cfRule>
  </conditionalFormatting>
  <conditionalFormatting sqref="Z122">
    <cfRule type="cellIs" dxfId="580" priority="740" operator="equal">
      <formula>"NÃO"</formula>
    </cfRule>
    <cfRule type="cellIs" dxfId="579" priority="741" operator="equal">
      <formula>"SIM"</formula>
    </cfRule>
  </conditionalFormatting>
  <conditionalFormatting sqref="Z122">
    <cfRule type="cellIs" dxfId="578" priority="739" operator="equal">
      <formula>"OPORTUNIDADE"</formula>
    </cfRule>
  </conditionalFormatting>
  <conditionalFormatting sqref="Z122">
    <cfRule type="cellIs" dxfId="577" priority="737" operator="equal">
      <formula>"NÃO"</formula>
    </cfRule>
    <cfRule type="cellIs" dxfId="576" priority="738" operator="equal">
      <formula>"SIM"</formula>
    </cfRule>
  </conditionalFormatting>
  <conditionalFormatting sqref="Z122">
    <cfRule type="cellIs" dxfId="575" priority="736" operator="equal">
      <formula>"OPORTUNIDADE"</formula>
    </cfRule>
  </conditionalFormatting>
  <conditionalFormatting sqref="Z122">
    <cfRule type="cellIs" dxfId="574" priority="734" operator="equal">
      <formula>"NÃO"</formula>
    </cfRule>
    <cfRule type="cellIs" dxfId="573" priority="735" operator="equal">
      <formula>"SIM"</formula>
    </cfRule>
  </conditionalFormatting>
  <conditionalFormatting sqref="Z122">
    <cfRule type="cellIs" dxfId="572" priority="733" operator="equal">
      <formula>"OPORTUNIDADE"</formula>
    </cfRule>
  </conditionalFormatting>
  <conditionalFormatting sqref="Z122">
    <cfRule type="cellIs" dxfId="571" priority="731" operator="equal">
      <formula>"NÃO"</formula>
    </cfRule>
    <cfRule type="cellIs" dxfId="570" priority="732" operator="equal">
      <formula>"SIM"</formula>
    </cfRule>
  </conditionalFormatting>
  <conditionalFormatting sqref="Z122">
    <cfRule type="cellIs" dxfId="569" priority="730" operator="equal">
      <formula>"OPORTUNIDADE"</formula>
    </cfRule>
  </conditionalFormatting>
  <conditionalFormatting sqref="Z122">
    <cfRule type="cellIs" dxfId="568" priority="728" operator="equal">
      <formula>"NÃO"</formula>
    </cfRule>
    <cfRule type="cellIs" dxfId="567" priority="729" operator="equal">
      <formula>"SIM"</formula>
    </cfRule>
  </conditionalFormatting>
  <conditionalFormatting sqref="Z122">
    <cfRule type="cellIs" dxfId="566" priority="727" operator="equal">
      <formula>"OPORTUNIDADE"</formula>
    </cfRule>
  </conditionalFormatting>
  <conditionalFormatting sqref="Z122">
    <cfRule type="cellIs" dxfId="565" priority="725" operator="equal">
      <formula>"NÃO"</formula>
    </cfRule>
    <cfRule type="cellIs" dxfId="564" priority="726" operator="equal">
      <formula>"SIM"</formula>
    </cfRule>
  </conditionalFormatting>
  <conditionalFormatting sqref="Z122">
    <cfRule type="cellIs" dxfId="563" priority="724" operator="equal">
      <formula>"OPORTUNIDADE"</formula>
    </cfRule>
  </conditionalFormatting>
  <conditionalFormatting sqref="Z122">
    <cfRule type="cellIs" dxfId="562" priority="722" operator="equal">
      <formula>"NÃO"</formula>
    </cfRule>
    <cfRule type="cellIs" dxfId="561" priority="723" operator="equal">
      <formula>"SIM"</formula>
    </cfRule>
  </conditionalFormatting>
  <conditionalFormatting sqref="Z122">
    <cfRule type="cellIs" dxfId="560" priority="721" operator="equal">
      <formula>"OPORTUNIDADE"</formula>
    </cfRule>
  </conditionalFormatting>
  <conditionalFormatting sqref="Z122">
    <cfRule type="cellIs" dxfId="559" priority="719" operator="equal">
      <formula>"NÃO"</formula>
    </cfRule>
    <cfRule type="cellIs" dxfId="558" priority="720" operator="equal">
      <formula>"SIM"</formula>
    </cfRule>
  </conditionalFormatting>
  <conditionalFormatting sqref="Z122">
    <cfRule type="cellIs" dxfId="557" priority="718" operator="equal">
      <formula>"OPORTUNIDADE"</formula>
    </cfRule>
  </conditionalFormatting>
  <conditionalFormatting sqref="Z122">
    <cfRule type="cellIs" dxfId="556" priority="716" operator="equal">
      <formula>"NÃO"</formula>
    </cfRule>
    <cfRule type="cellIs" dxfId="555" priority="717" operator="equal">
      <formula>"SIM"</formula>
    </cfRule>
  </conditionalFormatting>
  <conditionalFormatting sqref="Z122">
    <cfRule type="cellIs" dxfId="554" priority="715" operator="equal">
      <formula>"OPORTUNIDADE"</formula>
    </cfRule>
  </conditionalFormatting>
  <conditionalFormatting sqref="Z122">
    <cfRule type="cellIs" dxfId="553" priority="713" operator="equal">
      <formula>"NÃO"</formula>
    </cfRule>
    <cfRule type="cellIs" dxfId="552" priority="714" operator="equal">
      <formula>"SIM"</formula>
    </cfRule>
  </conditionalFormatting>
  <conditionalFormatting sqref="Z122">
    <cfRule type="cellIs" dxfId="551" priority="712" operator="equal">
      <formula>"OPORTUNIDADE"</formula>
    </cfRule>
  </conditionalFormatting>
  <conditionalFormatting sqref="Z122">
    <cfRule type="cellIs" dxfId="550" priority="710" operator="equal">
      <formula>"NÃO"</formula>
    </cfRule>
    <cfRule type="cellIs" dxfId="549" priority="711" operator="equal">
      <formula>"SIM"</formula>
    </cfRule>
  </conditionalFormatting>
  <conditionalFormatting sqref="Z122">
    <cfRule type="cellIs" dxfId="548" priority="709" operator="equal">
      <formula>"OPORTUNIDADE"</formula>
    </cfRule>
  </conditionalFormatting>
  <conditionalFormatting sqref="Z122">
    <cfRule type="cellIs" dxfId="547" priority="707" operator="equal">
      <formula>"NÃO"</formula>
    </cfRule>
    <cfRule type="cellIs" dxfId="546" priority="708" operator="equal">
      <formula>"SIM"</formula>
    </cfRule>
  </conditionalFormatting>
  <conditionalFormatting sqref="Z122">
    <cfRule type="cellIs" dxfId="545" priority="706" operator="equal">
      <formula>"OPORTUNIDADE"</formula>
    </cfRule>
  </conditionalFormatting>
  <conditionalFormatting sqref="Z122">
    <cfRule type="cellIs" dxfId="544" priority="704" operator="equal">
      <formula>"NÃO"</formula>
    </cfRule>
    <cfRule type="cellIs" dxfId="543" priority="705" operator="equal">
      <formula>"SIM"</formula>
    </cfRule>
  </conditionalFormatting>
  <conditionalFormatting sqref="Z122">
    <cfRule type="cellIs" dxfId="542" priority="703" operator="equal">
      <formula>"OPORTUNIDADE"</formula>
    </cfRule>
  </conditionalFormatting>
  <conditionalFormatting sqref="Z122">
    <cfRule type="cellIs" dxfId="541" priority="701" operator="equal">
      <formula>"NÃO"</formula>
    </cfRule>
    <cfRule type="cellIs" dxfId="540" priority="702" operator="equal">
      <formula>"SIM"</formula>
    </cfRule>
  </conditionalFormatting>
  <conditionalFormatting sqref="Z122">
    <cfRule type="cellIs" dxfId="539" priority="700" operator="equal">
      <formula>"OPORTUNIDADE"</formula>
    </cfRule>
  </conditionalFormatting>
  <conditionalFormatting sqref="Z122">
    <cfRule type="cellIs" dxfId="538" priority="698" operator="equal">
      <formula>"NÃO"</formula>
    </cfRule>
    <cfRule type="cellIs" dxfId="537" priority="699" operator="equal">
      <formula>"SIM"</formula>
    </cfRule>
  </conditionalFormatting>
  <conditionalFormatting sqref="Z122">
    <cfRule type="cellIs" dxfId="536" priority="697" operator="equal">
      <formula>"OPORTUNIDADE"</formula>
    </cfRule>
  </conditionalFormatting>
  <conditionalFormatting sqref="Z122">
    <cfRule type="cellIs" dxfId="535" priority="695" operator="equal">
      <formula>"NÃO"</formula>
    </cfRule>
    <cfRule type="cellIs" dxfId="534" priority="696" operator="equal">
      <formula>"SIM"</formula>
    </cfRule>
  </conditionalFormatting>
  <conditionalFormatting sqref="Z122">
    <cfRule type="cellIs" dxfId="533" priority="694" operator="equal">
      <formula>"OPORTUNIDADE"</formula>
    </cfRule>
  </conditionalFormatting>
  <conditionalFormatting sqref="Z122">
    <cfRule type="cellIs" dxfId="532" priority="692" operator="equal">
      <formula>"NÃO"</formula>
    </cfRule>
    <cfRule type="cellIs" dxfId="531" priority="693" operator="equal">
      <formula>"SIM"</formula>
    </cfRule>
  </conditionalFormatting>
  <conditionalFormatting sqref="Z122">
    <cfRule type="cellIs" dxfId="530" priority="691" operator="equal">
      <formula>"OPORTUNIDADE"</formula>
    </cfRule>
  </conditionalFormatting>
  <conditionalFormatting sqref="Z122">
    <cfRule type="cellIs" dxfId="529" priority="689" operator="equal">
      <formula>"NÃO"</formula>
    </cfRule>
    <cfRule type="cellIs" dxfId="528" priority="690" operator="equal">
      <formula>"SIM"</formula>
    </cfRule>
  </conditionalFormatting>
  <conditionalFormatting sqref="Z122">
    <cfRule type="cellIs" dxfId="527" priority="688" operator="equal">
      <formula>"OPORTUNIDADE"</formula>
    </cfRule>
  </conditionalFormatting>
  <conditionalFormatting sqref="Z122">
    <cfRule type="cellIs" dxfId="526" priority="686" operator="equal">
      <formula>"NÃO"</formula>
    </cfRule>
    <cfRule type="cellIs" dxfId="525" priority="687" operator="equal">
      <formula>"SIM"</formula>
    </cfRule>
  </conditionalFormatting>
  <conditionalFormatting sqref="Z122">
    <cfRule type="cellIs" dxfId="524" priority="685" operator="equal">
      <formula>"OPORTUNIDADE"</formula>
    </cfRule>
  </conditionalFormatting>
  <conditionalFormatting sqref="Z122">
    <cfRule type="cellIs" dxfId="523" priority="683" operator="equal">
      <formula>"NÃO"</formula>
    </cfRule>
    <cfRule type="cellIs" dxfId="522" priority="684" operator="equal">
      <formula>"SIM"</formula>
    </cfRule>
  </conditionalFormatting>
  <conditionalFormatting sqref="Z122">
    <cfRule type="cellIs" dxfId="521" priority="682" operator="equal">
      <formula>"OPORTUNIDADE"</formula>
    </cfRule>
  </conditionalFormatting>
  <conditionalFormatting sqref="Z122">
    <cfRule type="cellIs" dxfId="520" priority="680" operator="equal">
      <formula>"NÃO"</formula>
    </cfRule>
    <cfRule type="cellIs" dxfId="519" priority="681" operator="equal">
      <formula>"SIM"</formula>
    </cfRule>
  </conditionalFormatting>
  <conditionalFormatting sqref="Z122">
    <cfRule type="cellIs" dxfId="518" priority="679" operator="equal">
      <formula>"OPORTUNIDADE"</formula>
    </cfRule>
  </conditionalFormatting>
  <conditionalFormatting sqref="Z122">
    <cfRule type="cellIs" dxfId="517" priority="677" operator="equal">
      <formula>"NÃO"</formula>
    </cfRule>
    <cfRule type="cellIs" dxfId="516" priority="678" operator="equal">
      <formula>"SIM"</formula>
    </cfRule>
  </conditionalFormatting>
  <conditionalFormatting sqref="Z122">
    <cfRule type="cellIs" dxfId="515" priority="676" operator="equal">
      <formula>"OPORTUNIDADE"</formula>
    </cfRule>
  </conditionalFormatting>
  <conditionalFormatting sqref="Z122">
    <cfRule type="cellIs" dxfId="514" priority="674" operator="equal">
      <formula>"NÃO"</formula>
    </cfRule>
    <cfRule type="cellIs" dxfId="513" priority="675" operator="equal">
      <formula>"SIM"</formula>
    </cfRule>
  </conditionalFormatting>
  <conditionalFormatting sqref="Z122">
    <cfRule type="cellIs" dxfId="512" priority="673" operator="equal">
      <formula>"OPORTUNIDADE"</formula>
    </cfRule>
  </conditionalFormatting>
  <conditionalFormatting sqref="Z122">
    <cfRule type="cellIs" dxfId="511" priority="671" operator="equal">
      <formula>"NÃO"</formula>
    </cfRule>
    <cfRule type="cellIs" dxfId="510" priority="672" operator="equal">
      <formula>"SIM"</formula>
    </cfRule>
  </conditionalFormatting>
  <conditionalFormatting sqref="Z122">
    <cfRule type="cellIs" dxfId="509" priority="670" operator="equal">
      <formula>"OPORTUNIDADE"</formula>
    </cfRule>
  </conditionalFormatting>
  <conditionalFormatting sqref="Z122">
    <cfRule type="cellIs" dxfId="508" priority="668" operator="equal">
      <formula>"NÃO"</formula>
    </cfRule>
    <cfRule type="cellIs" dxfId="507" priority="669" operator="equal">
      <formula>"SIM"</formula>
    </cfRule>
  </conditionalFormatting>
  <conditionalFormatting sqref="Y122">
    <cfRule type="cellIs" dxfId="506" priority="667" operator="equal">
      <formula>"OPORTUNIDADE"</formula>
    </cfRule>
  </conditionalFormatting>
  <conditionalFormatting sqref="Y122">
    <cfRule type="cellIs" dxfId="505" priority="665" operator="equal">
      <formula>"NÃO"</formula>
    </cfRule>
    <cfRule type="cellIs" dxfId="504" priority="666" operator="equal">
      <formula>"SIM"</formula>
    </cfRule>
  </conditionalFormatting>
  <conditionalFormatting sqref="BK112">
    <cfRule type="iconSet" priority="664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663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662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66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66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659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65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503" priority="649" operator="equal">
      <formula>"OPORTUNIDADE"</formula>
    </cfRule>
  </conditionalFormatting>
  <conditionalFormatting sqref="Z137">
    <cfRule type="cellIs" dxfId="502" priority="647" operator="equal">
      <formula>"NÃO"</formula>
    </cfRule>
    <cfRule type="cellIs" dxfId="501" priority="648" operator="equal">
      <formula>"SIM"</formula>
    </cfRule>
  </conditionalFormatting>
  <conditionalFormatting sqref="Z137">
    <cfRule type="cellIs" dxfId="500" priority="646" operator="equal">
      <formula>"OPORTUNIDADE"</formula>
    </cfRule>
  </conditionalFormatting>
  <conditionalFormatting sqref="Z137">
    <cfRule type="cellIs" dxfId="499" priority="644" operator="equal">
      <formula>"NÃO"</formula>
    </cfRule>
    <cfRule type="cellIs" dxfId="498" priority="645" operator="equal">
      <formula>"SIM"</formula>
    </cfRule>
  </conditionalFormatting>
  <conditionalFormatting sqref="Z137">
    <cfRule type="cellIs" dxfId="497" priority="643" operator="equal">
      <formula>"OPORTUNIDADE"</formula>
    </cfRule>
  </conditionalFormatting>
  <conditionalFormatting sqref="Z137">
    <cfRule type="cellIs" dxfId="496" priority="641" operator="equal">
      <formula>"NÃO"</formula>
    </cfRule>
    <cfRule type="cellIs" dxfId="495" priority="642" operator="equal">
      <formula>"SIM"</formula>
    </cfRule>
  </conditionalFormatting>
  <conditionalFormatting sqref="Z137">
    <cfRule type="cellIs" dxfId="494" priority="640" operator="equal">
      <formula>"OPORTUNIDADE"</formula>
    </cfRule>
  </conditionalFormatting>
  <conditionalFormatting sqref="Z137">
    <cfRule type="cellIs" dxfId="493" priority="638" operator="equal">
      <formula>"NÃO"</formula>
    </cfRule>
    <cfRule type="cellIs" dxfId="492" priority="639" operator="equal">
      <formula>"SIM"</formula>
    </cfRule>
  </conditionalFormatting>
  <conditionalFormatting sqref="Z137">
    <cfRule type="cellIs" dxfId="491" priority="637" operator="equal">
      <formula>"OPORTUNIDADE"</formula>
    </cfRule>
  </conditionalFormatting>
  <conditionalFormatting sqref="Z137">
    <cfRule type="cellIs" dxfId="490" priority="635" operator="equal">
      <formula>"NÃO"</formula>
    </cfRule>
    <cfRule type="cellIs" dxfId="489" priority="636" operator="equal">
      <formula>"SIM"</formula>
    </cfRule>
  </conditionalFormatting>
  <conditionalFormatting sqref="Z137">
    <cfRule type="cellIs" dxfId="488" priority="634" operator="equal">
      <formula>"OPORTUNIDADE"</formula>
    </cfRule>
  </conditionalFormatting>
  <conditionalFormatting sqref="Z137">
    <cfRule type="cellIs" dxfId="487" priority="632" operator="equal">
      <formula>"NÃO"</formula>
    </cfRule>
    <cfRule type="cellIs" dxfId="486" priority="633" operator="equal">
      <formula>"SIM"</formula>
    </cfRule>
  </conditionalFormatting>
  <conditionalFormatting sqref="Y137">
    <cfRule type="cellIs" dxfId="485" priority="631" operator="equal">
      <formula>"OPORTUNIDADE"</formula>
    </cfRule>
  </conditionalFormatting>
  <conditionalFormatting sqref="Y137">
    <cfRule type="cellIs" dxfId="484" priority="629" operator="equal">
      <formula>"NÃO"</formula>
    </cfRule>
    <cfRule type="cellIs" dxfId="483" priority="630" operator="equal">
      <formula>"SIM"</formula>
    </cfRule>
  </conditionalFormatting>
  <conditionalFormatting sqref="Z137">
    <cfRule type="cellIs" dxfId="482" priority="628" operator="equal">
      <formula>"OPORTUNIDADE"</formula>
    </cfRule>
  </conditionalFormatting>
  <conditionalFormatting sqref="Z137">
    <cfRule type="cellIs" dxfId="481" priority="626" operator="equal">
      <formula>"NÃO"</formula>
    </cfRule>
    <cfRule type="cellIs" dxfId="480" priority="627" operator="equal">
      <formula>"SIM"</formula>
    </cfRule>
  </conditionalFormatting>
  <conditionalFormatting sqref="Z137">
    <cfRule type="cellIs" dxfId="479" priority="625" operator="equal">
      <formula>"OPORTUNIDADE"</formula>
    </cfRule>
  </conditionalFormatting>
  <conditionalFormatting sqref="Z137">
    <cfRule type="cellIs" dxfId="478" priority="623" operator="equal">
      <formula>"NÃO"</formula>
    </cfRule>
    <cfRule type="cellIs" dxfId="477" priority="624" operator="equal">
      <formula>"SIM"</formula>
    </cfRule>
  </conditionalFormatting>
  <conditionalFormatting sqref="Z137">
    <cfRule type="cellIs" dxfId="476" priority="622" operator="equal">
      <formula>"OPORTUNIDADE"</formula>
    </cfRule>
  </conditionalFormatting>
  <conditionalFormatting sqref="Z137">
    <cfRule type="cellIs" dxfId="475" priority="620" operator="equal">
      <formula>"NÃO"</formula>
    </cfRule>
    <cfRule type="cellIs" dxfId="474" priority="621" operator="equal">
      <formula>"SIM"</formula>
    </cfRule>
  </conditionalFormatting>
  <conditionalFormatting sqref="Z137">
    <cfRule type="cellIs" dxfId="473" priority="619" operator="equal">
      <formula>"OPORTUNIDADE"</formula>
    </cfRule>
  </conditionalFormatting>
  <conditionalFormatting sqref="Z137">
    <cfRule type="cellIs" dxfId="472" priority="617" operator="equal">
      <formula>"NÃO"</formula>
    </cfRule>
    <cfRule type="cellIs" dxfId="471" priority="618" operator="equal">
      <formula>"SIM"</formula>
    </cfRule>
  </conditionalFormatting>
  <conditionalFormatting sqref="Z137">
    <cfRule type="cellIs" dxfId="470" priority="616" operator="equal">
      <formula>"OPORTUNIDADE"</formula>
    </cfRule>
  </conditionalFormatting>
  <conditionalFormatting sqref="Z137">
    <cfRule type="cellIs" dxfId="469" priority="614" operator="equal">
      <formula>"NÃO"</formula>
    </cfRule>
    <cfRule type="cellIs" dxfId="468" priority="615" operator="equal">
      <formula>"SIM"</formula>
    </cfRule>
  </conditionalFormatting>
  <conditionalFormatting sqref="Z137">
    <cfRule type="cellIs" dxfId="467" priority="613" operator="equal">
      <formula>"OPORTUNIDADE"</formula>
    </cfRule>
  </conditionalFormatting>
  <conditionalFormatting sqref="Z137">
    <cfRule type="cellIs" dxfId="466" priority="611" operator="equal">
      <formula>"NÃO"</formula>
    </cfRule>
    <cfRule type="cellIs" dxfId="465" priority="612" operator="equal">
      <formula>"SIM"</formula>
    </cfRule>
  </conditionalFormatting>
  <conditionalFormatting sqref="Z137">
    <cfRule type="cellIs" dxfId="464" priority="610" operator="equal">
      <formula>"OPORTUNIDADE"</formula>
    </cfRule>
  </conditionalFormatting>
  <conditionalFormatting sqref="Z137">
    <cfRule type="cellIs" dxfId="463" priority="608" operator="equal">
      <formula>"NÃO"</formula>
    </cfRule>
    <cfRule type="cellIs" dxfId="462" priority="609" operator="equal">
      <formula>"SIM"</formula>
    </cfRule>
  </conditionalFormatting>
  <conditionalFormatting sqref="Z137">
    <cfRule type="cellIs" dxfId="461" priority="607" operator="equal">
      <formula>"OPORTUNIDADE"</formula>
    </cfRule>
  </conditionalFormatting>
  <conditionalFormatting sqref="Z137">
    <cfRule type="cellIs" dxfId="460" priority="605" operator="equal">
      <formula>"NÃO"</formula>
    </cfRule>
    <cfRule type="cellIs" dxfId="459" priority="606" operator="equal">
      <formula>"SIM"</formula>
    </cfRule>
  </conditionalFormatting>
  <conditionalFormatting sqref="Z137">
    <cfRule type="cellIs" dxfId="458" priority="604" operator="equal">
      <formula>"OPORTUNIDADE"</formula>
    </cfRule>
  </conditionalFormatting>
  <conditionalFormatting sqref="Z137">
    <cfRule type="cellIs" dxfId="457" priority="602" operator="equal">
      <formula>"NÃO"</formula>
    </cfRule>
    <cfRule type="cellIs" dxfId="456" priority="603" operator="equal">
      <formula>"SIM"</formula>
    </cfRule>
  </conditionalFormatting>
  <conditionalFormatting sqref="Z137">
    <cfRule type="cellIs" dxfId="455" priority="601" operator="equal">
      <formula>"OPORTUNIDADE"</formula>
    </cfRule>
  </conditionalFormatting>
  <conditionalFormatting sqref="Z137">
    <cfRule type="cellIs" dxfId="454" priority="599" operator="equal">
      <formula>"NÃO"</formula>
    </cfRule>
    <cfRule type="cellIs" dxfId="453" priority="600" operator="equal">
      <formula>"SIM"</formula>
    </cfRule>
  </conditionalFormatting>
  <conditionalFormatting sqref="Z137">
    <cfRule type="cellIs" dxfId="452" priority="598" operator="equal">
      <formula>"OPORTUNIDADE"</formula>
    </cfRule>
  </conditionalFormatting>
  <conditionalFormatting sqref="Z137">
    <cfRule type="cellIs" dxfId="451" priority="596" operator="equal">
      <formula>"NÃO"</formula>
    </cfRule>
    <cfRule type="cellIs" dxfId="450" priority="597" operator="equal">
      <formula>"SIM"</formula>
    </cfRule>
  </conditionalFormatting>
  <conditionalFormatting sqref="Z137">
    <cfRule type="cellIs" dxfId="449" priority="595" operator="equal">
      <formula>"OPORTUNIDADE"</formula>
    </cfRule>
  </conditionalFormatting>
  <conditionalFormatting sqref="Z137">
    <cfRule type="cellIs" dxfId="448" priority="593" operator="equal">
      <formula>"NÃO"</formula>
    </cfRule>
    <cfRule type="cellIs" dxfId="447" priority="594" operator="equal">
      <formula>"SIM"</formula>
    </cfRule>
  </conditionalFormatting>
  <conditionalFormatting sqref="Z137">
    <cfRule type="cellIs" dxfId="446" priority="592" operator="equal">
      <formula>"OPORTUNIDADE"</formula>
    </cfRule>
  </conditionalFormatting>
  <conditionalFormatting sqref="Z137">
    <cfRule type="cellIs" dxfId="445" priority="590" operator="equal">
      <formula>"NÃO"</formula>
    </cfRule>
    <cfRule type="cellIs" dxfId="444" priority="591" operator="equal">
      <formula>"SIM"</formula>
    </cfRule>
  </conditionalFormatting>
  <conditionalFormatting sqref="Z137">
    <cfRule type="cellIs" dxfId="443" priority="589" operator="equal">
      <formula>"OPORTUNIDADE"</formula>
    </cfRule>
  </conditionalFormatting>
  <conditionalFormatting sqref="Z137">
    <cfRule type="cellIs" dxfId="442" priority="587" operator="equal">
      <formula>"NÃO"</formula>
    </cfRule>
    <cfRule type="cellIs" dxfId="441" priority="588" operator="equal">
      <formula>"SIM"</formula>
    </cfRule>
  </conditionalFormatting>
  <conditionalFormatting sqref="Z137">
    <cfRule type="cellIs" dxfId="440" priority="586" operator="equal">
      <formula>"OPORTUNIDADE"</formula>
    </cfRule>
  </conditionalFormatting>
  <conditionalFormatting sqref="Z137">
    <cfRule type="cellIs" dxfId="439" priority="584" operator="equal">
      <formula>"NÃO"</formula>
    </cfRule>
    <cfRule type="cellIs" dxfId="438" priority="585" operator="equal">
      <formula>"SIM"</formula>
    </cfRule>
  </conditionalFormatting>
  <conditionalFormatting sqref="Z137">
    <cfRule type="cellIs" dxfId="437" priority="583" operator="equal">
      <formula>"OPORTUNIDADE"</formula>
    </cfRule>
  </conditionalFormatting>
  <conditionalFormatting sqref="Z137">
    <cfRule type="cellIs" dxfId="436" priority="581" operator="equal">
      <formula>"NÃO"</formula>
    </cfRule>
    <cfRule type="cellIs" dxfId="435" priority="582" operator="equal">
      <formula>"SIM"</formula>
    </cfRule>
  </conditionalFormatting>
  <conditionalFormatting sqref="Z137">
    <cfRule type="cellIs" dxfId="434" priority="580" operator="equal">
      <formula>"OPORTUNIDADE"</formula>
    </cfRule>
  </conditionalFormatting>
  <conditionalFormatting sqref="Z137">
    <cfRule type="cellIs" dxfId="433" priority="578" operator="equal">
      <formula>"NÃO"</formula>
    </cfRule>
    <cfRule type="cellIs" dxfId="432" priority="579" operator="equal">
      <formula>"SIM"</formula>
    </cfRule>
  </conditionalFormatting>
  <conditionalFormatting sqref="Z137">
    <cfRule type="cellIs" dxfId="431" priority="577" operator="equal">
      <formula>"OPORTUNIDADE"</formula>
    </cfRule>
  </conditionalFormatting>
  <conditionalFormatting sqref="Z137">
    <cfRule type="cellIs" dxfId="430" priority="575" operator="equal">
      <formula>"NÃO"</formula>
    </cfRule>
    <cfRule type="cellIs" dxfId="429" priority="576" operator="equal">
      <formula>"SIM"</formula>
    </cfRule>
  </conditionalFormatting>
  <conditionalFormatting sqref="Z137">
    <cfRule type="cellIs" dxfId="428" priority="574" operator="equal">
      <formula>"OPORTUNIDADE"</formula>
    </cfRule>
  </conditionalFormatting>
  <conditionalFormatting sqref="Z137">
    <cfRule type="cellIs" dxfId="427" priority="572" operator="equal">
      <formula>"NÃO"</formula>
    </cfRule>
    <cfRule type="cellIs" dxfId="426" priority="573" operator="equal">
      <formula>"SIM"</formula>
    </cfRule>
  </conditionalFormatting>
  <conditionalFormatting sqref="Z137">
    <cfRule type="cellIs" dxfId="425" priority="571" operator="equal">
      <formula>"OPORTUNIDADE"</formula>
    </cfRule>
  </conditionalFormatting>
  <conditionalFormatting sqref="Z137">
    <cfRule type="cellIs" dxfId="424" priority="569" operator="equal">
      <formula>"NÃO"</formula>
    </cfRule>
    <cfRule type="cellIs" dxfId="423" priority="570" operator="equal">
      <formula>"SIM"</formula>
    </cfRule>
  </conditionalFormatting>
  <conditionalFormatting sqref="Z137">
    <cfRule type="cellIs" dxfId="422" priority="568" operator="equal">
      <formula>"OPORTUNIDADE"</formula>
    </cfRule>
  </conditionalFormatting>
  <conditionalFormatting sqref="Z137">
    <cfRule type="cellIs" dxfId="421" priority="566" operator="equal">
      <formula>"NÃO"</formula>
    </cfRule>
    <cfRule type="cellIs" dxfId="420" priority="567" operator="equal">
      <formula>"SIM"</formula>
    </cfRule>
  </conditionalFormatting>
  <conditionalFormatting sqref="Z137">
    <cfRule type="cellIs" dxfId="419" priority="565" operator="equal">
      <formula>"OPORTUNIDADE"</formula>
    </cfRule>
  </conditionalFormatting>
  <conditionalFormatting sqref="Z137">
    <cfRule type="cellIs" dxfId="418" priority="563" operator="equal">
      <formula>"NÃO"</formula>
    </cfRule>
    <cfRule type="cellIs" dxfId="417" priority="564" operator="equal">
      <formula>"SIM"</formula>
    </cfRule>
  </conditionalFormatting>
  <conditionalFormatting sqref="Z137">
    <cfRule type="cellIs" dxfId="416" priority="562" operator="equal">
      <formula>"OPORTUNIDADE"</formula>
    </cfRule>
  </conditionalFormatting>
  <conditionalFormatting sqref="Z137">
    <cfRule type="cellIs" dxfId="415" priority="560" operator="equal">
      <formula>"NÃO"</formula>
    </cfRule>
    <cfRule type="cellIs" dxfId="414" priority="561" operator="equal">
      <formula>"SIM"</formula>
    </cfRule>
  </conditionalFormatting>
  <conditionalFormatting sqref="Z137">
    <cfRule type="cellIs" dxfId="413" priority="559" operator="equal">
      <formula>"OPORTUNIDADE"</formula>
    </cfRule>
  </conditionalFormatting>
  <conditionalFormatting sqref="Z137">
    <cfRule type="cellIs" dxfId="412" priority="557" operator="equal">
      <formula>"NÃO"</formula>
    </cfRule>
    <cfRule type="cellIs" dxfId="411" priority="558" operator="equal">
      <formula>"SIM"</formula>
    </cfRule>
  </conditionalFormatting>
  <conditionalFormatting sqref="Z137">
    <cfRule type="cellIs" dxfId="410" priority="556" operator="equal">
      <formula>"OPORTUNIDADE"</formula>
    </cfRule>
  </conditionalFormatting>
  <conditionalFormatting sqref="Z137">
    <cfRule type="cellIs" dxfId="409" priority="554" operator="equal">
      <formula>"NÃO"</formula>
    </cfRule>
    <cfRule type="cellIs" dxfId="408" priority="555" operator="equal">
      <formula>"SIM"</formula>
    </cfRule>
  </conditionalFormatting>
  <conditionalFormatting sqref="Z137">
    <cfRule type="cellIs" dxfId="407" priority="553" operator="equal">
      <formula>"OPORTUNIDADE"</formula>
    </cfRule>
  </conditionalFormatting>
  <conditionalFormatting sqref="Z137">
    <cfRule type="cellIs" dxfId="406" priority="551" operator="equal">
      <formula>"NÃO"</formula>
    </cfRule>
    <cfRule type="cellIs" dxfId="405" priority="552" operator="equal">
      <formula>"SIM"</formula>
    </cfRule>
  </conditionalFormatting>
  <conditionalFormatting sqref="Z137">
    <cfRule type="cellIs" dxfId="404" priority="550" operator="equal">
      <formula>"OPORTUNIDADE"</formula>
    </cfRule>
  </conditionalFormatting>
  <conditionalFormatting sqref="Z137">
    <cfRule type="cellIs" dxfId="403" priority="548" operator="equal">
      <formula>"NÃO"</formula>
    </cfRule>
    <cfRule type="cellIs" dxfId="402" priority="549" operator="equal">
      <formula>"SIM"</formula>
    </cfRule>
  </conditionalFormatting>
  <conditionalFormatting sqref="Z137">
    <cfRule type="cellIs" dxfId="401" priority="547" operator="equal">
      <formula>"OPORTUNIDADE"</formula>
    </cfRule>
  </conditionalFormatting>
  <conditionalFormatting sqref="Z137">
    <cfRule type="cellIs" dxfId="400" priority="545" operator="equal">
      <formula>"NÃO"</formula>
    </cfRule>
    <cfRule type="cellIs" dxfId="399" priority="546" operator="equal">
      <formula>"SIM"</formula>
    </cfRule>
  </conditionalFormatting>
  <conditionalFormatting sqref="Z137">
    <cfRule type="cellIs" dxfId="398" priority="544" operator="equal">
      <formula>"OPORTUNIDADE"</formula>
    </cfRule>
  </conditionalFormatting>
  <conditionalFormatting sqref="Z137">
    <cfRule type="cellIs" dxfId="397" priority="542" operator="equal">
      <formula>"NÃO"</formula>
    </cfRule>
    <cfRule type="cellIs" dxfId="396" priority="543" operator="equal">
      <formula>"SIM"</formula>
    </cfRule>
  </conditionalFormatting>
  <conditionalFormatting sqref="Z137">
    <cfRule type="cellIs" dxfId="395" priority="541" operator="equal">
      <formula>"OPORTUNIDADE"</formula>
    </cfRule>
  </conditionalFormatting>
  <conditionalFormatting sqref="Z137">
    <cfRule type="cellIs" dxfId="394" priority="539" operator="equal">
      <formula>"NÃO"</formula>
    </cfRule>
    <cfRule type="cellIs" dxfId="393" priority="540" operator="equal">
      <formula>"SIM"</formula>
    </cfRule>
  </conditionalFormatting>
  <conditionalFormatting sqref="Z137">
    <cfRule type="cellIs" dxfId="392" priority="538" operator="equal">
      <formula>"OPORTUNIDADE"</formula>
    </cfRule>
  </conditionalFormatting>
  <conditionalFormatting sqref="Z137">
    <cfRule type="cellIs" dxfId="391" priority="536" operator="equal">
      <formula>"NÃO"</formula>
    </cfRule>
    <cfRule type="cellIs" dxfId="390" priority="537" operator="equal">
      <formula>"SIM"</formula>
    </cfRule>
  </conditionalFormatting>
  <conditionalFormatting sqref="Z137">
    <cfRule type="cellIs" dxfId="389" priority="535" operator="equal">
      <formula>"OPORTUNIDADE"</formula>
    </cfRule>
  </conditionalFormatting>
  <conditionalFormatting sqref="Z137">
    <cfRule type="cellIs" dxfId="388" priority="533" operator="equal">
      <formula>"NÃO"</formula>
    </cfRule>
    <cfRule type="cellIs" dxfId="387" priority="534" operator="equal">
      <formula>"SIM"</formula>
    </cfRule>
  </conditionalFormatting>
  <conditionalFormatting sqref="Z137">
    <cfRule type="cellIs" dxfId="386" priority="532" operator="equal">
      <formula>"OPORTUNIDADE"</formula>
    </cfRule>
  </conditionalFormatting>
  <conditionalFormatting sqref="Z137">
    <cfRule type="cellIs" dxfId="385" priority="530" operator="equal">
      <formula>"NÃO"</formula>
    </cfRule>
    <cfRule type="cellIs" dxfId="384" priority="531" operator="equal">
      <formula>"SIM"</formula>
    </cfRule>
  </conditionalFormatting>
  <conditionalFormatting sqref="Z137">
    <cfRule type="cellIs" dxfId="383" priority="529" operator="equal">
      <formula>"OPORTUNIDADE"</formula>
    </cfRule>
  </conditionalFormatting>
  <conditionalFormatting sqref="Z137">
    <cfRule type="cellIs" dxfId="382" priority="527" operator="equal">
      <formula>"NÃO"</formula>
    </cfRule>
    <cfRule type="cellIs" dxfId="381" priority="528" operator="equal">
      <formula>"SIM"</formula>
    </cfRule>
  </conditionalFormatting>
  <conditionalFormatting sqref="Z137">
    <cfRule type="cellIs" dxfId="380" priority="526" operator="equal">
      <formula>"OPORTUNIDADE"</formula>
    </cfRule>
  </conditionalFormatting>
  <conditionalFormatting sqref="Z137">
    <cfRule type="cellIs" dxfId="379" priority="524" operator="equal">
      <formula>"NÃO"</formula>
    </cfRule>
    <cfRule type="cellIs" dxfId="378" priority="525" operator="equal">
      <formula>"SIM"</formula>
    </cfRule>
  </conditionalFormatting>
  <conditionalFormatting sqref="Y137">
    <cfRule type="cellIs" dxfId="377" priority="523" operator="equal">
      <formula>"OPORTUNIDADE"</formula>
    </cfRule>
  </conditionalFormatting>
  <conditionalFormatting sqref="Y137">
    <cfRule type="cellIs" dxfId="376" priority="521" operator="equal">
      <formula>"NÃO"</formula>
    </cfRule>
    <cfRule type="cellIs" dxfId="375" priority="522" operator="equal">
      <formula>"SIM"</formula>
    </cfRule>
  </conditionalFormatting>
  <conditionalFormatting sqref="Z138:Z139">
    <cfRule type="cellIs" dxfId="374" priority="271" operator="equal">
      <formula>"OPORTUNIDADE"</formula>
    </cfRule>
  </conditionalFormatting>
  <conditionalFormatting sqref="Z138:Z139">
    <cfRule type="cellIs" dxfId="373" priority="269" operator="equal">
      <formula>"NÃO"</formula>
    </cfRule>
    <cfRule type="cellIs" dxfId="372" priority="270" operator="equal">
      <formula>"SIM"</formula>
    </cfRule>
  </conditionalFormatting>
  <conditionalFormatting sqref="Z138:Z139">
    <cfRule type="cellIs" dxfId="371" priority="268" operator="equal">
      <formula>"OPORTUNIDADE"</formula>
    </cfRule>
  </conditionalFormatting>
  <conditionalFormatting sqref="Z138:Z139">
    <cfRule type="cellIs" dxfId="370" priority="266" operator="equal">
      <formula>"NÃO"</formula>
    </cfRule>
    <cfRule type="cellIs" dxfId="369" priority="267" operator="equal">
      <formula>"SIM"</formula>
    </cfRule>
  </conditionalFormatting>
  <conditionalFormatting sqref="Z138:Z139">
    <cfRule type="cellIs" dxfId="368" priority="265" operator="equal">
      <formula>"OPORTUNIDADE"</formula>
    </cfRule>
  </conditionalFormatting>
  <conditionalFormatting sqref="Z138:Z139">
    <cfRule type="cellIs" dxfId="367" priority="263" operator="equal">
      <formula>"NÃO"</formula>
    </cfRule>
    <cfRule type="cellIs" dxfId="366" priority="264" operator="equal">
      <formula>"SIM"</formula>
    </cfRule>
  </conditionalFormatting>
  <conditionalFormatting sqref="Z138:Z139">
    <cfRule type="cellIs" dxfId="365" priority="262" operator="equal">
      <formula>"OPORTUNIDADE"</formula>
    </cfRule>
  </conditionalFormatting>
  <conditionalFormatting sqref="Z138:Z139">
    <cfRule type="cellIs" dxfId="364" priority="260" operator="equal">
      <formula>"NÃO"</formula>
    </cfRule>
    <cfRule type="cellIs" dxfId="363" priority="261" operator="equal">
      <formula>"SIM"</formula>
    </cfRule>
  </conditionalFormatting>
  <conditionalFormatting sqref="Z138:Z139">
    <cfRule type="cellIs" dxfId="362" priority="259" operator="equal">
      <formula>"OPORTUNIDADE"</formula>
    </cfRule>
  </conditionalFormatting>
  <conditionalFormatting sqref="Z138:Z139">
    <cfRule type="cellIs" dxfId="361" priority="257" operator="equal">
      <formula>"NÃO"</formula>
    </cfRule>
    <cfRule type="cellIs" dxfId="360" priority="258" operator="equal">
      <formula>"SIM"</formula>
    </cfRule>
  </conditionalFormatting>
  <conditionalFormatting sqref="Z138:Z139">
    <cfRule type="cellIs" dxfId="359" priority="256" operator="equal">
      <formula>"OPORTUNIDADE"</formula>
    </cfRule>
  </conditionalFormatting>
  <conditionalFormatting sqref="Z138:Z139">
    <cfRule type="cellIs" dxfId="358" priority="254" operator="equal">
      <formula>"NÃO"</formula>
    </cfRule>
    <cfRule type="cellIs" dxfId="357" priority="255" operator="equal">
      <formula>"SIM"</formula>
    </cfRule>
  </conditionalFormatting>
  <conditionalFormatting sqref="Y138:Y144">
    <cfRule type="cellIs" dxfId="356" priority="253" operator="equal">
      <formula>"OPORTUNIDADE"</formula>
    </cfRule>
  </conditionalFormatting>
  <conditionalFormatting sqref="Y138:Y144">
    <cfRule type="cellIs" dxfId="355" priority="251" operator="equal">
      <formula>"NÃO"</formula>
    </cfRule>
    <cfRule type="cellIs" dxfId="354" priority="252" operator="equal">
      <formula>"SIM"</formula>
    </cfRule>
  </conditionalFormatting>
  <conditionalFormatting sqref="Z138:Z139">
    <cfRule type="cellIs" dxfId="353" priority="250" operator="equal">
      <formula>"OPORTUNIDADE"</formula>
    </cfRule>
  </conditionalFormatting>
  <conditionalFormatting sqref="Z138:Z139">
    <cfRule type="cellIs" dxfId="352" priority="248" operator="equal">
      <formula>"NÃO"</formula>
    </cfRule>
    <cfRule type="cellIs" dxfId="351" priority="249" operator="equal">
      <formula>"SIM"</formula>
    </cfRule>
  </conditionalFormatting>
  <conditionalFormatting sqref="Z138:Z139">
    <cfRule type="cellIs" dxfId="350" priority="247" operator="equal">
      <formula>"OPORTUNIDADE"</formula>
    </cfRule>
  </conditionalFormatting>
  <conditionalFormatting sqref="Z138:Z139">
    <cfRule type="cellIs" dxfId="349" priority="245" operator="equal">
      <formula>"NÃO"</formula>
    </cfRule>
    <cfRule type="cellIs" dxfId="348" priority="246" operator="equal">
      <formula>"SIM"</formula>
    </cfRule>
  </conditionalFormatting>
  <conditionalFormatting sqref="Z138:Z139">
    <cfRule type="cellIs" dxfId="347" priority="244" operator="equal">
      <formula>"OPORTUNIDADE"</formula>
    </cfRule>
  </conditionalFormatting>
  <conditionalFormatting sqref="Z138:Z139">
    <cfRule type="cellIs" dxfId="346" priority="242" operator="equal">
      <formula>"NÃO"</formula>
    </cfRule>
    <cfRule type="cellIs" dxfId="345" priority="243" operator="equal">
      <formula>"SIM"</formula>
    </cfRule>
  </conditionalFormatting>
  <conditionalFormatting sqref="Z138:Z139">
    <cfRule type="cellIs" dxfId="344" priority="241" operator="equal">
      <formula>"OPORTUNIDADE"</formula>
    </cfRule>
  </conditionalFormatting>
  <conditionalFormatting sqref="Z138:Z139">
    <cfRule type="cellIs" dxfId="343" priority="239" operator="equal">
      <formula>"NÃO"</formula>
    </cfRule>
    <cfRule type="cellIs" dxfId="342" priority="240" operator="equal">
      <formula>"SIM"</formula>
    </cfRule>
  </conditionalFormatting>
  <conditionalFormatting sqref="Z138:Z139">
    <cfRule type="cellIs" dxfId="341" priority="238" operator="equal">
      <formula>"OPORTUNIDADE"</formula>
    </cfRule>
  </conditionalFormatting>
  <conditionalFormatting sqref="Z138:Z139">
    <cfRule type="cellIs" dxfId="340" priority="236" operator="equal">
      <formula>"NÃO"</formula>
    </cfRule>
    <cfRule type="cellIs" dxfId="339" priority="237" operator="equal">
      <formula>"SIM"</formula>
    </cfRule>
  </conditionalFormatting>
  <conditionalFormatting sqref="Z138:Z139">
    <cfRule type="cellIs" dxfId="338" priority="235" operator="equal">
      <formula>"OPORTUNIDADE"</formula>
    </cfRule>
  </conditionalFormatting>
  <conditionalFormatting sqref="Z138:Z139">
    <cfRule type="cellIs" dxfId="337" priority="233" operator="equal">
      <formula>"NÃO"</formula>
    </cfRule>
    <cfRule type="cellIs" dxfId="336" priority="234" operator="equal">
      <formula>"SIM"</formula>
    </cfRule>
  </conditionalFormatting>
  <conditionalFormatting sqref="Z138:Z139">
    <cfRule type="cellIs" dxfId="335" priority="232" operator="equal">
      <formula>"OPORTUNIDADE"</formula>
    </cfRule>
  </conditionalFormatting>
  <conditionalFormatting sqref="Z138:Z139">
    <cfRule type="cellIs" dxfId="334" priority="230" operator="equal">
      <formula>"NÃO"</formula>
    </cfRule>
    <cfRule type="cellIs" dxfId="333" priority="231" operator="equal">
      <formula>"SIM"</formula>
    </cfRule>
  </conditionalFormatting>
  <conditionalFormatting sqref="Z138:Z139">
    <cfRule type="cellIs" dxfId="332" priority="229" operator="equal">
      <formula>"OPORTUNIDADE"</formula>
    </cfRule>
  </conditionalFormatting>
  <conditionalFormatting sqref="Z138:Z139">
    <cfRule type="cellIs" dxfId="331" priority="227" operator="equal">
      <formula>"NÃO"</formula>
    </cfRule>
    <cfRule type="cellIs" dxfId="330" priority="228" operator="equal">
      <formula>"SIM"</formula>
    </cfRule>
  </conditionalFormatting>
  <conditionalFormatting sqref="Z138:Z139">
    <cfRule type="cellIs" dxfId="329" priority="226" operator="equal">
      <formula>"OPORTUNIDADE"</formula>
    </cfRule>
  </conditionalFormatting>
  <conditionalFormatting sqref="Z138:Z139">
    <cfRule type="cellIs" dxfId="328" priority="224" operator="equal">
      <formula>"NÃO"</formula>
    </cfRule>
    <cfRule type="cellIs" dxfId="327" priority="225" operator="equal">
      <formula>"SIM"</formula>
    </cfRule>
  </conditionalFormatting>
  <conditionalFormatting sqref="Z138:Z139">
    <cfRule type="cellIs" dxfId="326" priority="223" operator="equal">
      <formula>"OPORTUNIDADE"</formula>
    </cfRule>
  </conditionalFormatting>
  <conditionalFormatting sqref="Z138:Z139">
    <cfRule type="cellIs" dxfId="325" priority="221" operator="equal">
      <formula>"NÃO"</formula>
    </cfRule>
    <cfRule type="cellIs" dxfId="324" priority="222" operator="equal">
      <formula>"SIM"</formula>
    </cfRule>
  </conditionalFormatting>
  <conditionalFormatting sqref="Z138:Z139">
    <cfRule type="cellIs" dxfId="323" priority="220" operator="equal">
      <formula>"OPORTUNIDADE"</formula>
    </cfRule>
  </conditionalFormatting>
  <conditionalFormatting sqref="Z138:Z139">
    <cfRule type="cellIs" dxfId="322" priority="218" operator="equal">
      <formula>"NÃO"</formula>
    </cfRule>
    <cfRule type="cellIs" dxfId="321" priority="219" operator="equal">
      <formula>"SIM"</formula>
    </cfRule>
  </conditionalFormatting>
  <conditionalFormatting sqref="Z138:Z139">
    <cfRule type="cellIs" dxfId="320" priority="217" operator="equal">
      <formula>"OPORTUNIDADE"</formula>
    </cfRule>
  </conditionalFormatting>
  <conditionalFormatting sqref="Z138:Z139">
    <cfRule type="cellIs" dxfId="319" priority="215" operator="equal">
      <formula>"NÃO"</formula>
    </cfRule>
    <cfRule type="cellIs" dxfId="318" priority="216" operator="equal">
      <formula>"SIM"</formula>
    </cfRule>
  </conditionalFormatting>
  <conditionalFormatting sqref="Z138:Z139">
    <cfRule type="cellIs" dxfId="317" priority="214" operator="equal">
      <formula>"OPORTUNIDADE"</formula>
    </cfRule>
  </conditionalFormatting>
  <conditionalFormatting sqref="Z138:Z139">
    <cfRule type="cellIs" dxfId="316" priority="212" operator="equal">
      <formula>"NÃO"</formula>
    </cfRule>
    <cfRule type="cellIs" dxfId="315" priority="213" operator="equal">
      <formula>"SIM"</formula>
    </cfRule>
  </conditionalFormatting>
  <conditionalFormatting sqref="Z138:Z139">
    <cfRule type="cellIs" dxfId="314" priority="211" operator="equal">
      <formula>"OPORTUNIDADE"</formula>
    </cfRule>
  </conditionalFormatting>
  <conditionalFormatting sqref="Z138:Z139">
    <cfRule type="cellIs" dxfId="313" priority="209" operator="equal">
      <formula>"NÃO"</formula>
    </cfRule>
    <cfRule type="cellIs" dxfId="312" priority="210" operator="equal">
      <formula>"SIM"</formula>
    </cfRule>
  </conditionalFormatting>
  <conditionalFormatting sqref="Z138:Z139">
    <cfRule type="cellIs" dxfId="311" priority="208" operator="equal">
      <formula>"OPORTUNIDADE"</formula>
    </cfRule>
  </conditionalFormatting>
  <conditionalFormatting sqref="Z138:Z139">
    <cfRule type="cellIs" dxfId="310" priority="206" operator="equal">
      <formula>"NÃO"</formula>
    </cfRule>
    <cfRule type="cellIs" dxfId="309" priority="207" operator="equal">
      <formula>"SIM"</formula>
    </cfRule>
  </conditionalFormatting>
  <conditionalFormatting sqref="Z138:Z139">
    <cfRule type="cellIs" dxfId="308" priority="205" operator="equal">
      <formula>"OPORTUNIDADE"</formula>
    </cfRule>
  </conditionalFormatting>
  <conditionalFormatting sqref="Z138:Z139">
    <cfRule type="cellIs" dxfId="307" priority="203" operator="equal">
      <formula>"NÃO"</formula>
    </cfRule>
    <cfRule type="cellIs" dxfId="306" priority="204" operator="equal">
      <formula>"SIM"</formula>
    </cfRule>
  </conditionalFormatting>
  <conditionalFormatting sqref="Z138:Z139">
    <cfRule type="cellIs" dxfId="305" priority="202" operator="equal">
      <formula>"OPORTUNIDADE"</formula>
    </cfRule>
  </conditionalFormatting>
  <conditionalFormatting sqref="Z138:Z139">
    <cfRule type="cellIs" dxfId="304" priority="200" operator="equal">
      <formula>"NÃO"</formula>
    </cfRule>
    <cfRule type="cellIs" dxfId="303" priority="201" operator="equal">
      <formula>"SIM"</formula>
    </cfRule>
  </conditionalFormatting>
  <conditionalFormatting sqref="Z138:Z139">
    <cfRule type="cellIs" dxfId="302" priority="199" operator="equal">
      <formula>"OPORTUNIDADE"</formula>
    </cfRule>
  </conditionalFormatting>
  <conditionalFormatting sqref="Z138:Z139">
    <cfRule type="cellIs" dxfId="301" priority="197" operator="equal">
      <formula>"NÃO"</formula>
    </cfRule>
    <cfRule type="cellIs" dxfId="300" priority="198" operator="equal">
      <formula>"SIM"</formula>
    </cfRule>
  </conditionalFormatting>
  <conditionalFormatting sqref="Y138:Y144">
    <cfRule type="cellIs" dxfId="299" priority="196" operator="equal">
      <formula>"OPORTUNIDADE"</formula>
    </cfRule>
  </conditionalFormatting>
  <conditionalFormatting sqref="Y138:Y144">
    <cfRule type="cellIs" dxfId="298" priority="194" operator="equal">
      <formula>"NÃO"</formula>
    </cfRule>
    <cfRule type="cellIs" dxfId="297" priority="195" operator="equal">
      <formula>"SIM"</formula>
    </cfRule>
  </conditionalFormatting>
  <conditionalFormatting sqref="Z138:Z139">
    <cfRule type="cellIs" dxfId="296" priority="193" operator="equal">
      <formula>"OPORTUNIDADE"</formula>
    </cfRule>
  </conditionalFormatting>
  <conditionalFormatting sqref="Z138:Z139">
    <cfRule type="cellIs" dxfId="295" priority="191" operator="equal">
      <formula>"NÃO"</formula>
    </cfRule>
    <cfRule type="cellIs" dxfId="294" priority="192" operator="equal">
      <formula>"SIM"</formula>
    </cfRule>
  </conditionalFormatting>
  <conditionalFormatting sqref="Z138:Z139">
    <cfRule type="cellIs" dxfId="293" priority="190" operator="equal">
      <formula>"OPORTUNIDADE"</formula>
    </cfRule>
  </conditionalFormatting>
  <conditionalFormatting sqref="Z138:Z139">
    <cfRule type="cellIs" dxfId="292" priority="188" operator="equal">
      <formula>"NÃO"</formula>
    </cfRule>
    <cfRule type="cellIs" dxfId="291" priority="189" operator="equal">
      <formula>"SIM"</formula>
    </cfRule>
  </conditionalFormatting>
  <conditionalFormatting sqref="Z138:Z139">
    <cfRule type="cellIs" dxfId="290" priority="187" operator="equal">
      <formula>"OPORTUNIDADE"</formula>
    </cfRule>
  </conditionalFormatting>
  <conditionalFormatting sqref="Z138:Z139">
    <cfRule type="cellIs" dxfId="289" priority="185" operator="equal">
      <formula>"NÃO"</formula>
    </cfRule>
    <cfRule type="cellIs" dxfId="288" priority="186" operator="equal">
      <formula>"SIM"</formula>
    </cfRule>
  </conditionalFormatting>
  <conditionalFormatting sqref="Z138:Z139">
    <cfRule type="cellIs" dxfId="287" priority="184" operator="equal">
      <formula>"OPORTUNIDADE"</formula>
    </cfRule>
  </conditionalFormatting>
  <conditionalFormatting sqref="Z138:Z139">
    <cfRule type="cellIs" dxfId="286" priority="182" operator="equal">
      <formula>"NÃO"</formula>
    </cfRule>
    <cfRule type="cellIs" dxfId="285" priority="183" operator="equal">
      <formula>"SIM"</formula>
    </cfRule>
  </conditionalFormatting>
  <conditionalFormatting sqref="Z138:Z139">
    <cfRule type="cellIs" dxfId="284" priority="181" operator="equal">
      <formula>"OPORTUNIDADE"</formula>
    </cfRule>
  </conditionalFormatting>
  <conditionalFormatting sqref="Z138:Z139">
    <cfRule type="cellIs" dxfId="283" priority="179" operator="equal">
      <formula>"NÃO"</formula>
    </cfRule>
    <cfRule type="cellIs" dxfId="282" priority="180" operator="equal">
      <formula>"SIM"</formula>
    </cfRule>
  </conditionalFormatting>
  <conditionalFormatting sqref="Y138:Y144">
    <cfRule type="cellIs" dxfId="281" priority="178" operator="equal">
      <formula>"OPORTUNIDADE"</formula>
    </cfRule>
  </conditionalFormatting>
  <conditionalFormatting sqref="Y138:Y144">
    <cfRule type="cellIs" dxfId="280" priority="176" operator="equal">
      <formula>"NÃO"</formula>
    </cfRule>
    <cfRule type="cellIs" dxfId="279" priority="177" operator="equal">
      <formula>"SIM"</formula>
    </cfRule>
  </conditionalFormatting>
  <conditionalFormatting sqref="Z138:Z139">
    <cfRule type="cellIs" dxfId="278" priority="175" operator="equal">
      <formula>"OPORTUNIDADE"</formula>
    </cfRule>
  </conditionalFormatting>
  <conditionalFormatting sqref="Z138:Z139">
    <cfRule type="cellIs" dxfId="277" priority="173" operator="equal">
      <formula>"NÃO"</formula>
    </cfRule>
    <cfRule type="cellIs" dxfId="276" priority="174" operator="equal">
      <formula>"SIM"</formula>
    </cfRule>
  </conditionalFormatting>
  <conditionalFormatting sqref="Z138:Z139">
    <cfRule type="cellIs" dxfId="275" priority="172" operator="equal">
      <formula>"OPORTUNIDADE"</formula>
    </cfRule>
  </conditionalFormatting>
  <conditionalFormatting sqref="Z138:Z139">
    <cfRule type="cellIs" dxfId="274" priority="170" operator="equal">
      <formula>"NÃO"</formula>
    </cfRule>
    <cfRule type="cellIs" dxfId="273" priority="171" operator="equal">
      <formula>"SIM"</formula>
    </cfRule>
  </conditionalFormatting>
  <conditionalFormatting sqref="Z138:Z139">
    <cfRule type="cellIs" dxfId="272" priority="169" operator="equal">
      <formula>"OPORTUNIDADE"</formula>
    </cfRule>
  </conditionalFormatting>
  <conditionalFormatting sqref="Z138:Z139">
    <cfRule type="cellIs" dxfId="271" priority="167" operator="equal">
      <formula>"NÃO"</formula>
    </cfRule>
    <cfRule type="cellIs" dxfId="270" priority="168" operator="equal">
      <formula>"SIM"</formula>
    </cfRule>
  </conditionalFormatting>
  <conditionalFormatting sqref="Z138:Z139">
    <cfRule type="cellIs" dxfId="269" priority="166" operator="equal">
      <formula>"OPORTUNIDADE"</formula>
    </cfRule>
  </conditionalFormatting>
  <conditionalFormatting sqref="Z138:Z139">
    <cfRule type="cellIs" dxfId="268" priority="164" operator="equal">
      <formula>"NÃO"</formula>
    </cfRule>
    <cfRule type="cellIs" dxfId="267" priority="165" operator="equal">
      <formula>"SIM"</formula>
    </cfRule>
  </conditionalFormatting>
  <conditionalFormatting sqref="Z138:Z139">
    <cfRule type="cellIs" dxfId="266" priority="163" operator="equal">
      <formula>"OPORTUNIDADE"</formula>
    </cfRule>
  </conditionalFormatting>
  <conditionalFormatting sqref="Z138:Z139">
    <cfRule type="cellIs" dxfId="265" priority="161" operator="equal">
      <formula>"NÃO"</formula>
    </cfRule>
    <cfRule type="cellIs" dxfId="264" priority="162" operator="equal">
      <formula>"SIM"</formula>
    </cfRule>
  </conditionalFormatting>
  <conditionalFormatting sqref="Z138:Z139">
    <cfRule type="cellIs" dxfId="263" priority="160" operator="equal">
      <formula>"OPORTUNIDADE"</formula>
    </cfRule>
  </conditionalFormatting>
  <conditionalFormatting sqref="Z138:Z139">
    <cfRule type="cellIs" dxfId="262" priority="158" operator="equal">
      <formula>"NÃO"</formula>
    </cfRule>
    <cfRule type="cellIs" dxfId="261" priority="159" operator="equal">
      <formula>"SIM"</formula>
    </cfRule>
  </conditionalFormatting>
  <conditionalFormatting sqref="Z138:Z139">
    <cfRule type="cellIs" dxfId="260" priority="157" operator="equal">
      <formula>"OPORTUNIDADE"</formula>
    </cfRule>
  </conditionalFormatting>
  <conditionalFormatting sqref="Z138:Z139">
    <cfRule type="cellIs" dxfId="259" priority="155" operator="equal">
      <formula>"NÃO"</formula>
    </cfRule>
    <cfRule type="cellIs" dxfId="258" priority="156" operator="equal">
      <formula>"SIM"</formula>
    </cfRule>
  </conditionalFormatting>
  <conditionalFormatting sqref="Z138:Z139">
    <cfRule type="cellIs" dxfId="257" priority="154" operator="equal">
      <formula>"OPORTUNIDADE"</formula>
    </cfRule>
  </conditionalFormatting>
  <conditionalFormatting sqref="Z138:Z139">
    <cfRule type="cellIs" dxfId="256" priority="152" operator="equal">
      <formula>"NÃO"</formula>
    </cfRule>
    <cfRule type="cellIs" dxfId="255" priority="153" operator="equal">
      <formula>"SIM"</formula>
    </cfRule>
  </conditionalFormatting>
  <conditionalFormatting sqref="Z138:Z139">
    <cfRule type="cellIs" dxfId="254" priority="151" operator="equal">
      <formula>"OPORTUNIDADE"</formula>
    </cfRule>
  </conditionalFormatting>
  <conditionalFormatting sqref="Z138:Z139">
    <cfRule type="cellIs" dxfId="253" priority="149" operator="equal">
      <formula>"NÃO"</formula>
    </cfRule>
    <cfRule type="cellIs" dxfId="252" priority="150" operator="equal">
      <formula>"SIM"</formula>
    </cfRule>
  </conditionalFormatting>
  <conditionalFormatting sqref="Z138:Z139">
    <cfRule type="cellIs" dxfId="251" priority="148" operator="equal">
      <formula>"OPORTUNIDADE"</formula>
    </cfRule>
  </conditionalFormatting>
  <conditionalFormatting sqref="Z138:Z139">
    <cfRule type="cellIs" dxfId="250" priority="146" operator="equal">
      <formula>"NÃO"</formula>
    </cfRule>
    <cfRule type="cellIs" dxfId="249" priority="147" operator="equal">
      <formula>"SIM"</formula>
    </cfRule>
  </conditionalFormatting>
  <conditionalFormatting sqref="Z140">
    <cfRule type="cellIs" dxfId="248" priority="145" operator="equal">
      <formula>"OPORTUNIDADE"</formula>
    </cfRule>
  </conditionalFormatting>
  <conditionalFormatting sqref="Z140">
    <cfRule type="cellIs" dxfId="247" priority="143" operator="equal">
      <formula>"NÃO"</formula>
    </cfRule>
    <cfRule type="cellIs" dxfId="246" priority="144" operator="equal">
      <formula>"SIM"</formula>
    </cfRule>
  </conditionalFormatting>
  <conditionalFormatting sqref="Z140">
    <cfRule type="cellIs" dxfId="245" priority="142" operator="equal">
      <formula>"OPORTUNIDADE"</formula>
    </cfRule>
  </conditionalFormatting>
  <conditionalFormatting sqref="Z140">
    <cfRule type="cellIs" dxfId="244" priority="140" operator="equal">
      <formula>"NÃO"</formula>
    </cfRule>
    <cfRule type="cellIs" dxfId="243" priority="141" operator="equal">
      <formula>"SIM"</formula>
    </cfRule>
  </conditionalFormatting>
  <conditionalFormatting sqref="Z140">
    <cfRule type="cellIs" dxfId="242" priority="139" operator="equal">
      <formula>"OPORTUNIDADE"</formula>
    </cfRule>
  </conditionalFormatting>
  <conditionalFormatting sqref="Z140">
    <cfRule type="cellIs" dxfId="241" priority="137" operator="equal">
      <formula>"NÃO"</formula>
    </cfRule>
    <cfRule type="cellIs" dxfId="240" priority="138" operator="equal">
      <formula>"SIM"</formula>
    </cfRule>
  </conditionalFormatting>
  <conditionalFormatting sqref="Z140">
    <cfRule type="cellIs" dxfId="239" priority="136" operator="equal">
      <formula>"OPORTUNIDADE"</formula>
    </cfRule>
  </conditionalFormatting>
  <conditionalFormatting sqref="Z140">
    <cfRule type="cellIs" dxfId="238" priority="134" operator="equal">
      <formula>"NÃO"</formula>
    </cfRule>
    <cfRule type="cellIs" dxfId="237" priority="135" operator="equal">
      <formula>"SIM"</formula>
    </cfRule>
  </conditionalFormatting>
  <conditionalFormatting sqref="Z140">
    <cfRule type="cellIs" dxfId="236" priority="133" operator="equal">
      <formula>"OPORTUNIDADE"</formula>
    </cfRule>
  </conditionalFormatting>
  <conditionalFormatting sqref="Z140">
    <cfRule type="cellIs" dxfId="235" priority="131" operator="equal">
      <formula>"NÃO"</formula>
    </cfRule>
    <cfRule type="cellIs" dxfId="234" priority="132" operator="equal">
      <formula>"SIM"</formula>
    </cfRule>
  </conditionalFormatting>
  <conditionalFormatting sqref="Z140:Z141">
    <cfRule type="cellIs" dxfId="233" priority="130" operator="equal">
      <formula>"OPORTUNIDADE"</formula>
    </cfRule>
  </conditionalFormatting>
  <conditionalFormatting sqref="Z140:Z141">
    <cfRule type="cellIs" dxfId="232" priority="128" operator="equal">
      <formula>"NÃO"</formula>
    </cfRule>
    <cfRule type="cellIs" dxfId="231" priority="129" operator="equal">
      <formula>"SIM"</formula>
    </cfRule>
  </conditionalFormatting>
  <conditionalFormatting sqref="Y140:Y141">
    <cfRule type="cellIs" dxfId="230" priority="127" operator="equal">
      <formula>"OPORTUNIDADE"</formula>
    </cfRule>
  </conditionalFormatting>
  <conditionalFormatting sqref="Y140:Y141">
    <cfRule type="cellIs" dxfId="229" priority="125" operator="equal">
      <formula>"NÃO"</formula>
    </cfRule>
    <cfRule type="cellIs" dxfId="228" priority="126" operator="equal">
      <formula>"SIM"</formula>
    </cfRule>
  </conditionalFormatting>
  <conditionalFormatting sqref="Z140:Z142">
    <cfRule type="cellIs" dxfId="227" priority="124" operator="equal">
      <formula>"OPORTUNIDADE"</formula>
    </cfRule>
  </conditionalFormatting>
  <conditionalFormatting sqref="Z140:Z142">
    <cfRule type="cellIs" dxfId="226" priority="122" operator="equal">
      <formula>"NÃO"</formula>
    </cfRule>
    <cfRule type="cellIs" dxfId="225" priority="123" operator="equal">
      <formula>"SIM"</formula>
    </cfRule>
  </conditionalFormatting>
  <conditionalFormatting sqref="Z140:Z142">
    <cfRule type="cellIs" dxfId="224" priority="121" operator="equal">
      <formula>"OPORTUNIDADE"</formula>
    </cfRule>
  </conditionalFormatting>
  <conditionalFormatting sqref="Z140:Z142">
    <cfRule type="cellIs" dxfId="223" priority="119" operator="equal">
      <formula>"NÃO"</formula>
    </cfRule>
    <cfRule type="cellIs" dxfId="222" priority="120" operator="equal">
      <formula>"SIM"</formula>
    </cfRule>
  </conditionalFormatting>
  <conditionalFormatting sqref="Z140:Z142">
    <cfRule type="cellIs" dxfId="221" priority="118" operator="equal">
      <formula>"OPORTUNIDADE"</formula>
    </cfRule>
  </conditionalFormatting>
  <conditionalFormatting sqref="Z140:Z142">
    <cfRule type="cellIs" dxfId="220" priority="116" operator="equal">
      <formula>"NÃO"</formula>
    </cfRule>
    <cfRule type="cellIs" dxfId="219" priority="117" operator="equal">
      <formula>"SIM"</formula>
    </cfRule>
  </conditionalFormatting>
  <conditionalFormatting sqref="Z140:Z142">
    <cfRule type="cellIs" dxfId="218" priority="115" operator="equal">
      <formula>"OPORTUNIDADE"</formula>
    </cfRule>
  </conditionalFormatting>
  <conditionalFormatting sqref="Z140:Z142">
    <cfRule type="cellIs" dxfId="217" priority="113" operator="equal">
      <formula>"NÃO"</formula>
    </cfRule>
    <cfRule type="cellIs" dxfId="216" priority="114" operator="equal">
      <formula>"SIM"</formula>
    </cfRule>
  </conditionalFormatting>
  <conditionalFormatting sqref="Z140:Z142">
    <cfRule type="cellIs" dxfId="215" priority="112" operator="equal">
      <formula>"OPORTUNIDADE"</formula>
    </cfRule>
  </conditionalFormatting>
  <conditionalFormatting sqref="Z140:Z142">
    <cfRule type="cellIs" dxfId="214" priority="110" operator="equal">
      <formula>"NÃO"</formula>
    </cfRule>
    <cfRule type="cellIs" dxfId="213" priority="111" operator="equal">
      <formula>"SIM"</formula>
    </cfRule>
  </conditionalFormatting>
  <conditionalFormatting sqref="Z140:Z142">
    <cfRule type="cellIs" dxfId="212" priority="109" operator="equal">
      <formula>"OPORTUNIDADE"</formula>
    </cfRule>
  </conditionalFormatting>
  <conditionalFormatting sqref="Z140:Z142">
    <cfRule type="cellIs" dxfId="211" priority="107" operator="equal">
      <formula>"NÃO"</formula>
    </cfRule>
    <cfRule type="cellIs" dxfId="210" priority="108" operator="equal">
      <formula>"SIM"</formula>
    </cfRule>
  </conditionalFormatting>
  <conditionalFormatting sqref="Z140:Z142">
    <cfRule type="cellIs" dxfId="209" priority="106" operator="equal">
      <formula>"OPORTUNIDADE"</formula>
    </cfRule>
  </conditionalFormatting>
  <conditionalFormatting sqref="Z140:Z142">
    <cfRule type="cellIs" dxfId="208" priority="104" operator="equal">
      <formula>"NÃO"</formula>
    </cfRule>
    <cfRule type="cellIs" dxfId="207" priority="105" operator="equal">
      <formula>"SIM"</formula>
    </cfRule>
  </conditionalFormatting>
  <conditionalFormatting sqref="Z140:Z142">
    <cfRule type="cellIs" dxfId="206" priority="103" operator="equal">
      <formula>"OPORTUNIDADE"</formula>
    </cfRule>
  </conditionalFormatting>
  <conditionalFormatting sqref="Z140:Z142">
    <cfRule type="cellIs" dxfId="205" priority="101" operator="equal">
      <formula>"NÃO"</formula>
    </cfRule>
    <cfRule type="cellIs" dxfId="204" priority="102" operator="equal">
      <formula>"SIM"</formula>
    </cfRule>
  </conditionalFormatting>
  <conditionalFormatting sqref="Z140:Z142">
    <cfRule type="cellIs" dxfId="203" priority="100" operator="equal">
      <formula>"OPORTUNIDADE"</formula>
    </cfRule>
  </conditionalFormatting>
  <conditionalFormatting sqref="Z140:Z142">
    <cfRule type="cellIs" dxfId="202" priority="98" operator="equal">
      <formula>"NÃO"</formula>
    </cfRule>
    <cfRule type="cellIs" dxfId="201" priority="99" operator="equal">
      <formula>"SIM"</formula>
    </cfRule>
  </conditionalFormatting>
  <conditionalFormatting sqref="Z140:Z142">
    <cfRule type="cellIs" dxfId="200" priority="97" operator="equal">
      <formula>"OPORTUNIDADE"</formula>
    </cfRule>
  </conditionalFormatting>
  <conditionalFormatting sqref="Z140:Z142">
    <cfRule type="cellIs" dxfId="199" priority="95" operator="equal">
      <formula>"NÃO"</formula>
    </cfRule>
    <cfRule type="cellIs" dxfId="198" priority="96" operator="equal">
      <formula>"SIM"</formula>
    </cfRule>
  </conditionalFormatting>
  <conditionalFormatting sqref="Z140:Z142">
    <cfRule type="cellIs" dxfId="197" priority="94" operator="equal">
      <formula>"OPORTUNIDADE"</formula>
    </cfRule>
  </conditionalFormatting>
  <conditionalFormatting sqref="Z140:Z142">
    <cfRule type="cellIs" dxfId="196" priority="92" operator="equal">
      <formula>"NÃO"</formula>
    </cfRule>
    <cfRule type="cellIs" dxfId="195" priority="93" operator="equal">
      <formula>"SIM"</formula>
    </cfRule>
  </conditionalFormatting>
  <conditionalFormatting sqref="Z140:Z142">
    <cfRule type="cellIs" dxfId="194" priority="91" operator="equal">
      <formula>"OPORTUNIDADE"</formula>
    </cfRule>
  </conditionalFormatting>
  <conditionalFormatting sqref="Z140:Z142">
    <cfRule type="cellIs" dxfId="193" priority="89" operator="equal">
      <formula>"NÃO"</formula>
    </cfRule>
    <cfRule type="cellIs" dxfId="192" priority="90" operator="equal">
      <formula>"SIM"</formula>
    </cfRule>
  </conditionalFormatting>
  <conditionalFormatting sqref="Z140:Z142">
    <cfRule type="cellIs" dxfId="191" priority="88" operator="equal">
      <formula>"OPORTUNIDADE"</formula>
    </cfRule>
  </conditionalFormatting>
  <conditionalFormatting sqref="Z140:Z142">
    <cfRule type="cellIs" dxfId="190" priority="86" operator="equal">
      <formula>"NÃO"</formula>
    </cfRule>
    <cfRule type="cellIs" dxfId="189" priority="87" operator="equal">
      <formula>"SIM"</formula>
    </cfRule>
  </conditionalFormatting>
  <conditionalFormatting sqref="Z140:Z142">
    <cfRule type="cellIs" dxfId="188" priority="85" operator="equal">
      <formula>"OPORTUNIDADE"</formula>
    </cfRule>
  </conditionalFormatting>
  <conditionalFormatting sqref="Z140:Z142">
    <cfRule type="cellIs" dxfId="187" priority="83" operator="equal">
      <formula>"NÃO"</formula>
    </cfRule>
    <cfRule type="cellIs" dxfId="186" priority="84" operator="equal">
      <formula>"SIM"</formula>
    </cfRule>
  </conditionalFormatting>
  <conditionalFormatting sqref="Z140:Z142">
    <cfRule type="cellIs" dxfId="185" priority="82" operator="equal">
      <formula>"OPORTUNIDADE"</formula>
    </cfRule>
  </conditionalFormatting>
  <conditionalFormatting sqref="Z140:Z142">
    <cfRule type="cellIs" dxfId="184" priority="80" operator="equal">
      <formula>"NÃO"</formula>
    </cfRule>
    <cfRule type="cellIs" dxfId="183" priority="81" operator="equal">
      <formula>"SIM"</formula>
    </cfRule>
  </conditionalFormatting>
  <conditionalFormatting sqref="Z140:Z142">
    <cfRule type="cellIs" dxfId="182" priority="79" operator="equal">
      <formula>"OPORTUNIDADE"</formula>
    </cfRule>
  </conditionalFormatting>
  <conditionalFormatting sqref="Z140:Z142">
    <cfRule type="cellIs" dxfId="181" priority="77" operator="equal">
      <formula>"NÃO"</formula>
    </cfRule>
    <cfRule type="cellIs" dxfId="180" priority="78" operator="equal">
      <formula>"SIM"</formula>
    </cfRule>
  </conditionalFormatting>
  <conditionalFormatting sqref="Z140:Z142">
    <cfRule type="cellIs" dxfId="179" priority="76" operator="equal">
      <formula>"OPORTUNIDADE"</formula>
    </cfRule>
  </conditionalFormatting>
  <conditionalFormatting sqref="Z140:Z142">
    <cfRule type="cellIs" dxfId="178" priority="74" operator="equal">
      <formula>"NÃO"</formula>
    </cfRule>
    <cfRule type="cellIs" dxfId="177" priority="75" operator="equal">
      <formula>"SIM"</formula>
    </cfRule>
  </conditionalFormatting>
  <conditionalFormatting sqref="Z140:Z142">
    <cfRule type="cellIs" dxfId="176" priority="73" operator="equal">
      <formula>"OPORTUNIDADE"</formula>
    </cfRule>
  </conditionalFormatting>
  <conditionalFormatting sqref="Z140:Z142">
    <cfRule type="cellIs" dxfId="175" priority="71" operator="equal">
      <formula>"NÃO"</formula>
    </cfRule>
    <cfRule type="cellIs" dxfId="174" priority="72" operator="equal">
      <formula>"SIM"</formula>
    </cfRule>
  </conditionalFormatting>
  <conditionalFormatting sqref="Y140:Y142">
    <cfRule type="cellIs" dxfId="173" priority="70" operator="equal">
      <formula>"OPORTUNIDADE"</formula>
    </cfRule>
  </conditionalFormatting>
  <conditionalFormatting sqref="Y140:Y142">
    <cfRule type="cellIs" dxfId="172" priority="68" operator="equal">
      <formula>"NÃO"</formula>
    </cfRule>
    <cfRule type="cellIs" dxfId="171" priority="69" operator="equal">
      <formula>"SIM"</formula>
    </cfRule>
  </conditionalFormatting>
  <conditionalFormatting sqref="Z140:Z142">
    <cfRule type="cellIs" dxfId="170" priority="67" operator="equal">
      <formula>"OPORTUNIDADE"</formula>
    </cfRule>
  </conditionalFormatting>
  <conditionalFormatting sqref="Z140:Z142">
    <cfRule type="cellIs" dxfId="169" priority="65" operator="equal">
      <formula>"NÃO"</formula>
    </cfRule>
    <cfRule type="cellIs" dxfId="168" priority="66" operator="equal">
      <formula>"SIM"</formula>
    </cfRule>
  </conditionalFormatting>
  <conditionalFormatting sqref="Z140:Z142">
    <cfRule type="cellIs" dxfId="167" priority="64" operator="equal">
      <formula>"OPORTUNIDADE"</formula>
    </cfRule>
  </conditionalFormatting>
  <conditionalFormatting sqref="Z140:Z142">
    <cfRule type="cellIs" dxfId="166" priority="62" operator="equal">
      <formula>"NÃO"</formula>
    </cfRule>
    <cfRule type="cellIs" dxfId="165" priority="63" operator="equal">
      <formula>"SIM"</formula>
    </cfRule>
  </conditionalFormatting>
  <conditionalFormatting sqref="Z140:Z142">
    <cfRule type="cellIs" dxfId="164" priority="61" operator="equal">
      <formula>"OPORTUNIDADE"</formula>
    </cfRule>
  </conditionalFormatting>
  <conditionalFormatting sqref="Z140:Z142">
    <cfRule type="cellIs" dxfId="163" priority="59" operator="equal">
      <formula>"NÃO"</formula>
    </cfRule>
    <cfRule type="cellIs" dxfId="162" priority="60" operator="equal">
      <formula>"SIM"</formula>
    </cfRule>
  </conditionalFormatting>
  <conditionalFormatting sqref="Z140:Z142">
    <cfRule type="cellIs" dxfId="161" priority="58" operator="equal">
      <formula>"OPORTUNIDADE"</formula>
    </cfRule>
  </conditionalFormatting>
  <conditionalFormatting sqref="Z140:Z142">
    <cfRule type="cellIs" dxfId="160" priority="56" operator="equal">
      <formula>"NÃO"</formula>
    </cfRule>
    <cfRule type="cellIs" dxfId="159" priority="57" operator="equal">
      <formula>"SIM"</formula>
    </cfRule>
  </conditionalFormatting>
  <conditionalFormatting sqref="Z140:Z142">
    <cfRule type="cellIs" dxfId="158" priority="55" operator="equal">
      <formula>"OPORTUNIDADE"</formula>
    </cfRule>
  </conditionalFormatting>
  <conditionalFormatting sqref="Z140:Z142">
    <cfRule type="cellIs" dxfId="157" priority="53" operator="equal">
      <formula>"NÃO"</formula>
    </cfRule>
    <cfRule type="cellIs" dxfId="156" priority="54" operator="equal">
      <formula>"SIM"</formula>
    </cfRule>
  </conditionalFormatting>
  <conditionalFormatting sqref="Y140:Y142">
    <cfRule type="cellIs" dxfId="155" priority="52" operator="equal">
      <formula>"OPORTUNIDADE"</formula>
    </cfRule>
  </conditionalFormatting>
  <conditionalFormatting sqref="Y140:Y142">
    <cfRule type="cellIs" dxfId="154" priority="50" operator="equal">
      <formula>"NÃO"</formula>
    </cfRule>
    <cfRule type="cellIs" dxfId="153" priority="51" operator="equal">
      <formula>"SIM"</formula>
    </cfRule>
  </conditionalFormatting>
  <conditionalFormatting sqref="Z141:Z144">
    <cfRule type="cellIs" dxfId="152" priority="49" operator="equal">
      <formula>"OPORTUNIDADE"</formula>
    </cfRule>
  </conditionalFormatting>
  <conditionalFormatting sqref="Z141:Z144">
    <cfRule type="cellIs" dxfId="151" priority="47" operator="equal">
      <formula>"NÃO"</formula>
    </cfRule>
    <cfRule type="cellIs" dxfId="150" priority="48" operator="equal">
      <formula>"SIM"</formula>
    </cfRule>
  </conditionalFormatting>
  <conditionalFormatting sqref="Z141:Z144">
    <cfRule type="cellIs" dxfId="149" priority="46" operator="equal">
      <formula>"OPORTUNIDADE"</formula>
    </cfRule>
  </conditionalFormatting>
  <conditionalFormatting sqref="Z141:Z144">
    <cfRule type="cellIs" dxfId="148" priority="44" operator="equal">
      <formula>"NÃO"</formula>
    </cfRule>
    <cfRule type="cellIs" dxfId="147" priority="45" operator="equal">
      <formula>"SIM"</formula>
    </cfRule>
  </conditionalFormatting>
  <conditionalFormatting sqref="Z141:Z144">
    <cfRule type="cellIs" dxfId="146" priority="43" operator="equal">
      <formula>"OPORTUNIDADE"</formula>
    </cfRule>
  </conditionalFormatting>
  <conditionalFormatting sqref="Z141:Z144">
    <cfRule type="cellIs" dxfId="145" priority="41" operator="equal">
      <formula>"NÃO"</formula>
    </cfRule>
    <cfRule type="cellIs" dxfId="144" priority="42" operator="equal">
      <formula>"SIM"</formula>
    </cfRule>
  </conditionalFormatting>
  <conditionalFormatting sqref="Z141:Z144">
    <cfRule type="cellIs" dxfId="143" priority="40" operator="equal">
      <formula>"OPORTUNIDADE"</formula>
    </cfRule>
  </conditionalFormatting>
  <conditionalFormatting sqref="Z141:Z144">
    <cfRule type="cellIs" dxfId="142" priority="38" operator="equal">
      <formula>"NÃO"</formula>
    </cfRule>
    <cfRule type="cellIs" dxfId="141" priority="39" operator="equal">
      <formula>"SIM"</formula>
    </cfRule>
  </conditionalFormatting>
  <conditionalFormatting sqref="Y143:Y144">
    <cfRule type="cellIs" dxfId="140" priority="37" operator="equal">
      <formula>"OPORTUNIDADE"</formula>
    </cfRule>
  </conditionalFormatting>
  <conditionalFormatting sqref="Y143:Y144">
    <cfRule type="cellIs" dxfId="139" priority="35" operator="equal">
      <formula>"NÃO"</formula>
    </cfRule>
    <cfRule type="cellIs" dxfId="138" priority="36" operator="equal">
      <formula>"SIM"</formula>
    </cfRule>
  </conditionalFormatting>
  <conditionalFormatting sqref="Z143:Z144">
    <cfRule type="cellIs" dxfId="137" priority="34" operator="equal">
      <formula>"OPORTUNIDADE"</formula>
    </cfRule>
  </conditionalFormatting>
  <conditionalFormatting sqref="Z143:Z144">
    <cfRule type="cellIs" dxfId="136" priority="32" operator="equal">
      <formula>"NÃO"</formula>
    </cfRule>
    <cfRule type="cellIs" dxfId="135" priority="33" operator="equal">
      <formula>"SIM"</formula>
    </cfRule>
  </conditionalFormatting>
  <conditionalFormatting sqref="Y142:Z142">
    <cfRule type="cellIs" dxfId="134" priority="31" operator="equal">
      <formula>"OPORTUNIDADE"</formula>
    </cfRule>
  </conditionalFormatting>
  <conditionalFormatting sqref="Y142:Z142">
    <cfRule type="cellIs" dxfId="133" priority="29" operator="equal">
      <formula>"NÃO"</formula>
    </cfRule>
    <cfRule type="cellIs" dxfId="132" priority="30" operator="equal">
      <formula>"SIM"</formula>
    </cfRule>
  </conditionalFormatting>
  <conditionalFormatting sqref="Y143:Z143">
    <cfRule type="cellIs" dxfId="131" priority="28" operator="equal">
      <formula>"OPORTUNIDADE"</formula>
    </cfRule>
  </conditionalFormatting>
  <conditionalFormatting sqref="Y143:Z143">
    <cfRule type="cellIs" dxfId="130" priority="26" operator="equal">
      <formula>"NÃO"</formula>
    </cfRule>
    <cfRule type="cellIs" dxfId="129" priority="27" operator="equal">
      <formula>"SIM"</formula>
    </cfRule>
  </conditionalFormatting>
  <conditionalFormatting sqref="Y143:Z143">
    <cfRule type="cellIs" dxfId="128" priority="25" operator="equal">
      <formula>"OPORTUNIDADE"</formula>
    </cfRule>
  </conditionalFormatting>
  <conditionalFormatting sqref="Y143:Z143">
    <cfRule type="cellIs" dxfId="127" priority="23" operator="equal">
      <formula>"NÃO"</formula>
    </cfRule>
    <cfRule type="cellIs" dxfId="126" priority="24" operator="equal">
      <formula>"SIM"</formula>
    </cfRule>
  </conditionalFormatting>
  <conditionalFormatting sqref="Y144:Z144">
    <cfRule type="cellIs" dxfId="125" priority="22" operator="equal">
      <formula>"OPORTUNIDADE"</formula>
    </cfRule>
  </conditionalFormatting>
  <conditionalFormatting sqref="Y144:Z144">
    <cfRule type="cellIs" dxfId="124" priority="20" operator="equal">
      <formula>"NÃO"</formula>
    </cfRule>
    <cfRule type="cellIs" dxfId="123" priority="21" operator="equal">
      <formula>"SIM"</formula>
    </cfRule>
  </conditionalFormatting>
  <conditionalFormatting sqref="Y144:Z144">
    <cfRule type="cellIs" dxfId="122" priority="19" operator="equal">
      <formula>"OPORTUNIDADE"</formula>
    </cfRule>
  </conditionalFormatting>
  <conditionalFormatting sqref="Y144:Z144">
    <cfRule type="cellIs" dxfId="121" priority="17" operator="equal">
      <formula>"NÃO"</formula>
    </cfRule>
    <cfRule type="cellIs" dxfId="120" priority="18" operator="equal">
      <formula>"SIM"</formula>
    </cfRule>
  </conditionalFormatting>
  <conditionalFormatting sqref="BK13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Z136">
    <cfRule type="cellIs" dxfId="119" priority="15" operator="equal">
      <formula>"OPORTUNIDADE"</formula>
    </cfRule>
  </conditionalFormatting>
  <conditionalFormatting sqref="Z136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Z136">
    <cfRule type="cellIs" dxfId="116" priority="12" operator="equal">
      <formula>"OPORTUNIDADE"</formula>
    </cfRule>
  </conditionalFormatting>
  <conditionalFormatting sqref="Z136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Z136">
    <cfRule type="cellIs" dxfId="113" priority="9" operator="equal">
      <formula>"OPORTUNIDADE"</formula>
    </cfRule>
  </conditionalFormatting>
  <conditionalFormatting sqref="Z136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136">
    <cfRule type="cellIs" dxfId="110" priority="6" operator="equal">
      <formula>"OPORTUNIDADE"</formula>
    </cfRule>
  </conditionalFormatting>
  <conditionalFormatting sqref="Z136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Z136">
    <cfRule type="cellIs" dxfId="107" priority="3" operator="equal">
      <formula>"OPORTUNIDADE"</formula>
    </cfRule>
  </conditionalFormatting>
  <conditionalFormatting sqref="Z136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9" sqref="A89:Q9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0" t="s">
        <v>1466</v>
      </c>
      <c r="D5" s="361"/>
      <c r="E5" s="361"/>
      <c r="F5" s="361"/>
      <c r="G5" s="361"/>
      <c r="H5" s="361"/>
      <c r="I5" s="361"/>
      <c r="J5" s="362"/>
      <c r="K5" s="363" t="s">
        <v>1467</v>
      </c>
      <c r="L5" s="364"/>
      <c r="M5" s="364"/>
      <c r="N5" s="364"/>
      <c r="O5" s="365" t="s">
        <v>1468</v>
      </c>
      <c r="P5" s="366"/>
      <c r="Q5" s="367"/>
    </row>
    <row r="6" spans="1:17" s="93" customFormat="1" ht="15.75" customHeight="1">
      <c r="A6" s="87" t="s">
        <v>1469</v>
      </c>
      <c r="B6" s="94" t="s">
        <v>1470</v>
      </c>
      <c r="C6" s="95" t="s">
        <v>1164</v>
      </c>
      <c r="D6" s="96" t="s">
        <v>1165</v>
      </c>
      <c r="E6" s="95" t="s">
        <v>1471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1472</v>
      </c>
      <c r="M6" s="139" t="s">
        <v>626</v>
      </c>
      <c r="N6" s="140" t="s">
        <v>1159</v>
      </c>
      <c r="O6" s="246" t="s">
        <v>1202</v>
      </c>
      <c r="P6" s="157"/>
      <c r="Q6" s="193" t="s">
        <v>1473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>
        <f>IF(FN_MC!B91="","*",FN_MC!B91)</f>
        <v>45999</v>
      </c>
      <c r="B92" s="98" t="str">
        <f>IF(FN_MC!X91="","*",FN_MC!X91)</f>
        <v>Oportunidade</v>
      </c>
      <c r="C92" s="99" t="str">
        <f>IF(FN_MC!S91="","*",FN_MC!S91)</f>
        <v>FERRONORTE</v>
      </c>
      <c r="D92" s="99" t="str">
        <f>IF(FN_MC!T91="","*",FN_MC!T91)</f>
        <v>TGR-TRO</v>
      </c>
      <c r="E92" s="99" t="str">
        <f>IF(FN_MC!D91="","*",FN_MC!D91)</f>
        <v>W70</v>
      </c>
      <c r="F92" s="99" t="str">
        <f>IF(FN_MC!H91="","*",FN_MC!H91)</f>
        <v>TGR2</v>
      </c>
      <c r="G92" s="99" t="str">
        <f>IF(FN_MC!M91="","*",FN_MC!M91)</f>
        <v>TGR-TBE</v>
      </c>
      <c r="H92" s="154">
        <f>IF(FN_MC!K91="","*",FN_MC!K91)</f>
        <v>501.5</v>
      </c>
      <c r="I92" s="132">
        <f>IF(FN_MC!O91="","*",FN_MC!O91)</f>
        <v>0.39583333333333331</v>
      </c>
      <c r="J92" s="132">
        <f>IF(FN_MC!P91="","*",FN_MC!P91)</f>
        <v>4.1666666666666664E-2</v>
      </c>
      <c r="K92" s="141" t="str">
        <f>IF(FN_MC!AK91="","*",FN_MC!AK91)</f>
        <v>TGR2</v>
      </c>
      <c r="L92" s="141" t="str">
        <f>IF(FN_MC!AM91="","*",FN_MC!AM91)</f>
        <v>TGR-TBE</v>
      </c>
      <c r="M92" s="141">
        <f>IF(FN_MC!AP91="","*",FN_MC!AP91)</f>
        <v>501.5</v>
      </c>
      <c r="N92" s="141" t="str">
        <f>IF(FN_MC!AM91="","*",FN_MC!AM91)</f>
        <v>TGR-TBE</v>
      </c>
      <c r="O92" s="174">
        <f>FN_MC!BH91</f>
        <v>0</v>
      </c>
      <c r="P92" s="90"/>
      <c r="Q92" s="145" t="str">
        <f>IF($A$2=1,IF(FN_MC!BJ91="","*",FN_MC!BJ91),IF(FN_MC!BK91="","*",FN_MC!BK91))</f>
        <v xml:space="preserve">Alteração de programação carregamento </v>
      </c>
    </row>
    <row r="93" spans="1:17" hidden="1">
      <c r="A93" s="97">
        <f>IF(FN_MC!B92="","*",FN_MC!B92)</f>
        <v>45999</v>
      </c>
      <c r="B93" s="98" t="str">
        <f>IF(FN_MC!X92="","*",FN_MC!X92)</f>
        <v>Oportunidade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BRUNO (TF-525)</v>
      </c>
      <c r="F93" s="99" t="str">
        <f>IF(FN_MC!H92="","*",FN_MC!H92)</f>
        <v>440TVL</v>
      </c>
      <c r="G93" s="99" t="str">
        <f>IF(FN_MC!M92="","*",FN_MC!M92)</f>
        <v>TPC-TVL</v>
      </c>
      <c r="H93" s="154">
        <f>IF(FN_MC!K92="","*",FN_MC!K92)</f>
        <v>446</v>
      </c>
      <c r="I93" s="132">
        <f>IF(FN_MC!O92="","*",FN_MC!O92)</f>
        <v>0.33333333333333331</v>
      </c>
      <c r="J93" s="132">
        <f>IF(FN_MC!P92="","*",FN_MC!P92)</f>
        <v>6.25E-2</v>
      </c>
      <c r="K93" s="141" t="str">
        <f>IF(FN_MC!AK92="","*",FN_MC!AK92)</f>
        <v>440TVL</v>
      </c>
      <c r="L93" s="141" t="str">
        <f>IF(FN_MC!AM92="","*",FN_MC!AM92)</f>
        <v>TPC-TVL</v>
      </c>
      <c r="M93" s="141">
        <f>IF(FN_MC!AP92="","*",FN_MC!AP92)</f>
        <v>446</v>
      </c>
      <c r="N93" s="141" t="str">
        <f>IF(FN_MC!AM92="","*",FN_MC!AM92)</f>
        <v>TPC-TVL</v>
      </c>
      <c r="O93" s="174">
        <f>FN_MC!BH92</f>
        <v>0</v>
      </c>
      <c r="P93" s="90"/>
      <c r="Q93" s="145" t="str">
        <f>IF($A$2=1,IF(FN_MC!BJ92="","*",FN_MC!BJ92),IF(FN_MC!BK92="","*",FN_MC!BK92))</f>
        <v>TP pronta 07:34, nao solicitou  o intervalo devido chuva</v>
      </c>
    </row>
    <row r="94" spans="1:17" hidden="1">
      <c r="A94" s="97">
        <f>IF(FN_MC!B93="","*",FN_MC!B93)</f>
        <v>45999</v>
      </c>
      <c r="B94" s="98" t="str">
        <f>IF(FN_MC!X93="","*",FN_MC!X93)</f>
        <v>Oportunidade</v>
      </c>
      <c r="C94" s="99" t="str">
        <f>IF(FN_MC!S93="","*",FN_MC!S93)</f>
        <v>FERRONORTE</v>
      </c>
      <c r="D94" s="99" t="str">
        <f>IF(FN_MC!T93="","*",FN_MC!T93)</f>
        <v>TCS-TGR</v>
      </c>
      <c r="E94" s="99" t="str">
        <f>IF(FN_MC!D93="","*",FN_MC!D93)</f>
        <v>W48</v>
      </c>
      <c r="F94" s="99" t="str">
        <f>IF(FN_MC!H93="","*",FN_MC!H93)</f>
        <v>TOM2</v>
      </c>
      <c r="G94" s="99" t="str">
        <f>IF(FN_MC!M93="","*",FN_MC!M93)</f>
        <v>TOM-TPC</v>
      </c>
      <c r="H94" s="154">
        <f>IF(FN_MC!K93="","*",FN_MC!K93)</f>
        <v>412</v>
      </c>
      <c r="I94" s="132">
        <f>IF(FN_MC!O93="","*",FN_MC!O93)</f>
        <v>0.35416666666666669</v>
      </c>
      <c r="J94" s="132">
        <f>IF(FN_MC!P93="","*",FN_MC!P93)</f>
        <v>8.3333333333333329E-2</v>
      </c>
      <c r="K94" s="141" t="str">
        <f>IF(FN_MC!AK93="","*",FN_MC!AK93)</f>
        <v>TOM2</v>
      </c>
      <c r="L94" s="141" t="str">
        <f>IF(FN_MC!AM93="","*",FN_MC!AM93)</f>
        <v>TOM-TPC</v>
      </c>
      <c r="M94" s="141">
        <f>IF(FN_MC!AP93="","*",FN_MC!AP93)</f>
        <v>412</v>
      </c>
      <c r="N94" s="141" t="str">
        <f>IF(FN_MC!AM93="","*",FN_MC!AM93)</f>
        <v>TOM-TPC</v>
      </c>
      <c r="O94" s="174">
        <f>FN_MC!BH93</f>
        <v>2</v>
      </c>
      <c r="P94" s="90"/>
      <c r="Q94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5" spans="1:17" hidden="1">
      <c r="A95" s="97">
        <f>IF(FN_MC!B94="","*",FN_MC!B94)</f>
        <v>45999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ELSON (TF-526)</v>
      </c>
      <c r="F95" s="99" t="str">
        <f>IF(FN_MC!H94="","*",FN_MC!H94)</f>
        <v>TMR326</v>
      </c>
      <c r="G95" s="99" t="str">
        <f>IF(FN_MC!M94="","*",FN_MC!M94)</f>
        <v>TMR-TLA</v>
      </c>
      <c r="H95" s="154">
        <f>IF(FN_MC!K94="","*",FN_MC!K94)</f>
        <v>321</v>
      </c>
      <c r="I95" s="132">
        <f>IF(FN_MC!O94="","*",FN_MC!O94)</f>
        <v>0.375</v>
      </c>
      <c r="J95" s="132">
        <f>IF(FN_MC!P94="","*",FN_MC!P94)</f>
        <v>6.25E-2</v>
      </c>
      <c r="K95" s="141" t="str">
        <f>IF(FN_MC!AK94="","*",FN_MC!AK94)</f>
        <v>TMR326</v>
      </c>
      <c r="L95" s="141" t="str">
        <f>IF(FN_MC!AM94="","*",FN_MC!AM94)</f>
        <v>TMR-TLA</v>
      </c>
      <c r="M95" s="141">
        <f>IF(FN_MC!AP94="","*",FN_MC!AP94)</f>
        <v>321</v>
      </c>
      <c r="N95" s="141" t="str">
        <f>IF(FN_MC!AM94="","*",FN_MC!AM94)</f>
        <v>TMR-TLA</v>
      </c>
      <c r="O95" s="174">
        <f>FN_MC!BH94</f>
        <v>0</v>
      </c>
      <c r="P95" s="90"/>
      <c r="Q95" s="145" t="str">
        <f>IF($A$2=1,IF(FN_MC!BJ94="","*",FN_MC!BJ94),IF(FN_MC!BK94="","*",FN_MC!BK94))</f>
        <v>TP pronta 08:40,  nao solicitou  o intervalo devido chuva</v>
      </c>
    </row>
    <row r="96" spans="1:17" hidden="1">
      <c r="A96" s="97" t="str">
        <f>IF(FN_MC!B95="","*",FN_MC!B95)</f>
        <v>*</v>
      </c>
      <c r="B96" s="98" t="str">
        <f>IF(FN_MC!X95="","*",FN_MC!X95)</f>
        <v>Oportunidade</v>
      </c>
      <c r="C96" s="99" t="str">
        <f>IF(FN_MC!S95="","*",FN_MC!S95)</f>
        <v>FERRONORTE</v>
      </c>
      <c r="D96" s="99" t="str">
        <f>IF(FN_MC!T95="","*",FN_MC!T95)</f>
        <v>TMI-TCS</v>
      </c>
      <c r="E96" s="99" t="str">
        <f>IF(FN_MC!D95="","*",FN_MC!D95)</f>
        <v>W50</v>
      </c>
      <c r="F96" s="99" t="str">
        <f>IF(FN_MC!H95="","*",FN_MC!H95)</f>
        <v>TCS</v>
      </c>
      <c r="G96" s="99" t="str">
        <f>IF(FN_MC!M95="","*",FN_MC!M95)</f>
        <v>TCS</v>
      </c>
      <c r="H96" s="154">
        <f>IF(FN_MC!K95="","*",FN_MC!K95)</f>
        <v>290</v>
      </c>
      <c r="I96" s="132">
        <f>IF(FN_MC!O95="","*",FN_MC!O95)</f>
        <v>0.5</v>
      </c>
      <c r="J96" s="132">
        <f>IF(FN_MC!P95="","*",FN_MC!P95)</f>
        <v>8.3333333333333329E-2</v>
      </c>
      <c r="K96" s="141" t="str">
        <f>IF(FN_MC!AK95="","*",FN_MC!AK95)</f>
        <v>TCS</v>
      </c>
      <c r="L96" s="141" t="str">
        <f>IF(FN_MC!AM95="","*",FN_MC!AM95)</f>
        <v>TCS</v>
      </c>
      <c r="M96" s="141">
        <f>IF(FN_MC!AP95="","*",FN_MC!AP95)</f>
        <v>290</v>
      </c>
      <c r="N96" s="141" t="str">
        <f>IF(FN_MC!AM95="","*",FN_MC!AM95)</f>
        <v>TCS</v>
      </c>
      <c r="O96" s="174">
        <f>FN_MC!BH95</f>
        <v>0</v>
      </c>
      <c r="P96" s="90"/>
      <c r="Q96" s="145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45999</v>
      </c>
      <c r="B97" s="98" t="str">
        <f>IF(FN_MC!X96="","*",FN_MC!X96)</f>
        <v>Oportunidade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V86</v>
      </c>
      <c r="F97" s="99" t="str">
        <f>IF(FN_MC!H96="","*",FN_MC!H96)</f>
        <v>TID2</v>
      </c>
      <c r="G97" s="99" t="str">
        <f>IF(FN_MC!M96="","*",FN_MC!M96)</f>
        <v>TID-TVI</v>
      </c>
      <c r="H97" s="154">
        <f>IF(FN_MC!K96="","*",FN_MC!K96)</f>
        <v>200</v>
      </c>
      <c r="I97" s="132">
        <f>IF(FN_MC!O96="","*",FN_MC!O96)</f>
        <v>0.39583333333333331</v>
      </c>
      <c r="J97" s="132">
        <f>IF(FN_MC!P96="","*",FN_MC!P96)</f>
        <v>6.25E-2</v>
      </c>
      <c r="K97" s="141" t="str">
        <f>IF(FN_MC!AK96="","*",FN_MC!AK96)</f>
        <v>TID2</v>
      </c>
      <c r="L97" s="141" t="str">
        <f>IF(FN_MC!AM96="","*",FN_MC!AM96)</f>
        <v>TID-TVI</v>
      </c>
      <c r="M97" s="141">
        <f>IF(FN_MC!AP96="","*",FN_MC!AP96)</f>
        <v>200</v>
      </c>
      <c r="N97" s="141" t="str">
        <f>IF(FN_MC!AM96="","*",FN_MC!AM96)</f>
        <v>TID-TVI</v>
      </c>
      <c r="O97" s="174">
        <f>FN_MC!BH96</f>
        <v>0</v>
      </c>
      <c r="P97" s="90"/>
      <c r="Q97" s="145" t="str">
        <f>IF($A$2=1,IF(FN_MC!BJ96="","*",FN_MC!BJ96),IF(FN_MC!BK96="","*",FN_MC!BK96))</f>
        <v xml:space="preserve">MC1 09:16, sem oportuniade devido fluxo de trens </v>
      </c>
    </row>
    <row r="98" spans="1:17" hidden="1">
      <c r="A98" s="97">
        <f>IF(FN_MC!B97="","*",FN_MC!B97)</f>
        <v>45999</v>
      </c>
      <c r="B98" s="98" t="str">
        <f>IF(FN_MC!X97="","*",FN_MC!X97)</f>
        <v>Oportunidade</v>
      </c>
      <c r="C98" s="99" t="str">
        <f>IF(FN_MC!S97="","*",FN_MC!S97)</f>
        <v>FERRONORTE</v>
      </c>
      <c r="D98" s="99" t="str">
        <f>IF(FN_MC!T97="","*",FN_MC!T97)</f>
        <v>TMI-TCS</v>
      </c>
      <c r="E98" s="99" t="str">
        <f>IF(FN_MC!D97="","*",FN_MC!D97)</f>
        <v>FRANCISCO (TF-670)</v>
      </c>
      <c r="F98" s="99" t="str">
        <f>IF(FN_MC!H97="","*",FN_MC!H97)</f>
        <v>TIN1</v>
      </c>
      <c r="G98" s="99" t="str">
        <f>IF(FN_MC!M97="","*",FN_MC!M97)</f>
        <v>TIN</v>
      </c>
      <c r="H98" s="154">
        <f>IF(FN_MC!K97="","*",FN_MC!K97)</f>
        <v>109.1</v>
      </c>
      <c r="I98" s="132">
        <f>IF(FN_MC!O97="","*",FN_MC!O97)</f>
        <v>0.375</v>
      </c>
      <c r="J98" s="132">
        <f>IF(FN_MC!P97="","*",FN_MC!P97)</f>
        <v>6.25E-2</v>
      </c>
      <c r="K98" s="141" t="str">
        <f>IF(FN_MC!AK97="","*",FN_MC!AK97)</f>
        <v>TIN1</v>
      </c>
      <c r="L98" s="141" t="str">
        <f>IF(FN_MC!AM97="","*",FN_MC!AM97)</f>
        <v>TIN</v>
      </c>
      <c r="M98" s="141">
        <f>IF(FN_MC!AP97="","*",FN_MC!AP97)</f>
        <v>109.1</v>
      </c>
      <c r="N98" s="141" t="str">
        <f>IF(FN_MC!AM97="","*",FN_MC!AM97)</f>
        <v>TIN</v>
      </c>
      <c r="O98" s="174">
        <f>FN_MC!BH97</f>
        <v>0</v>
      </c>
      <c r="P98" s="90"/>
      <c r="Q98" s="145" t="str">
        <f>IF($A$2=1,IF(FN_MC!BJ97="","*",FN_MC!BJ97),IF(FN_MC!BK97="","*",FN_MC!BK97))</f>
        <v>TP pronta 08:20, nao solicitou  o intervalo devido chuva</v>
      </c>
    </row>
    <row r="99" spans="1:17" hidden="1">
      <c r="A99" s="97">
        <f>IF(FN_MC!B98="","*",FN_MC!B98)</f>
        <v>45999</v>
      </c>
      <c r="B99" s="98" t="str">
        <f>IF(FN_MC!X98="","*",FN_MC!X98)</f>
        <v>Oportunidade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ANISIO (TF-514)</v>
      </c>
      <c r="F99" s="99" t="str">
        <f>IF(FN_MC!H98="","*",FN_MC!H98)</f>
        <v>TAP2</v>
      </c>
      <c r="G99" s="99" t="str">
        <f>IF(FN_MC!M98="","*",FN_MC!M98)</f>
        <v>TAP</v>
      </c>
      <c r="H99" s="154">
        <f>IF(FN_MC!K98="","*",FN_MC!K98)</f>
        <v>25</v>
      </c>
      <c r="I99" s="132">
        <f>IF(FN_MC!O98="","*",FN_MC!O98)</f>
        <v>0.375</v>
      </c>
      <c r="J99" s="132">
        <f>IF(FN_MC!P98="","*",FN_MC!P98)</f>
        <v>6.25E-2</v>
      </c>
      <c r="K99" s="141" t="str">
        <f>IF(FN_MC!AK98="","*",FN_MC!AK98)</f>
        <v>TAP2</v>
      </c>
      <c r="L99" s="141" t="str">
        <f>IF(FN_MC!AM98="","*",FN_MC!AM98)</f>
        <v>TAP</v>
      </c>
      <c r="M99" s="141">
        <f>IF(FN_MC!AP98="","*",FN_MC!AP98)</f>
        <v>25</v>
      </c>
      <c r="N99" s="141" t="str">
        <f>IF(FN_MC!AM98="","*",FN_MC!AM98)</f>
        <v>TAP</v>
      </c>
      <c r="O99" s="174">
        <f>FN_MC!BH98</f>
        <v>2</v>
      </c>
      <c r="P99" s="90"/>
      <c r="Q99" s="145" t="str">
        <f>IF($A$2=1,IF(FN_MC!BJ98="","*",FN_MC!BJ98),IF(FN_MC!BK98="","*",FN_MC!BK98))</f>
        <v xml:space="preserve">TP pronta 10:50, em intervalo substituição de trilho das 11hr ate 12:30/prod 20 metros </v>
      </c>
    </row>
    <row r="100" spans="1:17" hidden="1">
      <c r="A100" s="97">
        <f>IF(FN_MC!B99="","*",FN_MC!B99)</f>
        <v>45999</v>
      </c>
      <c r="B100" s="98" t="str">
        <f>IF(FN_MC!X99="","*",FN_MC!X99)</f>
        <v>Contrato</v>
      </c>
      <c r="C100" s="99" t="str">
        <f>IF(FN_MC!S99="","*",FN_MC!S99)</f>
        <v>FERRONORTE</v>
      </c>
      <c r="D100" s="99" t="str">
        <f>IF(FN_MC!T99="","*",FN_MC!T99)</f>
        <v>TMI-TCS</v>
      </c>
      <c r="E100" s="99" t="str">
        <f>IF(FN_MC!D99="","*",FN_MC!D99)</f>
        <v>A60</v>
      </c>
      <c r="F100" s="99" t="str">
        <f>IF(FN_MC!H99="","*",FN_MC!H99)</f>
        <v>TMI</v>
      </c>
      <c r="G100" s="99" t="str">
        <f>IF(FN_MC!M99="","*",FN_MC!M99)</f>
        <v>TMI-TCS</v>
      </c>
      <c r="H100" s="154">
        <f>IF(FN_MC!K99="","*",FN_MC!K99)</f>
        <v>10</v>
      </c>
      <c r="I100" s="132">
        <f>IF(FN_MC!O99="","*",FN_MC!O99)</f>
        <v>0.33333333333333331</v>
      </c>
      <c r="J100" s="132">
        <f>IF(FN_MC!P99="","*",FN_MC!P99)</f>
        <v>4.1666666666666664E-2</v>
      </c>
      <c r="K100" s="141" t="str">
        <f>IF(FN_MC!AK99="","*",FN_MC!AK99)</f>
        <v>TMI</v>
      </c>
      <c r="L100" s="141" t="str">
        <f>IF(FN_MC!AM99="","*",FN_MC!AM99)</f>
        <v>TMI-TCS</v>
      </c>
      <c r="M100" s="141">
        <f>IF(FN_MC!AP99="","*",FN_MC!AP99)</f>
        <v>10</v>
      </c>
      <c r="N100" s="141" t="str">
        <f>IF(FN_MC!AM99="","*",FN_MC!AM99)</f>
        <v>TMI-TCS</v>
      </c>
      <c r="O100" s="174">
        <f>FN_MC!BH99</f>
        <v>2</v>
      </c>
      <c r="P100" s="90"/>
      <c r="Q100" s="145" t="str">
        <f>IF($A$2=1,IF(FN_MC!BJ99="","*",FN_MC!BJ99),IF(FN_MC!BK99="","*",FN_MC!BK99))</f>
        <v>MC1 09:51, em inspeção R7D</v>
      </c>
    </row>
    <row r="101" spans="1:17" ht="33.75" hidden="1" customHeight="1">
      <c r="A101" s="97">
        <f>IF(FN_MC!B100="","*",FN_MC!B100)</f>
        <v>45999</v>
      </c>
      <c r="B101" s="98" t="str">
        <f>IF(FN_MC!X100="","*",FN_MC!X100)</f>
        <v>Oportunidade</v>
      </c>
      <c r="C101" s="99" t="str">
        <f>IF(FN_MC!S100="","*",FN_MC!S100)</f>
        <v>MALHA CENTRAL</v>
      </c>
      <c r="D101" s="99" t="str">
        <f>IF(FN_MC!T100="","*",FN_MC!T100)</f>
        <v>RAMAL</v>
      </c>
      <c r="E101" s="99" t="str">
        <f>IF(FN_MC!D100="","*",FN_MC!D100)</f>
        <v>E17</v>
      </c>
      <c r="F101" s="99" t="str">
        <f>IF(FN_MC!H100="","*",FN_MC!H100)</f>
        <v>ZDK1</v>
      </c>
      <c r="G101" s="99" t="str">
        <f>IF(FN_MC!M100="","*",FN_MC!M100)</f>
        <v>ZDK-ZVT</v>
      </c>
      <c r="H101" s="154">
        <f>IF(FN_MC!K100="","*",FN_MC!K100)</f>
        <v>251</v>
      </c>
      <c r="I101" s="132">
        <f>IF(FN_MC!O100="","*",FN_MC!O100)</f>
        <v>0.375</v>
      </c>
      <c r="J101" s="132">
        <f>IF(FN_MC!P100="","*",FN_MC!P100)</f>
        <v>0.125</v>
      </c>
      <c r="K101" s="141" t="str">
        <f>IF(FN_MC!AK100="","*",FN_MC!AK100)</f>
        <v>ZDK1</v>
      </c>
      <c r="L101" s="141" t="str">
        <f>IF(FN_MC!AM100="","*",FN_MC!AM100)</f>
        <v>ZDK-ZVT</v>
      </c>
      <c r="M101" s="141">
        <f>IF(FN_MC!AP100="","*",FN_MC!AP100)</f>
        <v>251</v>
      </c>
      <c r="N101" s="141" t="str">
        <f>IF(FN_MC!AM100="","*",FN_MC!AM100)</f>
        <v>ZDK-ZVT</v>
      </c>
      <c r="O101" s="174">
        <f>FN_MC!BH100</f>
        <v>2</v>
      </c>
      <c r="P101" s="90"/>
      <c r="Q101" s="145" t="str">
        <f>IF($A$2=1,IF(FN_MC!BJ100="","*",FN_MC!BJ100),IF(FN_MC!BK100="","*",FN_MC!BK100))</f>
        <v>MC1 09:31, autorizado intervalo ate 14hrs/ prod. 5 soldas</v>
      </c>
    </row>
    <row r="102" spans="1:17" ht="25.5" hidden="1" customHeight="1">
      <c r="A102" s="97">
        <f>IF(FN_MC!B101="","*",FN_MC!B101)</f>
        <v>45999</v>
      </c>
      <c r="B102" s="98" t="str">
        <f>IF(FN_MC!X101="","*",FN_MC!X101)</f>
        <v>Oportunidade</v>
      </c>
      <c r="C102" s="99" t="str">
        <f>IF(FN_MC!S101="","*",FN_MC!S101)</f>
        <v>MALHA CENTRAL</v>
      </c>
      <c r="D102" s="99" t="str">
        <f>IF(FN_MC!T101="","*",FN_MC!T101)</f>
        <v>RAMAL</v>
      </c>
      <c r="E102" s="99" t="str">
        <f>IF(FN_MC!D101="","*",FN_MC!D101)</f>
        <v>V42</v>
      </c>
      <c r="F102" s="99" t="str">
        <f>IF(FN_MC!H101="","*",FN_MC!H101)</f>
        <v>ZGT1</v>
      </c>
      <c r="G102" s="99" t="str">
        <f>IF(FN_MC!M101="","*",FN_MC!M101)</f>
        <v>ZGT-ZXE</v>
      </c>
      <c r="H102" s="154">
        <f>IF(FN_MC!K101="","*",FN_MC!K101)</f>
        <v>310</v>
      </c>
      <c r="I102" s="132">
        <f>IF(FN_MC!O101="","*",FN_MC!O101)</f>
        <v>0.35416666666666669</v>
      </c>
      <c r="J102" s="132">
        <f>IF(FN_MC!P101="","*",FN_MC!P101)</f>
        <v>0.16666666666666666</v>
      </c>
      <c r="K102" s="141" t="str">
        <f>IF(FN_MC!AK101="","*",FN_MC!AK101)</f>
        <v>ZGT1</v>
      </c>
      <c r="L102" s="141" t="str">
        <f>IF(FN_MC!AM101="","*",FN_MC!AM101)</f>
        <v>ZGT-ZXE</v>
      </c>
      <c r="M102" s="141">
        <f>IF(FN_MC!AP101="","*",FN_MC!AP101)</f>
        <v>310</v>
      </c>
      <c r="N102" s="141" t="str">
        <f>IF(FN_MC!AM101="","*",FN_MC!AM101)</f>
        <v>ZGT-ZXE</v>
      </c>
      <c r="O102" s="174">
        <f>FN_MC!BH101</f>
        <v>2</v>
      </c>
      <c r="P102" s="90"/>
      <c r="Q102" s="145" t="str">
        <f>IF($A$2=1,IF(FN_MC!BJ101="","*",FN_MC!BJ101),IF(FN_MC!BK101="","*",FN_MC!BK101))</f>
        <v>MC1 06:01, segue em intervalo da socada das 07:56 ate 13:45/prod 1800 metros</v>
      </c>
    </row>
    <row r="103" spans="1:17" ht="21" hidden="1" customHeight="1">
      <c r="A103" s="97">
        <f>IF(FN_MC!B102="","*",FN_MC!B102)</f>
        <v>45999</v>
      </c>
      <c r="B103" s="98" t="str">
        <f>IF(FN_MC!X102="","*",FN_MC!X102)</f>
        <v>Oportunidade</v>
      </c>
      <c r="C103" s="99" t="str">
        <f>IF(FN_MC!S102="","*",FN_MC!S102)</f>
        <v>MALHA CENTRAL</v>
      </c>
      <c r="D103" s="99" t="str">
        <f>IF(FN_MC!T102="","*",FN_MC!T102)</f>
        <v>PRV-POV</v>
      </c>
      <c r="E103" s="99" t="str">
        <f>IF(FN_MC!D102="","*",FN_MC!D102)</f>
        <v>W94</v>
      </c>
      <c r="F103" s="99" t="str">
        <f>IF(FN_MC!H102="","*",FN_MC!H102)</f>
        <v>PUD</v>
      </c>
      <c r="G103" s="99" t="str">
        <f>IF(FN_MC!M102="","*",FN_MC!M102)</f>
        <v>PIT-K97</v>
      </c>
      <c r="H103" s="154">
        <f>IF(FN_MC!K102="","*",FN_MC!K102)</f>
        <v>2109</v>
      </c>
      <c r="I103" s="132">
        <f>IF(FN_MC!O102="","*",FN_MC!O102)</f>
        <v>0.375</v>
      </c>
      <c r="J103" s="132">
        <f>IF(FN_MC!P102="","*",FN_MC!P102)</f>
        <v>4.1666666666666664E-2</v>
      </c>
      <c r="K103" s="141" t="str">
        <f>IF(FN_MC!AK102="","*",FN_MC!AK102)</f>
        <v>PUD</v>
      </c>
      <c r="L103" s="141" t="str">
        <f>IF(FN_MC!AM102="","*",FN_MC!AM102)</f>
        <v>PIT-K97</v>
      </c>
      <c r="M103" s="141">
        <f>IF(FN_MC!AP102="","*",FN_MC!AP102)</f>
        <v>2109</v>
      </c>
      <c r="N103" s="141" t="str">
        <f>IF(FN_MC!AM102="","*",FN_MC!AM102)</f>
        <v>PIT-K97</v>
      </c>
      <c r="O103" s="174">
        <f>FN_MC!BH102</f>
        <v>2</v>
      </c>
      <c r="P103" s="90"/>
      <c r="Q103" s="145" t="str">
        <f>IF($A$2=1,IF(FN_MC!BJ102="","*",FN_MC!BJ102),IF(FN_MC!BK102="","*",FN_MC!BK102))</f>
        <v xml:space="preserve">MC1 08:39, reolhimento de material 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4" t="str">
        <f>IF(FN_MC!K103="","*",FN_MC!K103)</f>
        <v>*</v>
      </c>
      <c r="I104" s="132" t="str">
        <f>IF(FN_MC!O103="","*",FN_MC!O103)</f>
        <v>*</v>
      </c>
      <c r="J104" s="132" t="str">
        <f>IF(FN_MC!P103="","*",FN_MC!P103)</f>
        <v>*</v>
      </c>
      <c r="K104" s="141" t="str">
        <f>IF(FN_MC!AK103="","*",FN_MC!AK103)</f>
        <v>-</v>
      </c>
      <c r="L104" s="141" t="str">
        <f>IF(FN_MC!AM103="","*",FN_MC!AM103)</f>
        <v>-</v>
      </c>
      <c r="M104" s="141" t="str">
        <f>IF(FN_MC!AP103="","*",FN_MC!AP103)</f>
        <v>-</v>
      </c>
      <c r="N104" s="141" t="str">
        <f>IF(FN_MC!AM103="","*",FN_MC!AM103)</f>
        <v>-</v>
      </c>
      <c r="O104" s="174">
        <f>FN_MC!BH103</f>
        <v>0</v>
      </c>
      <c r="P104" s="90"/>
      <c r="Q104" s="145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4" t="str">
        <f>IF(FN_MC!K104="","*",FN_MC!K104)</f>
        <v>*</v>
      </c>
      <c r="I105" s="132" t="str">
        <f>IF(FN_MC!O104="","*",FN_MC!O104)</f>
        <v>*</v>
      </c>
      <c r="J105" s="132" t="str">
        <f>IF(FN_MC!P104="","*",FN_MC!P104)</f>
        <v>*</v>
      </c>
      <c r="K105" s="141" t="str">
        <f>IF(FN_MC!AK104="","*",FN_MC!AK104)</f>
        <v>-</v>
      </c>
      <c r="L105" s="141" t="str">
        <f>IF(FN_MC!AM104="","*",FN_MC!AM104)</f>
        <v>-</v>
      </c>
      <c r="M105" s="141" t="str">
        <f>IF(FN_MC!AP104="","*",FN_MC!AP104)</f>
        <v>-</v>
      </c>
      <c r="N105" s="141" t="str">
        <f>IF(FN_MC!AM104="","*",FN_MC!AM104)</f>
        <v>-</v>
      </c>
      <c r="O105" s="174">
        <f>FN_MC!BH104</f>
        <v>0</v>
      </c>
      <c r="P105" s="90"/>
      <c r="Q105" s="145" t="str">
        <f>IF($A$2=1,IF(FN_MC!BJ104="","*",FN_MC!BJ104),IF(FN_MC!BK104="","*",FN_MC!BK104))</f>
        <v>*</v>
      </c>
    </row>
    <row r="106" spans="1:17" hidden="1">
      <c r="A106" s="97">
        <f>IF(FN_MC!B105="","*",FN_MC!B105)</f>
        <v>46000</v>
      </c>
      <c r="B106" s="98" t="str">
        <f>IF(FN_MC!X105="","*",FN_MC!X105)</f>
        <v>Contrato</v>
      </c>
      <c r="C106" s="99" t="str">
        <f>IF(FN_MC!S105="","*",FN_MC!S105)</f>
        <v>FERRONORTE</v>
      </c>
      <c r="D106" s="99" t="str">
        <f>IF(FN_MC!T105="","*",FN_MC!T105)</f>
        <v>TGR-TRO</v>
      </c>
      <c r="E106" s="99" t="str">
        <f>IF(FN_MC!D105="","*",FN_MC!D105)</f>
        <v>W70</v>
      </c>
      <c r="F106" s="99" t="str">
        <f>IF(FN_MC!H105="","*",FN_MC!H105)</f>
        <v>TGR2</v>
      </c>
      <c r="G106" s="99" t="str">
        <f>IF(FN_MC!M105="","*",FN_MC!M105)</f>
        <v>TGR-TBE</v>
      </c>
      <c r="H106" s="154">
        <f>IF(FN_MC!K105="","*",FN_MC!K105)</f>
        <v>507</v>
      </c>
      <c r="I106" s="132">
        <f>IF(FN_MC!O105="","*",FN_MC!O105)</f>
        <v>0.35416666666666669</v>
      </c>
      <c r="J106" s="132">
        <f>IF(FN_MC!P105="","*",FN_MC!P105)</f>
        <v>8.3333333333333329E-2</v>
      </c>
      <c r="K106" s="141" t="str">
        <f>IF(FN_MC!AK105="","*",FN_MC!AK105)</f>
        <v>TGR2</v>
      </c>
      <c r="L106" s="141" t="str">
        <f>IF(FN_MC!AM105="","*",FN_MC!AM105)</f>
        <v>TGR-TBE</v>
      </c>
      <c r="M106" s="141">
        <f>IF(FN_MC!AP105="","*",FN_MC!AP105)</f>
        <v>507</v>
      </c>
      <c r="N106" s="141" t="str">
        <f>IF(FN_MC!AM105="","*",FN_MC!AM105)</f>
        <v>TGR-TBE</v>
      </c>
      <c r="O106" s="174">
        <f>FN_MC!BH105</f>
        <v>1</v>
      </c>
      <c r="P106" s="90"/>
      <c r="Q106" s="145" t="str">
        <f>IF($A$2=1,IF(FN_MC!BJ105="","*",FN_MC!BJ105),IF(FN_MC!BK105="","*",FN_MC!BK105))</f>
        <v>MC1 08:41,realizado intervalo da descarga de pedra das 12:24 ate 13:36/ prod 16 vagoes</v>
      </c>
    </row>
    <row r="107" spans="1:17" ht="12.75" hidden="1" customHeight="1">
      <c r="A107" s="97">
        <f>IF(FN_MC!B106="","*",FN_MC!B106)</f>
        <v>46000</v>
      </c>
      <c r="B107" s="98" t="str">
        <f>IF(FN_MC!X106="","*",FN_MC!X106)</f>
        <v>Oportunidade</v>
      </c>
      <c r="C107" s="99" t="str">
        <f>IF(FN_MC!S106="","*",FN_MC!S106)</f>
        <v>FERRONORTE</v>
      </c>
      <c r="D107" s="99" t="str">
        <f>IF(FN_MC!T106="","*",FN_MC!T106)</f>
        <v>TCS-TGR</v>
      </c>
      <c r="E107" s="99" t="str">
        <f>IF(FN_MC!D106="","*",FN_MC!D106)</f>
        <v>BRUNO (TF-525)</v>
      </c>
      <c r="F107" s="99" t="str">
        <f>IF(FN_MC!H106="","*",FN_MC!H106)</f>
        <v>440TVL</v>
      </c>
      <c r="G107" s="99" t="str">
        <f>IF(FN_MC!M106="","*",FN_MC!M106)</f>
        <v>TPC-TVL</v>
      </c>
      <c r="H107" s="154">
        <f>IF(FN_MC!K106="","*",FN_MC!K106)</f>
        <v>446</v>
      </c>
      <c r="I107" s="132">
        <f>IF(FN_MC!O106="","*",FN_MC!O106)</f>
        <v>0.33333333333333331</v>
      </c>
      <c r="J107" s="132">
        <f>IF(FN_MC!P106="","*",FN_MC!P106)</f>
        <v>6.25E-2</v>
      </c>
      <c r="K107" s="141" t="str">
        <f>IF(FN_MC!AK106="","*",FN_MC!AK106)</f>
        <v>440TVL</v>
      </c>
      <c r="L107" s="141" t="str">
        <f>IF(FN_MC!AM106="","*",FN_MC!AM106)</f>
        <v>TPC-TVL</v>
      </c>
      <c r="M107" s="141">
        <f>IF(FN_MC!AP106="","*",FN_MC!AP106)</f>
        <v>446</v>
      </c>
      <c r="N107" s="141" t="str">
        <f>IF(FN_MC!AM106="","*",FN_MC!AM106)</f>
        <v>TPC-TVL</v>
      </c>
      <c r="O107" s="174">
        <f>FN_MC!BH106</f>
        <v>0</v>
      </c>
      <c r="P107" s="90"/>
      <c r="Q107" s="145" t="str">
        <f>IF($A$2=1,IF(FN_MC!BJ106="","*",FN_MC!BJ106),IF(FN_MC!BK106="","*",FN_MC!BK106))</f>
        <v>TP pronta 07:24,nao solicitou o intervalo devido a chuva</v>
      </c>
    </row>
    <row r="108" spans="1:17" hidden="1">
      <c r="A108" s="97">
        <f>IF(FN_MC!B107="","*",FN_MC!B107)</f>
        <v>46000</v>
      </c>
      <c r="B108" s="98" t="str">
        <f>IF(FN_MC!X107="","*",FN_MC!X107)</f>
        <v>Contrato</v>
      </c>
      <c r="C108" s="99" t="str">
        <f>IF(FN_MC!S107="","*",FN_MC!S107)</f>
        <v>FERRONORTE</v>
      </c>
      <c r="D108" s="99" t="str">
        <f>IF(FN_MC!T107="","*",FN_MC!T107)</f>
        <v>TCS-TGR</v>
      </c>
      <c r="E108" s="99" t="str">
        <f>IF(FN_MC!D107="","*",FN_MC!D107)</f>
        <v>W48</v>
      </c>
      <c r="F108" s="99" t="str">
        <f>IF(FN_MC!H107="","*",FN_MC!H107)</f>
        <v>TOM2</v>
      </c>
      <c r="G108" s="99" t="str">
        <f>IF(FN_MC!M107="","*",FN_MC!M107)</f>
        <v>TSE-TBA</v>
      </c>
      <c r="H108" s="154">
        <f>IF(FN_MC!K107="","*",FN_MC!K107)</f>
        <v>367.6</v>
      </c>
      <c r="I108" s="132">
        <f>IF(FN_MC!O107="","*",FN_MC!O107)</f>
        <v>0.35416666666666669</v>
      </c>
      <c r="J108" s="132">
        <f>IF(FN_MC!P107="","*",FN_MC!P107)</f>
        <v>0.16666666666666666</v>
      </c>
      <c r="K108" s="141" t="str">
        <f>IF(FN_MC!AK107="","*",FN_MC!AK107)</f>
        <v>TOM2</v>
      </c>
      <c r="L108" s="141" t="str">
        <f>IF(FN_MC!AM107="","*",FN_MC!AM107)</f>
        <v>TSE-TBA</v>
      </c>
      <c r="M108" s="141">
        <f>IF(FN_MC!AP107="","*",FN_MC!AP107)</f>
        <v>367.6</v>
      </c>
      <c r="N108" s="141" t="str">
        <f>IF(FN_MC!AM107="","*",FN_MC!AM107)</f>
        <v>TSE-TBA</v>
      </c>
      <c r="O108" s="174">
        <f>FN_MC!BH107</f>
        <v>0</v>
      </c>
      <c r="P108" s="90"/>
      <c r="Q108" s="145" t="str">
        <f>IF($A$2=1,IF(FN_MC!BJ107="","*",FN_MC!BJ107),IF(FN_MC!BK107="","*",FN_MC!BK107))</f>
        <v xml:space="preserve">Sem faixa devido cco priorizou a circulação </v>
      </c>
    </row>
    <row r="109" spans="1:17" ht="30" hidden="1" customHeight="1">
      <c r="A109" s="97">
        <f>IF(FN_MC!B108="","*",FN_MC!B108)</f>
        <v>46000</v>
      </c>
      <c r="B109" s="98" t="str">
        <f>IF(FN_MC!X108="","*",FN_MC!X108)</f>
        <v>Oportunidade</v>
      </c>
      <c r="C109" s="99" t="str">
        <f>IF(FN_MC!S108="","*",FN_MC!S108)</f>
        <v>FERRONORTE</v>
      </c>
      <c r="D109" s="99" t="str">
        <f>IF(FN_MC!T108="","*",FN_MC!T108)</f>
        <v>TCS-TGR</v>
      </c>
      <c r="E109" s="99" t="str">
        <f>IF(FN_MC!D108="","*",FN_MC!D108)</f>
        <v>ELSON (TF-526)</v>
      </c>
      <c r="F109" s="99" t="str">
        <f>IF(FN_MC!H108="","*",FN_MC!H108)</f>
        <v>TMR326</v>
      </c>
      <c r="G109" s="99" t="str">
        <f>IF(FN_MC!M108="","*",FN_MC!M108)</f>
        <v>TMR-TLA</v>
      </c>
      <c r="H109" s="154">
        <f>IF(FN_MC!K108="","*",FN_MC!K108)</f>
        <v>321</v>
      </c>
      <c r="I109" s="132">
        <f>IF(FN_MC!O108="","*",FN_MC!O108)</f>
        <v>0.375</v>
      </c>
      <c r="J109" s="132">
        <f>IF(FN_MC!P108="","*",FN_MC!P108)</f>
        <v>6.25E-2</v>
      </c>
      <c r="K109" s="141" t="str">
        <f>IF(FN_MC!AK108="","*",FN_MC!AK108)</f>
        <v>TMR326</v>
      </c>
      <c r="L109" s="141" t="str">
        <f>IF(FN_MC!AM108="","*",FN_MC!AM108)</f>
        <v>TMR-TLA</v>
      </c>
      <c r="M109" s="141">
        <f>IF(FN_MC!AP108="","*",FN_MC!AP108)</f>
        <v>321</v>
      </c>
      <c r="N109" s="141" t="str">
        <f>IF(FN_MC!AM108="","*",FN_MC!AM108)</f>
        <v>TMR-TLA</v>
      </c>
      <c r="O109" s="174">
        <f>FN_MC!BH108</f>
        <v>0</v>
      </c>
      <c r="P109" s="90"/>
      <c r="Q109" s="145" t="str">
        <f>IF($A$2=1,IF(FN_MC!BJ108="","*",FN_MC!BJ108),IF(FN_MC!BK108="","*",FN_MC!BK108))</f>
        <v>TP pronta 07:24, nao solicitou o intervalo devido a chuva</v>
      </c>
    </row>
    <row r="110" spans="1:17" hidden="1">
      <c r="A110" s="97">
        <f>IF(FN_MC!B109="","*",FN_MC!B109)</f>
        <v>46000</v>
      </c>
      <c r="B110" s="98" t="str">
        <f>IF(FN_MC!X109="","*",FN_MC!X109)</f>
        <v>Oportunidade</v>
      </c>
      <c r="C110" s="99" t="str">
        <f>IF(FN_MC!S109="","*",FN_MC!S109)</f>
        <v>FERRONORTE</v>
      </c>
      <c r="D110" s="99" t="str">
        <f>IF(FN_MC!T109="","*",FN_MC!T109)</f>
        <v>TMI-TCS</v>
      </c>
      <c r="E110" s="99" t="str">
        <f>IF(FN_MC!D109="","*",FN_MC!D109)</f>
        <v>A60</v>
      </c>
      <c r="F110" s="99" t="str">
        <f>IF(FN_MC!H109="","*",FN_MC!H109)</f>
        <v>TCS291</v>
      </c>
      <c r="G110" s="99" t="str">
        <f>IF(FN_MC!M109="","*",FN_MC!M109)</f>
        <v>TCS-TAG</v>
      </c>
      <c r="H110" s="154">
        <f>IF(FN_MC!K109="","*",FN_MC!K109)</f>
        <v>290</v>
      </c>
      <c r="I110" s="132">
        <f>IF(FN_MC!O109="","*",FN_MC!O109)</f>
        <v>0.3125</v>
      </c>
      <c r="J110" s="132">
        <f>IF(FN_MC!P109="","*",FN_MC!P109)</f>
        <v>4.1666666666666664E-2</v>
      </c>
      <c r="K110" s="141" t="str">
        <f>IF(FN_MC!AK109="","*",FN_MC!AK109)</f>
        <v>TCS291</v>
      </c>
      <c r="L110" s="141" t="str">
        <f>IF(FN_MC!AM109="","*",FN_MC!AM109)</f>
        <v>TCS-TAG</v>
      </c>
      <c r="M110" s="141">
        <f>IF(FN_MC!AP109="","*",FN_MC!AP109)</f>
        <v>290</v>
      </c>
      <c r="N110" s="141" t="str">
        <f>IF(FN_MC!AM109="","*",FN_MC!AM109)</f>
        <v>TCS-TAG</v>
      </c>
      <c r="O110" s="174">
        <f>FN_MC!BH109</f>
        <v>2</v>
      </c>
      <c r="P110" s="90"/>
      <c r="Q110" s="145" t="str">
        <f>IF($A$2=1,IF(FN_MC!BJ109="","*",FN_MC!BJ109),IF(FN_MC!BK109="","*",FN_MC!BK109))</f>
        <v>MC1 07:33, em inspeção R7D THE-TBA</v>
      </c>
    </row>
    <row r="111" spans="1:17" hidden="1">
      <c r="A111" s="97">
        <f>IF(FN_MC!B110="","*",FN_MC!B110)</f>
        <v>46000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TMI-TCS</v>
      </c>
      <c r="E111" s="99" t="str">
        <f>IF(FN_MC!D110="","*",FN_MC!D110)</f>
        <v>MOD FN</v>
      </c>
      <c r="F111" s="99" t="str">
        <f>IF(FN_MC!H110="","*",FN_MC!H110)</f>
        <v>-</v>
      </c>
      <c r="G111" s="99" t="str">
        <f>IF(FN_MC!M110="","*",FN_MC!M110)</f>
        <v>TID-TVI</v>
      </c>
      <c r="H111" s="154">
        <f>IF(FN_MC!K110="","*",FN_MC!K110)</f>
        <v>217</v>
      </c>
      <c r="I111" s="132">
        <f>IF(FN_MC!O110="","*",FN_MC!O110)</f>
        <v>0.41666666666666669</v>
      </c>
      <c r="J111" s="132">
        <f>IF(FN_MC!P110="","*",FN_MC!P110)</f>
        <v>0.125</v>
      </c>
      <c r="K111" s="141" t="str">
        <f>IF(FN_MC!AK110="","*",FN_MC!AK110)</f>
        <v>-</v>
      </c>
      <c r="L111" s="141" t="str">
        <f>IF(FN_MC!AM110="","*",FN_MC!AM110)</f>
        <v>TID-TVI</v>
      </c>
      <c r="M111" s="141">
        <f>IF(FN_MC!AP110="","*",FN_MC!AP110)</f>
        <v>217</v>
      </c>
      <c r="N111" s="141" t="str">
        <f>IF(FN_MC!AM110="","*",FN_MC!AM110)</f>
        <v>TID-TVI</v>
      </c>
      <c r="O111" s="174">
        <f>FN_MC!BH110</f>
        <v>0</v>
      </c>
      <c r="P111" s="90"/>
      <c r="Q111" s="145" t="str">
        <f>IF($A$2=1,IF(FN_MC!BJ110="","*",FN_MC!BJ110),IF(FN_MC!BK110="","*",FN_MC!BK110))</f>
        <v xml:space="preserve">Sem faixa devido cco priorizou a circulação </v>
      </c>
    </row>
    <row r="112" spans="1:17" hidden="1">
      <c r="A112" s="97">
        <f>IF(FN_MC!B111="","*",FN_MC!B111)</f>
        <v>46000</v>
      </c>
      <c r="B112" s="98" t="str">
        <f>IF(FN_MC!X111="","*",FN_MC!X111)</f>
        <v>Contrato</v>
      </c>
      <c r="C112" s="99" t="str">
        <f>IF(FN_MC!S111="","*",FN_MC!S111)</f>
        <v>FERRONORTE</v>
      </c>
      <c r="D112" s="99" t="str">
        <f>IF(FN_MC!T111="","*",FN_MC!T111)</f>
        <v>TMI-TCS</v>
      </c>
      <c r="E112" s="99" t="str">
        <f>IF(FN_MC!D111="","*",FN_MC!D111)</f>
        <v>W50</v>
      </c>
      <c r="F112" s="99" t="str">
        <f>IF(FN_MC!H111="","*",FN_MC!H111)</f>
        <v xml:space="preserve">TCS2 </v>
      </c>
      <c r="G112" s="99" t="str">
        <f>IF(FN_MC!M111="","*",FN_MC!M111)</f>
        <v>TID-TVI</v>
      </c>
      <c r="H112" s="154">
        <f>IF(FN_MC!K111="","*",FN_MC!K111)</f>
        <v>217</v>
      </c>
      <c r="I112" s="132">
        <f>IF(FN_MC!O111="","*",FN_MC!O111)</f>
        <v>0.33333333333333331</v>
      </c>
      <c r="J112" s="132">
        <f>IF(FN_MC!P111="","*",FN_MC!P111)</f>
        <v>6.9444444444444447E-4</v>
      </c>
      <c r="K112" s="141" t="str">
        <f>IF(FN_MC!AK111="","*",FN_MC!AK111)</f>
        <v xml:space="preserve">TCS2 </v>
      </c>
      <c r="L112" s="141" t="str">
        <f>IF(FN_MC!AM111="","*",FN_MC!AM111)</f>
        <v>TID-TVI</v>
      </c>
      <c r="M112" s="141">
        <f>IF(FN_MC!AP111="","*",FN_MC!AP111)</f>
        <v>217</v>
      </c>
      <c r="N112" s="141" t="str">
        <f>IF(FN_MC!AM111="","*",FN_MC!AM111)</f>
        <v>TID-TVI</v>
      </c>
      <c r="O112" s="174">
        <f>FN_MC!BH111</f>
        <v>0</v>
      </c>
      <c r="P112" s="90"/>
      <c r="Q112" s="145" t="str">
        <f>IF($A$2=1,IF(FN_MC!BJ111="","*",FN_MC!BJ111),IF(FN_MC!BK111="","*",FN_MC!BK111))</f>
        <v xml:space="preserve">Sem faixa devido cco priorizou a circulação </v>
      </c>
    </row>
    <row r="113" spans="1:17" ht="35.25" hidden="1" customHeight="1">
      <c r="A113" s="97">
        <f>IF(FN_MC!B112="","*",FN_MC!B112)</f>
        <v>46000</v>
      </c>
      <c r="B113" s="98" t="str">
        <f>IF(FN_MC!X112="","*",FN_MC!X112)</f>
        <v>Sombra de bloco</v>
      </c>
      <c r="C113" s="99" t="str">
        <f>IF(FN_MC!S112="","*",FN_MC!S112)</f>
        <v>FERRONORTE</v>
      </c>
      <c r="D113" s="99" t="str">
        <f>IF(FN_MC!T112="","*",FN_MC!T112)</f>
        <v>TMI-TCS</v>
      </c>
      <c r="E113" s="99" t="str">
        <f>IF(FN_MC!D112="","*",FN_MC!D112)</f>
        <v>V86</v>
      </c>
      <c r="F113" s="99" t="str">
        <f>IF(FN_MC!H112="","*",FN_MC!H112)</f>
        <v>TID2</v>
      </c>
      <c r="G113" s="99" t="str">
        <f>IF(FN_MC!M112="","*",FN_MC!M112)</f>
        <v>TID-TVI</v>
      </c>
      <c r="H113" s="154">
        <f>IF(FN_MC!K112="","*",FN_MC!K112)</f>
        <v>200</v>
      </c>
      <c r="I113" s="132">
        <f>IF(FN_MC!O112="","*",FN_MC!O112)</f>
        <v>0.39583333333333331</v>
      </c>
      <c r="J113" s="132">
        <f>IF(FN_MC!P112="","*",FN_MC!P112)</f>
        <v>6.25E-2</v>
      </c>
      <c r="K113" s="141" t="str">
        <f>IF(FN_MC!AK112="","*",FN_MC!AK112)</f>
        <v>TID2</v>
      </c>
      <c r="L113" s="141" t="str">
        <f>IF(FN_MC!AM112="","*",FN_MC!AM112)</f>
        <v>TID-TVI</v>
      </c>
      <c r="M113" s="141">
        <f>IF(FN_MC!AP112="","*",FN_MC!AP112)</f>
        <v>200</v>
      </c>
      <c r="N113" s="141" t="str">
        <f>IF(FN_MC!AM112="","*",FN_MC!AM112)</f>
        <v>TID-TVI</v>
      </c>
      <c r="O113" s="174">
        <f>FN_MC!BH112</f>
        <v>2</v>
      </c>
      <c r="P113" s="90"/>
      <c r="Q113" s="145" t="str">
        <f>IF($A$2=1,IF(FN_MC!BJ112="","*",FN_MC!BJ112),IF(FN_MC!BK112="","*",FN_MC!BK112))</f>
        <v>MC1 09:13,realizado intervalo da socadora das 12:34 ate 14:30/prod 780 metros</v>
      </c>
    </row>
    <row r="114" spans="1:17" hidden="1">
      <c r="A114" s="97">
        <f>IF(FN_MC!B113="","*",FN_MC!B113)</f>
        <v>46000</v>
      </c>
      <c r="B114" s="98" t="str">
        <f>IF(FN_MC!X113="","*",FN_MC!X113)</f>
        <v>Oportunidade</v>
      </c>
      <c r="C114" s="99" t="str">
        <f>IF(FN_MC!S113="","*",FN_MC!S113)</f>
        <v>FERRONORTE</v>
      </c>
      <c r="D114" s="99" t="str">
        <f>IF(FN_MC!T113="","*",FN_MC!T113)</f>
        <v>TMI-TCS</v>
      </c>
      <c r="E114" s="99" t="str">
        <f>IF(FN_MC!D113="","*",FN_MC!D113)</f>
        <v>FRANCISCO (TF-670)</v>
      </c>
      <c r="F114" s="99" t="str">
        <f>IF(FN_MC!H113="","*",FN_MC!H113)</f>
        <v>TIN1</v>
      </c>
      <c r="G114" s="99" t="str">
        <f>IF(FN_MC!M113="","*",FN_MC!M113)</f>
        <v>TIN</v>
      </c>
      <c r="H114" s="154">
        <f>IF(FN_MC!K113="","*",FN_MC!K113)</f>
        <v>109.1</v>
      </c>
      <c r="I114" s="132">
        <f>IF(FN_MC!O113="","*",FN_MC!O113)</f>
        <v>0.375</v>
      </c>
      <c r="J114" s="132">
        <f>IF(FN_MC!P113="","*",FN_MC!P113)</f>
        <v>6.25E-2</v>
      </c>
      <c r="K114" s="141" t="str">
        <f>IF(FN_MC!AK113="","*",FN_MC!AK113)</f>
        <v>TIN1</v>
      </c>
      <c r="L114" s="141" t="str">
        <f>IF(FN_MC!AM113="","*",FN_MC!AM113)</f>
        <v>TIN</v>
      </c>
      <c r="M114" s="141">
        <f>IF(FN_MC!AP113="","*",FN_MC!AP113)</f>
        <v>109.1</v>
      </c>
      <c r="N114" s="141" t="str">
        <f>IF(FN_MC!AM113="","*",FN_MC!AM113)</f>
        <v>TIN</v>
      </c>
      <c r="O114" s="174">
        <f>FN_MC!BH113</f>
        <v>0</v>
      </c>
      <c r="P114" s="90"/>
      <c r="Q114" s="145" t="str">
        <f>IF($A$2=1,IF(FN_MC!BJ113="","*",FN_MC!BJ113),IF(FN_MC!BK113="","*",FN_MC!BK113))</f>
        <v>TP pronta 07:24,nao solicitou o intervalo devido a chuva</v>
      </c>
    </row>
    <row r="115" spans="1:17" hidden="1">
      <c r="A115" s="97">
        <f>IF(FN_MC!B114="","*",FN_MC!B114)</f>
        <v>46000</v>
      </c>
      <c r="B115" s="98" t="str">
        <f>IF(FN_MC!X114="","*",FN_MC!X114)</f>
        <v>Oportunidade</v>
      </c>
      <c r="C115" s="99" t="str">
        <f>IF(FN_MC!S114="","*",FN_MC!S114)</f>
        <v>FERRONORTE</v>
      </c>
      <c r="D115" s="99" t="str">
        <f>IF(FN_MC!T114="","*",FN_MC!T114)</f>
        <v>TMI-TCS</v>
      </c>
      <c r="E115" s="99" t="str">
        <f>IF(FN_MC!D114="","*",FN_MC!D114)</f>
        <v>ANISIO (TF-514)</v>
      </c>
      <c r="F115" s="99" t="str">
        <f>IF(FN_MC!H114="","*",FN_MC!H114)</f>
        <v>TAP2</v>
      </c>
      <c r="G115" s="99" t="str">
        <f>IF(FN_MC!M114="","*",FN_MC!M114)</f>
        <v>TAP</v>
      </c>
      <c r="H115" s="154">
        <f>IF(FN_MC!K114="","*",FN_MC!K114)</f>
        <v>23.3</v>
      </c>
      <c r="I115" s="132">
        <f>IF(FN_MC!O114="","*",FN_MC!O114)</f>
        <v>0.375</v>
      </c>
      <c r="J115" s="132">
        <f>IF(FN_MC!P114="","*",FN_MC!P114)</f>
        <v>4.1666666666666664E-2</v>
      </c>
      <c r="K115" s="141" t="str">
        <f>IF(FN_MC!AK114="","*",FN_MC!AK114)</f>
        <v>TAP2</v>
      </c>
      <c r="L115" s="141" t="str">
        <f>IF(FN_MC!AM114="","*",FN_MC!AM114)</f>
        <v>TAP</v>
      </c>
      <c r="M115" s="141">
        <f>IF(FN_MC!AP114="","*",FN_MC!AP114)</f>
        <v>23.3</v>
      </c>
      <c r="N115" s="141" t="str">
        <f>IF(FN_MC!AM114="","*",FN_MC!AM114)</f>
        <v>TAP</v>
      </c>
      <c r="O115" s="174">
        <f>FN_MC!BH114</f>
        <v>2</v>
      </c>
      <c r="P115" s="90"/>
      <c r="Q115" s="145" t="str">
        <f>IF($A$2=1,IF(FN_MC!BJ114="","*",FN_MC!BJ114),IF(FN_MC!BK114="","*",FN_MC!BK114))</f>
        <v>TP pronta 07:28,realizado o intervalo 12:36 ate 13:36 troca de trilho/ prod 12 metros</v>
      </c>
    </row>
    <row r="116" spans="1:17" hidden="1">
      <c r="A116" s="97">
        <f>IF(FN_MC!B115="","*",FN_MC!B115)</f>
        <v>46000</v>
      </c>
      <c r="B116" s="98" t="str">
        <f>IF(FN_MC!X115="","*",FN_MC!X115)</f>
        <v>Oportunidade</v>
      </c>
      <c r="C116" s="99" t="str">
        <f>IF(FN_MC!S115="","*",FN_MC!S115)</f>
        <v>MALHA CENTRAL</v>
      </c>
      <c r="D116" s="99" t="str">
        <f>IF(FN_MC!T115="","*",FN_MC!T115)</f>
        <v>RAMAL</v>
      </c>
      <c r="E116" s="99" t="str">
        <f>IF(FN_MC!D115="","*",FN_MC!D115)</f>
        <v>V42</v>
      </c>
      <c r="F116" s="99" t="str">
        <f>IF(FN_MC!H115="","*",FN_MC!H115)</f>
        <v>ZGT1</v>
      </c>
      <c r="G116" s="99" t="str">
        <f>IF(FN_MC!M115="","*",FN_MC!M115)</f>
        <v>ZGT-ZXE</v>
      </c>
      <c r="H116" s="154">
        <f>IF(FN_MC!K115="","*",FN_MC!K115)</f>
        <v>310</v>
      </c>
      <c r="I116" s="132">
        <f>IF(FN_MC!O115="","*",FN_MC!O115)</f>
        <v>0.35416666666666669</v>
      </c>
      <c r="J116" s="132">
        <f>IF(FN_MC!P115="","*",FN_MC!P115)</f>
        <v>0.16666666666666666</v>
      </c>
      <c r="K116" s="141" t="str">
        <f>IF(FN_MC!AK115="","*",FN_MC!AK115)</f>
        <v>ZGT1</v>
      </c>
      <c r="L116" s="141" t="str">
        <f>IF(FN_MC!AM115="","*",FN_MC!AM115)</f>
        <v>ZGT-ZXE</v>
      </c>
      <c r="M116" s="141">
        <f>IF(FN_MC!AP115="","*",FN_MC!AP115)</f>
        <v>310</v>
      </c>
      <c r="N116" s="141" t="str">
        <f>IF(FN_MC!AM115="","*",FN_MC!AM115)</f>
        <v>ZGT-ZXE</v>
      </c>
      <c r="O116" s="174">
        <f>FN_MC!BH115</f>
        <v>2</v>
      </c>
      <c r="P116" s="90"/>
      <c r="Q116" s="145" t="str">
        <f>IF($A$2=1,IF(FN_MC!BJ115="","*",FN_MC!BJ115),IF(FN_MC!BK115="","*",FN_MC!BK115))</f>
        <v xml:space="preserve">MC1 06:12, realizado intervalo da socadora das 08:03 ate 12:03/ prod 1300 metros </v>
      </c>
    </row>
    <row r="117" spans="1:17" hidden="1">
      <c r="A117" s="97">
        <f>IF(FN_MC!B116="","*",FN_MC!B116)</f>
        <v>46000</v>
      </c>
      <c r="B117" s="98" t="str">
        <f>IF(FN_MC!X116="","*",FN_MC!X116)</f>
        <v>Oportunidade</v>
      </c>
      <c r="C117" s="99" t="str">
        <f>IF(FN_MC!S116="","*",FN_MC!S116)</f>
        <v>MALHA CENTRAL</v>
      </c>
      <c r="D117" s="99" t="str">
        <f>IF(FN_MC!T116="","*",FN_MC!T116)</f>
        <v>RAMAL</v>
      </c>
      <c r="E117" s="99" t="str">
        <f>IF(FN_MC!D116="","*",FN_MC!D116)</f>
        <v>E17</v>
      </c>
      <c r="F117" s="99" t="str">
        <f>IF(FN_MC!H116="","*",FN_MC!H116)</f>
        <v>ZDK1</v>
      </c>
      <c r="G117" s="99" t="str">
        <f>IF(FN_MC!M116="","*",FN_MC!M116)</f>
        <v>ZDK-ZVT</v>
      </c>
      <c r="H117" s="154">
        <f>IF(FN_MC!K116="","*",FN_MC!K116)</f>
        <v>251</v>
      </c>
      <c r="I117" s="132">
        <f>IF(FN_MC!O116="","*",FN_MC!O116)</f>
        <v>0.375</v>
      </c>
      <c r="J117" s="132">
        <f>IF(FN_MC!P116="","*",FN_MC!P116)</f>
        <v>0.125</v>
      </c>
      <c r="K117" s="141" t="str">
        <f>IF(FN_MC!AK116="","*",FN_MC!AK116)</f>
        <v>ZDK1</v>
      </c>
      <c r="L117" s="141" t="str">
        <f>IF(FN_MC!AM116="","*",FN_MC!AM116)</f>
        <v>ZDK-ZVT</v>
      </c>
      <c r="M117" s="141">
        <f>IF(FN_MC!AP116="","*",FN_MC!AP116)</f>
        <v>251</v>
      </c>
      <c r="N117" s="141" t="str">
        <f>IF(FN_MC!AM116="","*",FN_MC!AM116)</f>
        <v>ZDK-ZVT</v>
      </c>
      <c r="O117" s="174">
        <f>FN_MC!BH116</f>
        <v>0</v>
      </c>
      <c r="P117" s="90"/>
      <c r="Q117" s="145" t="str">
        <f>IF($A$2=1,IF(FN_MC!BJ116="","*",FN_MC!BJ116),IF(FN_MC!BK116="","*",FN_MC!BK116))</f>
        <v xml:space="preserve">Nao solciitou intervalod devido chuva no local </v>
      </c>
    </row>
    <row r="118" spans="1:17" hidden="1">
      <c r="A118" s="97">
        <f>IF(FN_MC!B117="","*",FN_MC!B117)</f>
        <v>46000</v>
      </c>
      <c r="B118" s="98" t="str">
        <f>IF(FN_MC!X117="","*",FN_MC!X117)</f>
        <v>Oportunidade</v>
      </c>
      <c r="C118" s="99" t="str">
        <f>IF(FN_MC!S117="","*",FN_MC!S117)</f>
        <v>MALHA CENTRAL</v>
      </c>
      <c r="D118" s="99" t="str">
        <f>IF(FN_MC!T117="","*",FN_MC!T117)</f>
        <v>RAMAL</v>
      </c>
      <c r="E118" s="99" t="str">
        <f>IF(FN_MC!D117="","*",FN_MC!D117)</f>
        <v>A74</v>
      </c>
      <c r="F118" s="99" t="str">
        <f>IF(FN_MC!H117="","*",FN_MC!H117)</f>
        <v>ZTP</v>
      </c>
      <c r="G118" s="99" t="str">
        <f>IF(FN_MC!M117="","*",FN_MC!M117)</f>
        <v>ZTP-ZBO</v>
      </c>
      <c r="H118" s="154">
        <f>IF(FN_MC!K117="","*",FN_MC!K117)</f>
        <v>336</v>
      </c>
      <c r="I118" s="132">
        <f>IF(FN_MC!O117="","*",FN_MC!O117)</f>
        <v>0.35416666666666669</v>
      </c>
      <c r="J118" s="132">
        <f>IF(FN_MC!P117="","*",FN_MC!P117)</f>
        <v>4.1666666666666664E-2</v>
      </c>
      <c r="K118" s="141" t="str">
        <f>IF(FN_MC!AK117="","*",FN_MC!AK117)</f>
        <v>ZTP</v>
      </c>
      <c r="L118" s="141" t="str">
        <f>IF(FN_MC!AM117="","*",FN_MC!AM117)</f>
        <v>ZTP-ZBO</v>
      </c>
      <c r="M118" s="141">
        <f>IF(FN_MC!AP117="","*",FN_MC!AP117)</f>
        <v>336</v>
      </c>
      <c r="N118" s="141" t="str">
        <f>IF(FN_MC!AM117="","*",FN_MC!AM117)</f>
        <v>ZTP-ZBO</v>
      </c>
      <c r="O118" s="174">
        <f>FN_MC!BH117</f>
        <v>2</v>
      </c>
      <c r="P118" s="90"/>
      <c r="Q118" s="145" t="str">
        <f>IF($A$2=1,IF(FN_MC!BJ117="","*",FN_MC!BJ117),IF(FN_MC!BK117="","*",FN_MC!BK117))</f>
        <v xml:space="preserve">MC1 08:05, em inspeção auto de linha </v>
      </c>
    </row>
    <row r="119" spans="1:17" hidden="1">
      <c r="A119" s="97">
        <f>IF(FN_MC!B118="","*",FN_MC!B118)</f>
        <v>46000</v>
      </c>
      <c r="B119" s="98" t="str">
        <f>IF(FN_MC!X118="","*",FN_MC!X118)</f>
        <v>Oportunidade</v>
      </c>
      <c r="C119" s="99" t="str">
        <f>IF(FN_MC!S118="","*",FN_MC!S118)</f>
        <v>MALHA CENTRAL</v>
      </c>
      <c r="D119" s="99" t="str">
        <f>IF(FN_MC!T118="","*",FN_MC!T118)</f>
        <v>PPN-POV</v>
      </c>
      <c r="E119" s="99" t="str">
        <f>IF(FN_MC!D118="","*",FN_MC!D118)</f>
        <v>A13</v>
      </c>
      <c r="F119" s="99" t="str">
        <f>IF(FN_MC!H118="","*",FN_MC!H118)</f>
        <v>PPN</v>
      </c>
      <c r="G119" s="99" t="str">
        <f>IF(FN_MC!M118="","*",FN_MC!M118)</f>
        <v>PPN</v>
      </c>
      <c r="H119" s="154">
        <f>IF(FN_MC!K118="","*",FN_MC!K118)</f>
        <v>726</v>
      </c>
      <c r="I119" s="132">
        <f>IF(FN_MC!O118="","*",FN_MC!O118)</f>
        <v>0.375</v>
      </c>
      <c r="J119" s="132">
        <f>IF(FN_MC!P118="","*",FN_MC!P118)</f>
        <v>4.1666666666666664E-2</v>
      </c>
      <c r="K119" s="141" t="str">
        <f>IF(FN_MC!AK118="","*",FN_MC!AK118)</f>
        <v>PPN</v>
      </c>
      <c r="L119" s="141" t="str">
        <f>IF(FN_MC!AM118="","*",FN_MC!AM118)</f>
        <v>PPN</v>
      </c>
      <c r="M119" s="141">
        <f>IF(FN_MC!AP118="","*",FN_MC!AP118)</f>
        <v>726</v>
      </c>
      <c r="N119" s="141" t="str">
        <f>IF(FN_MC!AM118="","*",FN_MC!AM118)</f>
        <v>PPN</v>
      </c>
      <c r="O119" s="174">
        <f>FN_MC!BH118</f>
        <v>2</v>
      </c>
      <c r="P119" s="90"/>
      <c r="Q119" s="145" t="str">
        <f>IF($A$2=1,IF(FN_MC!BJ118="","*",FN_MC!BJ118),IF(FN_MC!BK118="","*",FN_MC!BK118))</f>
        <v>MC1 07:26, em inspeção auto de linha</v>
      </c>
    </row>
    <row r="120" spans="1:17" hidden="1">
      <c r="A120" s="97">
        <f>IF(FN_MC!B119="","*",FN_MC!B119)</f>
        <v>46000</v>
      </c>
      <c r="B120" s="98" t="str">
        <f>IF(FN_MC!X119="","*",FN_MC!X119)</f>
        <v>Oportunidade</v>
      </c>
      <c r="C120" s="99" t="str">
        <f>IF(FN_MC!S119="","*",FN_MC!S119)</f>
        <v>MALHA CENTRAL</v>
      </c>
      <c r="D120" s="99" t="str">
        <f>IF(FN_MC!T119="","*",FN_MC!T119)</f>
        <v>PPN-POV</v>
      </c>
      <c r="E120" s="99" t="str">
        <f>IF(FN_MC!D119="","*",FN_MC!D119)</f>
        <v>A10</v>
      </c>
      <c r="F120" s="99" t="str">
        <f>IF(FN_MC!H119="","*",FN_MC!H119)</f>
        <v>PNN2</v>
      </c>
      <c r="G120" s="99" t="str">
        <f>IF(FN_MC!M119="","*",FN_MC!M119)</f>
        <v>PNN-PCB</v>
      </c>
      <c r="H120" s="154">
        <f>IF(FN_MC!K119="","*",FN_MC!K119)</f>
        <v>834</v>
      </c>
      <c r="I120" s="132">
        <f>IF(FN_MC!O119="","*",FN_MC!O119)</f>
        <v>0.375</v>
      </c>
      <c r="J120" s="132">
        <f>IF(FN_MC!P119="","*",FN_MC!P119)</f>
        <v>0.125</v>
      </c>
      <c r="K120" s="141" t="str">
        <f>IF(FN_MC!AK119="","*",FN_MC!AK119)</f>
        <v>PNN2</v>
      </c>
      <c r="L120" s="141" t="str">
        <f>IF(FN_MC!AM119="","*",FN_MC!AM119)</f>
        <v>PNN-PCB</v>
      </c>
      <c r="M120" s="141">
        <f>IF(FN_MC!AP119="","*",FN_MC!AP119)</f>
        <v>834</v>
      </c>
      <c r="N120" s="141" t="str">
        <f>IF(FN_MC!AM119="","*",FN_MC!AM119)</f>
        <v>PNN-PCB</v>
      </c>
      <c r="O120" s="174">
        <f>FN_MC!BH119</f>
        <v>0</v>
      </c>
      <c r="P120" s="90"/>
      <c r="Q120" s="145" t="str">
        <f>IF($A$2=1,IF(FN_MC!BJ119="","*",FN_MC!BJ119),IF(FN_MC!BK119="","*",FN_MC!BK119))</f>
        <v xml:space="preserve">Maquina avariada previsao de libera na quinta 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4" t="str">
        <f>IF(FN_MC!K120="","*",FN_MC!K120)</f>
        <v>*</v>
      </c>
      <c r="I121" s="132" t="str">
        <f>IF(FN_MC!O120="","*",FN_MC!O120)</f>
        <v>*</v>
      </c>
      <c r="J121" s="132" t="str">
        <f>IF(FN_MC!P120="","*",FN_MC!P120)</f>
        <v>*</v>
      </c>
      <c r="K121" s="141" t="str">
        <f>IF(FN_MC!AK120="","*",FN_MC!AK120)</f>
        <v>-</v>
      </c>
      <c r="L121" s="141" t="str">
        <f>IF(FN_MC!AM120="","*",FN_MC!AM120)</f>
        <v>-</v>
      </c>
      <c r="M121" s="141" t="str">
        <f>IF(FN_MC!AP120="","*",FN_MC!AP120)</f>
        <v>-</v>
      </c>
      <c r="N121" s="141" t="str">
        <f>IF(FN_MC!AM120="","*",FN_MC!AM120)</f>
        <v>-</v>
      </c>
      <c r="O121" s="174">
        <f>FN_MC!BH120</f>
        <v>0</v>
      </c>
      <c r="P121" s="90"/>
      <c r="Q121" s="145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4" t="str">
        <f>IF(FN_MC!K121="","*",FN_MC!K121)</f>
        <v>*</v>
      </c>
      <c r="I122" s="132" t="str">
        <f>IF(FN_MC!O121="","*",FN_MC!O121)</f>
        <v>*</v>
      </c>
      <c r="J122" s="132" t="str">
        <f>IF(FN_MC!P121="","*",FN_MC!P121)</f>
        <v>*</v>
      </c>
      <c r="K122" s="141" t="str">
        <f>IF(FN_MC!AK121="","*",FN_MC!AK121)</f>
        <v>-</v>
      </c>
      <c r="L122" s="141" t="str">
        <f>IF(FN_MC!AM121="","*",FN_MC!AM121)</f>
        <v>-</v>
      </c>
      <c r="M122" s="141" t="str">
        <f>IF(FN_MC!AP121="","*",FN_MC!AP121)</f>
        <v>-</v>
      </c>
      <c r="N122" s="141" t="str">
        <f>IF(FN_MC!AM121="","*",FN_MC!AM121)</f>
        <v>-</v>
      </c>
      <c r="O122" s="174">
        <f>FN_MC!BH121</f>
        <v>0</v>
      </c>
      <c r="P122" s="90"/>
      <c r="Q122" s="145" t="str">
        <f>IF($A$2=1,IF(FN_MC!BJ121="","*",FN_MC!BJ121),IF(FN_MC!BK121="","*",FN_MC!BK121))</f>
        <v>*</v>
      </c>
    </row>
    <row r="123" spans="1:17" ht="30.75" hidden="1" customHeight="1">
      <c r="A123" s="97">
        <f>IF(FN_MC!B122="","*",FN_MC!B122)</f>
        <v>46001</v>
      </c>
      <c r="B123" s="98" t="str">
        <f>IF(FN_MC!X122="","*",FN_MC!X122)</f>
        <v>Contrato</v>
      </c>
      <c r="C123" s="99" t="str">
        <f>IF(FN_MC!S122="","*",FN_MC!S122)</f>
        <v>FERRONORTE</v>
      </c>
      <c r="D123" s="99" t="str">
        <f>IF(FN_MC!T122="","*",FN_MC!T122)</f>
        <v>TGR-TRO</v>
      </c>
      <c r="E123" s="99" t="str">
        <f>IF(FN_MC!D122="","*",FN_MC!D122)</f>
        <v>A60</v>
      </c>
      <c r="F123" s="99" t="str">
        <f>IF(FN_MC!H122="","*",FN_MC!H122)</f>
        <v>TIQ</v>
      </c>
      <c r="G123" s="99" t="str">
        <f>IF(FN_MC!M122="","*",FN_MC!M122)</f>
        <v>TIQ-TRO</v>
      </c>
      <c r="H123" s="154">
        <f>IF(FN_MC!K122="","*",FN_MC!K122)</f>
        <v>617</v>
      </c>
      <c r="I123" s="132">
        <f>IF(FN_MC!O122="","*",FN_MC!O122)</f>
        <v>0.33333333333333331</v>
      </c>
      <c r="J123" s="132">
        <f>IF(FN_MC!P122="","*",FN_MC!P122)</f>
        <v>4.1666666666666664E-2</v>
      </c>
      <c r="K123" s="141" t="str">
        <f>IF(FN_MC!AK122="","*",FN_MC!AK122)</f>
        <v>TIQ</v>
      </c>
      <c r="L123" s="141" t="str">
        <f>IF(FN_MC!AM122="","*",FN_MC!AM122)</f>
        <v>TIQ-TRO</v>
      </c>
      <c r="M123" s="141">
        <f>IF(FN_MC!AP122="","*",FN_MC!AP122)</f>
        <v>617</v>
      </c>
      <c r="N123" s="141" t="str">
        <f>IF(FN_MC!AM122="","*",FN_MC!AM122)</f>
        <v>TIQ-TRO</v>
      </c>
      <c r="O123" s="174">
        <f>FN_MC!BH122</f>
        <v>2</v>
      </c>
      <c r="P123" s="90"/>
      <c r="Q123" s="145" t="str">
        <f>IF($A$2=1,IF(FN_MC!BJ122="","*",FN_MC!BJ122),IF(FN_MC!BK122="","*",FN_MC!BK122))</f>
        <v>MC1 07:53, em inspeção R7D TIQ-TRO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W70</v>
      </c>
      <c r="F124" s="99" t="str">
        <f>IF(FN_MC!H123="","*",FN_MC!H123)</f>
        <v>TAG</v>
      </c>
      <c r="G124" s="99" t="str">
        <f>IF(FN_MC!M123="","*",FN_MC!M123)</f>
        <v>TGR</v>
      </c>
      <c r="H124" s="154">
        <f>IF(FN_MC!K123="","*",FN_MC!K123)</f>
        <v>501</v>
      </c>
      <c r="I124" s="132">
        <f>IF(FN_MC!O123="","*",FN_MC!O123)</f>
        <v>0.33333333333333331</v>
      </c>
      <c r="J124" s="132">
        <f>IF(FN_MC!P123="","*",FN_MC!P123)</f>
        <v>4.1666666666666664E-2</v>
      </c>
      <c r="K124" s="141" t="str">
        <f>IF(FN_MC!AK123="","*",FN_MC!AK123)</f>
        <v>TAG</v>
      </c>
      <c r="L124" s="141" t="str">
        <f>IF(FN_MC!AM123="","*",FN_MC!AM123)</f>
        <v>TGR</v>
      </c>
      <c r="M124" s="141">
        <f>IF(FN_MC!AP123="","*",FN_MC!AP123)</f>
        <v>501</v>
      </c>
      <c r="N124" s="141" t="str">
        <f>IF(FN_MC!AM123="","*",FN_MC!AM123)</f>
        <v>TGR</v>
      </c>
      <c r="O124" s="174">
        <f>FN_MC!BH123</f>
        <v>0</v>
      </c>
      <c r="P124" s="90"/>
      <c r="Q124" s="145" t="str">
        <f>IF($A$2=1,IF(FN_MC!BJ123="","*",FN_MC!BJ123),IF(FN_MC!BK123="","*",FN_MC!BK123))</f>
        <v>*</v>
      </c>
    </row>
    <row r="125" spans="1:17" hidden="1">
      <c r="A125" s="97">
        <f>IF(FN_MC!B124="","*",FN_MC!B124)</f>
        <v>46001</v>
      </c>
      <c r="B125" s="98" t="str">
        <f>IF(FN_MC!X124="","*",FN_MC!X124)</f>
        <v>Oportunidade</v>
      </c>
      <c r="C125" s="99" t="str">
        <f>IF(FN_MC!S124="","*",FN_MC!S124)</f>
        <v>FERRONORTE</v>
      </c>
      <c r="D125" s="99" t="str">
        <f>IF(FN_MC!T124="","*",FN_MC!T124)</f>
        <v>TCS-TGR</v>
      </c>
      <c r="E125" s="99" t="str">
        <f>IF(FN_MC!D124="","*",FN_MC!D124)</f>
        <v>BRUNO (TF-525)</v>
      </c>
      <c r="F125" s="99" t="str">
        <f>IF(FN_MC!H124="","*",FN_MC!H124)</f>
        <v>440TVL</v>
      </c>
      <c r="G125" s="99" t="str">
        <f>IF(FN_MC!M124="","*",FN_MC!M124)</f>
        <v>TPC-TVL</v>
      </c>
      <c r="H125" s="154">
        <f>IF(FN_MC!K124="","*",FN_MC!K124)</f>
        <v>446</v>
      </c>
      <c r="I125" s="132">
        <f>IF(FN_MC!O124="","*",FN_MC!O124)</f>
        <v>0.33333333333333331</v>
      </c>
      <c r="J125" s="132">
        <f>IF(FN_MC!P124="","*",FN_MC!P124)</f>
        <v>6.25E-2</v>
      </c>
      <c r="K125" s="141" t="str">
        <f>IF(FN_MC!AK124="","*",FN_MC!AK124)</f>
        <v>440TVL</v>
      </c>
      <c r="L125" s="141" t="str">
        <f>IF(FN_MC!AM124="","*",FN_MC!AM124)</f>
        <v>TPC-TVL</v>
      </c>
      <c r="M125" s="141">
        <f>IF(FN_MC!AP124="","*",FN_MC!AP124)</f>
        <v>446</v>
      </c>
      <c r="N125" s="141" t="str">
        <f>IF(FN_MC!AM124="","*",FN_MC!AM124)</f>
        <v>TPC-TVL</v>
      </c>
      <c r="O125" s="174">
        <f>FN_MC!BH124</f>
        <v>0</v>
      </c>
      <c r="P125" s="90"/>
      <c r="Q125" s="145" t="str">
        <f>IF($A$2=1,IF(FN_MC!BJ124="","*",FN_MC!BJ124),IF(FN_MC!BK124="","*",FN_MC!BK124))</f>
        <v xml:space="preserve">TP pronta 07:25, nao solicitou o intervalo devido chuva no local </v>
      </c>
    </row>
    <row r="126" spans="1:17" hidden="1">
      <c r="A126" s="97">
        <f>IF(FN_MC!B125="","*",FN_MC!B125)</f>
        <v>46001</v>
      </c>
      <c r="B126" s="98" t="str">
        <f>IF(FN_MC!X125="","*",FN_MC!X125)</f>
        <v>Oportunidade</v>
      </c>
      <c r="C126" s="99" t="str">
        <f>IF(FN_MC!S125="","*",FN_MC!S125)</f>
        <v>FERRONORTE</v>
      </c>
      <c r="D126" s="99" t="str">
        <f>IF(FN_MC!T125="","*",FN_MC!T125)</f>
        <v>TCS-TGR</v>
      </c>
      <c r="E126" s="99" t="str">
        <f>IF(FN_MC!D125="","*",FN_MC!D125)</f>
        <v>ELSON (TF-526)</v>
      </c>
      <c r="F126" s="99" t="str">
        <f>IF(FN_MC!H125="","*",FN_MC!H125)</f>
        <v>TMR326</v>
      </c>
      <c r="G126" s="99" t="str">
        <f>IF(FN_MC!M125="","*",FN_MC!M125)</f>
        <v>TMR-TLA</v>
      </c>
      <c r="H126" s="154">
        <f>IF(FN_MC!K125="","*",FN_MC!K125)</f>
        <v>321</v>
      </c>
      <c r="I126" s="132">
        <f>IF(FN_MC!O125="","*",FN_MC!O125)</f>
        <v>0.375</v>
      </c>
      <c r="J126" s="132">
        <f>IF(FN_MC!P125="","*",FN_MC!P125)</f>
        <v>6.25E-2</v>
      </c>
      <c r="K126" s="141" t="str">
        <f>IF(FN_MC!AK125="","*",FN_MC!AK125)</f>
        <v>TMR326</v>
      </c>
      <c r="L126" s="141" t="str">
        <f>IF(FN_MC!AM125="","*",FN_MC!AM125)</f>
        <v>TMR-TLA</v>
      </c>
      <c r="M126" s="141">
        <f>IF(FN_MC!AP125="","*",FN_MC!AP125)</f>
        <v>321</v>
      </c>
      <c r="N126" s="141" t="str">
        <f>IF(FN_MC!AM125="","*",FN_MC!AM125)</f>
        <v>TMR-TLA</v>
      </c>
      <c r="O126" s="174">
        <f>FN_MC!BH125</f>
        <v>0</v>
      </c>
      <c r="P126" s="90"/>
      <c r="Q126" s="145" t="str">
        <f>IF($A$2=1,IF(FN_MC!BJ125="","*",FN_MC!BJ125),IF(FN_MC!BK125="","*",FN_MC!BK125))</f>
        <v xml:space="preserve">TP pronta 07:40, nao solicitou o intervalo devido chuva no local </v>
      </c>
    </row>
    <row r="127" spans="1:17" hidden="1">
      <c r="A127" s="97">
        <f>IF(FN_MC!B126="","*",FN_MC!B126)</f>
        <v>46001</v>
      </c>
      <c r="B127" s="98" t="str">
        <f>IF(FN_MC!X126="","*",FN_MC!X126)</f>
        <v>Oportunidade</v>
      </c>
      <c r="C127" s="99" t="str">
        <f>IF(FN_MC!S126="","*",FN_MC!S126)</f>
        <v>FERRONORTE</v>
      </c>
      <c r="D127" s="99" t="str">
        <f>IF(FN_MC!T126="","*",FN_MC!T126)</f>
        <v>TMI-TCS</v>
      </c>
      <c r="E127" s="99" t="str">
        <f>IF(FN_MC!D126="","*",FN_MC!D126)</f>
        <v>MOD FN</v>
      </c>
      <c r="F127" s="99" t="str">
        <f>IF(FN_MC!H126="","*",FN_MC!H126)</f>
        <v>-</v>
      </c>
      <c r="G127" s="99" t="str">
        <f>IF(FN_MC!M126="","*",FN_MC!M126)</f>
        <v>TID-TVI</v>
      </c>
      <c r="H127" s="154">
        <f>IF(FN_MC!K126="","*",FN_MC!K126)</f>
        <v>217</v>
      </c>
      <c r="I127" s="132">
        <f>IF(FN_MC!O126="","*",FN_MC!O126)</f>
        <v>0.41666666666666669</v>
      </c>
      <c r="J127" s="132">
        <f>IF(FN_MC!P126="","*",FN_MC!P126)</f>
        <v>0.125</v>
      </c>
      <c r="K127" s="141" t="str">
        <f>IF(FN_MC!AK126="","*",FN_MC!AK126)</f>
        <v>-</v>
      </c>
      <c r="L127" s="141" t="str">
        <f>IF(FN_MC!AM126="","*",FN_MC!AM126)</f>
        <v>TID-TVI</v>
      </c>
      <c r="M127" s="141">
        <f>IF(FN_MC!AP126="","*",FN_MC!AP126)</f>
        <v>217</v>
      </c>
      <c r="N127" s="141" t="str">
        <f>IF(FN_MC!AM126="","*",FN_MC!AM126)</f>
        <v>TID-TVI</v>
      </c>
      <c r="O127" s="174">
        <f>FN_MC!BH126</f>
        <v>0</v>
      </c>
      <c r="P127" s="90"/>
      <c r="Q127" s="145" t="str">
        <f>IF($A$2=1,IF(FN_MC!BJ126="","*",FN_MC!BJ126),IF(FN_MC!BK126="","*",FN_MC!BK126))</f>
        <v xml:space="preserve">Sem faixa devido cco priorizou a circulação </v>
      </c>
    </row>
    <row r="128" spans="1:17" hidden="1">
      <c r="A128" s="97">
        <f>IF(FN_MC!B127="","*",FN_MC!B127)</f>
        <v>46001</v>
      </c>
      <c r="B128" s="98" t="str">
        <f>IF(FN_MC!X127="","*",FN_MC!X127)</f>
        <v>Oportunidade</v>
      </c>
      <c r="C128" s="99" t="str">
        <f>IF(FN_MC!S127="","*",FN_MC!S127)</f>
        <v>FERRONORTE</v>
      </c>
      <c r="D128" s="99" t="str">
        <f>IF(FN_MC!T127="","*",FN_MC!T127)</f>
        <v>TMI-TCS</v>
      </c>
      <c r="E128" s="99" t="str">
        <f>IF(FN_MC!D127="","*",FN_MC!D127)</f>
        <v>W50</v>
      </c>
      <c r="F128" s="99" t="str">
        <f>IF(FN_MC!H127="","*",FN_MC!H127)</f>
        <v xml:space="preserve">TCS2 </v>
      </c>
      <c r="G128" s="99" t="str">
        <f>IF(FN_MC!M127="","*",FN_MC!M127)</f>
        <v>TID-TVI</v>
      </c>
      <c r="H128" s="154">
        <f>IF(FN_MC!K127="","*",FN_MC!K127)</f>
        <v>217</v>
      </c>
      <c r="I128" s="132">
        <f>IF(FN_MC!O127="","*",FN_MC!O127)</f>
        <v>0.33333333333333331</v>
      </c>
      <c r="J128" s="132">
        <f>IF(FN_MC!P127="","*",FN_MC!P127)</f>
        <v>6.9444444444444447E-4</v>
      </c>
      <c r="K128" s="141" t="str">
        <f>IF(FN_MC!AK127="","*",FN_MC!AK127)</f>
        <v xml:space="preserve">TCS2 </v>
      </c>
      <c r="L128" s="141" t="str">
        <f>IF(FN_MC!AM127="","*",FN_MC!AM127)</f>
        <v>TID-TVI</v>
      </c>
      <c r="M128" s="141">
        <f>IF(FN_MC!AP127="","*",FN_MC!AP127)</f>
        <v>217</v>
      </c>
      <c r="N128" s="141" t="str">
        <f>IF(FN_MC!AM127="","*",FN_MC!AM127)</f>
        <v>TID-TVI</v>
      </c>
      <c r="O128" s="174">
        <f>FN_MC!BH127</f>
        <v>0</v>
      </c>
      <c r="P128" s="90"/>
      <c r="Q128" s="145" t="str">
        <f>IF($A$2=1,IF(FN_MC!BJ127="","*",FN_MC!BJ127),IF(FN_MC!BK127="","*",FN_MC!BK127))</f>
        <v xml:space="preserve">Sem faixa devido cco priorizou a circulação </v>
      </c>
    </row>
    <row r="129" spans="1:17" hidden="1">
      <c r="A129" s="97" t="str">
        <f>IF(FN_MC!B128="","*",FN_MC!B128)</f>
        <v>*</v>
      </c>
      <c r="B129" s="98" t="str">
        <f>IF(FN_MC!X128="","*",FN_MC!X128)</f>
        <v>Sombra de bloco</v>
      </c>
      <c r="C129" s="99" t="str">
        <f>IF(FN_MC!S128="","*",FN_MC!S128)</f>
        <v>FERRONORTE</v>
      </c>
      <c r="D129" s="99" t="str">
        <f>IF(FN_MC!T128="","*",FN_MC!T128)</f>
        <v>TMI-TCS</v>
      </c>
      <c r="E129" s="99" t="str">
        <f>IF(FN_MC!D128="","*",FN_MC!D128)</f>
        <v>V86</v>
      </c>
      <c r="F129" s="99" t="str">
        <f>IF(FN_MC!H128="","*",FN_MC!H128)</f>
        <v>TID2</v>
      </c>
      <c r="G129" s="99" t="str">
        <f>IF(FN_MC!M128="","*",FN_MC!M128)</f>
        <v>TID-TVI</v>
      </c>
      <c r="H129" s="154">
        <f>IF(FN_MC!K128="","*",FN_MC!K128)</f>
        <v>200</v>
      </c>
      <c r="I129" s="132">
        <f>IF(FN_MC!O128="","*",FN_MC!O128)</f>
        <v>0.39583333333333331</v>
      </c>
      <c r="J129" s="132">
        <f>IF(FN_MC!P128="","*",FN_MC!P128)</f>
        <v>6.25E-2</v>
      </c>
      <c r="K129" s="141" t="str">
        <f>IF(FN_MC!AK128="","*",FN_MC!AK128)</f>
        <v>TID2</v>
      </c>
      <c r="L129" s="141" t="str">
        <f>IF(FN_MC!AM128="","*",FN_MC!AM128)</f>
        <v>TID-TVI</v>
      </c>
      <c r="M129" s="141">
        <f>IF(FN_MC!AP128="","*",FN_MC!AP128)</f>
        <v>200</v>
      </c>
      <c r="N129" s="141" t="str">
        <f>IF(FN_MC!AM128="","*",FN_MC!AM128)</f>
        <v>TID-TVI</v>
      </c>
      <c r="O129" s="174">
        <f>FN_MC!BH128</f>
        <v>0</v>
      </c>
      <c r="P129" s="90"/>
      <c r="Q129" s="145" t="str">
        <f>IF($A$2=1,IF(FN_MC!BJ128="","*",FN_MC!BJ128),IF(FN_MC!BK128="","*",FN_MC!BK128))</f>
        <v xml:space="preserve">Parada programada </v>
      </c>
    </row>
    <row r="130" spans="1:17" hidden="1">
      <c r="A130" s="97">
        <f>IF(FN_MC!B129="","*",FN_MC!B129)</f>
        <v>46001</v>
      </c>
      <c r="B130" s="98" t="str">
        <f>IF(FN_MC!X129="","*",FN_MC!X129)</f>
        <v>Oportunidade</v>
      </c>
      <c r="C130" s="99" t="str">
        <f>IF(FN_MC!S129="","*",FN_MC!S129)</f>
        <v>FERRONORTE</v>
      </c>
      <c r="D130" s="99" t="str">
        <f>IF(FN_MC!T129="","*",FN_MC!T129)</f>
        <v>TMI-TCS</v>
      </c>
      <c r="E130" s="99" t="str">
        <f>IF(FN_MC!D129="","*",FN_MC!D129)</f>
        <v>FRANCISCO (TF-670)</v>
      </c>
      <c r="F130" s="99" t="str">
        <f>IF(FN_MC!H129="","*",FN_MC!H129)</f>
        <v>TIN1</v>
      </c>
      <c r="G130" s="99" t="str">
        <f>IF(FN_MC!M129="","*",FN_MC!M129)</f>
        <v>TIN</v>
      </c>
      <c r="H130" s="154">
        <f>IF(FN_MC!K129="","*",FN_MC!K129)</f>
        <v>109.1</v>
      </c>
      <c r="I130" s="132">
        <f>IF(FN_MC!O129="","*",FN_MC!O129)</f>
        <v>0.375</v>
      </c>
      <c r="J130" s="132">
        <f>IF(FN_MC!P129="","*",FN_MC!P129)</f>
        <v>6.25E-2</v>
      </c>
      <c r="K130" s="141" t="str">
        <f>IF(FN_MC!AK129="","*",FN_MC!AK129)</f>
        <v>TIN1</v>
      </c>
      <c r="L130" s="141" t="str">
        <f>IF(FN_MC!AM129="","*",FN_MC!AM129)</f>
        <v>TIN</v>
      </c>
      <c r="M130" s="141">
        <f>IF(FN_MC!AP129="","*",FN_MC!AP129)</f>
        <v>109.1</v>
      </c>
      <c r="N130" s="141" t="str">
        <f>IF(FN_MC!AM129="","*",FN_MC!AM129)</f>
        <v>TIN</v>
      </c>
      <c r="O130" s="174">
        <f>FN_MC!BH129</f>
        <v>0</v>
      </c>
      <c r="P130" s="90"/>
      <c r="Q130" s="145" t="str">
        <f>IF($A$2=1,IF(FN_MC!BJ129="","*",FN_MC!BJ129),IF(FN_MC!BK129="","*",FN_MC!BK129))</f>
        <v xml:space="preserve">TP pronta 07:40, nao solicitou o intervalo devido chuva no local </v>
      </c>
    </row>
    <row r="131" spans="1:17" ht="21" hidden="1" customHeight="1">
      <c r="A131" s="97">
        <f>IF(FN_MC!B130="","*",FN_MC!B130)</f>
        <v>46001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TMI-TCS</v>
      </c>
      <c r="E131" s="99" t="str">
        <f>IF(FN_MC!D130="","*",FN_MC!D130)</f>
        <v>ANISIO (TF-514)</v>
      </c>
      <c r="F131" s="99" t="str">
        <f>IF(FN_MC!H130="","*",FN_MC!H130)</f>
        <v>TAP2</v>
      </c>
      <c r="G131" s="99" t="str">
        <f>IF(FN_MC!M130="","*",FN_MC!M130)</f>
        <v>TAP</v>
      </c>
      <c r="H131" s="154">
        <f>IF(FN_MC!K130="","*",FN_MC!K130)</f>
        <v>23.3</v>
      </c>
      <c r="I131" s="132">
        <f>IF(FN_MC!O130="","*",FN_MC!O130)</f>
        <v>0.375</v>
      </c>
      <c r="J131" s="132">
        <f>IF(FN_MC!P130="","*",FN_MC!P130)</f>
        <v>4.1666666666666664E-2</v>
      </c>
      <c r="K131" s="141" t="str">
        <f>IF(FN_MC!AK130="","*",FN_MC!AK130)</f>
        <v>TAP2</v>
      </c>
      <c r="L131" s="141" t="str">
        <f>IF(FN_MC!AM130="","*",FN_MC!AM130)</f>
        <v>TAP</v>
      </c>
      <c r="M131" s="141">
        <f>IF(FN_MC!AP130="","*",FN_MC!AP130)</f>
        <v>23.3</v>
      </c>
      <c r="N131" s="141" t="str">
        <f>IF(FN_MC!AM130="","*",FN_MC!AM130)</f>
        <v>TAP</v>
      </c>
      <c r="O131" s="174">
        <f>FN_MC!BH130</f>
        <v>2</v>
      </c>
      <c r="P131" s="90"/>
      <c r="Q131" s="145" t="str">
        <f>IF($A$2=1,IF(FN_MC!BJ130="","*",FN_MC!BJ130),IF(FN_MC!BK130="","*",FN_MC!BK130))</f>
        <v>TP pronta 11:40, realizado intervado troca pedaço do trilho das 11:46 ate 12:46/ prod 12 metros</v>
      </c>
    </row>
    <row r="132" spans="1:17" hidden="1">
      <c r="A132" s="97">
        <f>IF(FN_MC!B131="","*",FN_MC!B131)</f>
        <v>46001</v>
      </c>
      <c r="B132" s="98" t="str">
        <f>IF(FN_MC!X131="","*",FN_MC!X131)</f>
        <v>Oportunidade</v>
      </c>
      <c r="C132" s="99" t="str">
        <f>IF(FN_MC!S131="","*",FN_MC!S131)</f>
        <v>MALHA CENTRAL</v>
      </c>
      <c r="D132" s="99" t="str">
        <f>IF(FN_MC!T131="","*",FN_MC!T131)</f>
        <v>RAMAL</v>
      </c>
      <c r="E132" s="99" t="str">
        <f>IF(FN_MC!D131="","*",FN_MC!D131)</f>
        <v>V42</v>
      </c>
      <c r="F132" s="99" t="str">
        <f>IF(FN_MC!H131="","*",FN_MC!H131)</f>
        <v>ZGT1</v>
      </c>
      <c r="G132" s="99" t="str">
        <f>IF(FN_MC!M131="","*",FN_MC!M131)</f>
        <v>ZGT-ZXE</v>
      </c>
      <c r="H132" s="154">
        <f>IF(FN_MC!K131="","*",FN_MC!K131)</f>
        <v>313</v>
      </c>
      <c r="I132" s="132">
        <f>IF(FN_MC!O131="","*",FN_MC!O131)</f>
        <v>0.35416666666666669</v>
      </c>
      <c r="J132" s="132">
        <f>IF(FN_MC!P131="","*",FN_MC!P131)</f>
        <v>0.16666666666666666</v>
      </c>
      <c r="K132" s="141" t="str">
        <f>IF(FN_MC!AK131="","*",FN_MC!AK131)</f>
        <v>ZGT1</v>
      </c>
      <c r="L132" s="141" t="str">
        <f>IF(FN_MC!AM131="","*",FN_MC!AM131)</f>
        <v>ZGT-ZXE</v>
      </c>
      <c r="M132" s="141">
        <f>IF(FN_MC!AP131="","*",FN_MC!AP131)</f>
        <v>313</v>
      </c>
      <c r="N132" s="141" t="str">
        <f>IF(FN_MC!AM131="","*",FN_MC!AM131)</f>
        <v>ZGT-ZXE</v>
      </c>
      <c r="O132" s="174">
        <f>FN_MC!BH131</f>
        <v>1</v>
      </c>
      <c r="P132" s="90"/>
      <c r="Q132" s="145" t="str">
        <f>IF($A$2=1,IF(FN_MC!BJ131="","*",FN_MC!BJ131),IF(FN_MC!BK131="","*",FN_MC!BK131))</f>
        <v xml:space="preserve">MC1 10:05, previsao apos M64 </v>
      </c>
    </row>
    <row r="133" spans="1:17" ht="27" hidden="1" customHeight="1">
      <c r="A133" s="97">
        <f>IF(FN_MC!B132="","*",FN_MC!B132)</f>
        <v>46001</v>
      </c>
      <c r="B133" s="98" t="str">
        <f>IF(FN_MC!X132="","*",FN_MC!X132)</f>
        <v>Oportunidade</v>
      </c>
      <c r="C133" s="99" t="str">
        <f>IF(FN_MC!S132="","*",FN_MC!S132)</f>
        <v>MALHA CENTRAL</v>
      </c>
      <c r="D133" s="99" t="str">
        <f>IF(FN_MC!T132="","*",FN_MC!T132)</f>
        <v>RAMAL</v>
      </c>
      <c r="E133" s="99" t="str">
        <f>IF(FN_MC!D132="","*",FN_MC!D132)</f>
        <v>E17</v>
      </c>
      <c r="F133" s="99" t="str">
        <f>IF(FN_MC!H132="","*",FN_MC!H132)</f>
        <v>ZDK1</v>
      </c>
      <c r="G133" s="99" t="str">
        <f>IF(FN_MC!M132="","*",FN_MC!M132)</f>
        <v>ZDK-ZVT</v>
      </c>
      <c r="H133" s="154">
        <f>IF(FN_MC!K132="","*",FN_MC!K132)</f>
        <v>251</v>
      </c>
      <c r="I133" s="132">
        <f>IF(FN_MC!O132="","*",FN_MC!O132)</f>
        <v>0.375</v>
      </c>
      <c r="J133" s="132">
        <f>IF(FN_MC!P132="","*",FN_MC!P132)</f>
        <v>0.125</v>
      </c>
      <c r="K133" s="141" t="str">
        <f>IF(FN_MC!AK132="","*",FN_MC!AK132)</f>
        <v>ZDK1</v>
      </c>
      <c r="L133" s="141" t="str">
        <f>IF(FN_MC!AM132="","*",FN_MC!AM132)</f>
        <v>ZDK-ZVT</v>
      </c>
      <c r="M133" s="141">
        <f>IF(FN_MC!AP132="","*",FN_MC!AP132)</f>
        <v>251</v>
      </c>
      <c r="N133" s="141" t="str">
        <f>IF(FN_MC!AM132="","*",FN_MC!AM132)</f>
        <v>ZDK-ZVT</v>
      </c>
      <c r="O133" s="174">
        <f>FN_MC!BH132</f>
        <v>2</v>
      </c>
      <c r="P133" s="90"/>
      <c r="Q133" s="145" t="str">
        <f>IF($A$2=1,IF(FN_MC!BJ132="","*",FN_MC!BJ132),IF(FN_MC!BK132="","*",FN_MC!BK132))</f>
        <v>MC1 09:48, segue em intervalo para execução da solda / prod</v>
      </c>
    </row>
    <row r="134" spans="1:17" hidden="1">
      <c r="A134" s="97">
        <f>IF(FN_MC!B133="","*",FN_MC!B133)</f>
        <v>46001</v>
      </c>
      <c r="B134" s="98" t="str">
        <f>IF(FN_MC!X133="","*",FN_MC!X133)</f>
        <v>Oportunidade</v>
      </c>
      <c r="C134" s="99" t="str">
        <f>IF(FN_MC!S133="","*",FN_MC!S133)</f>
        <v>MALHA CENTRAL</v>
      </c>
      <c r="D134" s="99" t="str">
        <f>IF(FN_MC!T133="","*",FN_MC!T133)</f>
        <v>PPN-POV</v>
      </c>
      <c r="E134" s="99" t="str">
        <f>IF(FN_MC!D133="","*",FN_MC!D133)</f>
        <v>A13</v>
      </c>
      <c r="F134" s="99" t="str">
        <f>IF(FN_MC!H133="","*",FN_MC!H133)</f>
        <v>PEN</v>
      </c>
      <c r="G134" s="99" t="str">
        <f>IF(FN_MC!M133="","*",FN_MC!M133)</f>
        <v>PEN-PUR</v>
      </c>
      <c r="H134" s="154">
        <f>IF(FN_MC!K133="","*",FN_MC!K133)</f>
        <v>1200</v>
      </c>
      <c r="I134" s="132">
        <f>IF(FN_MC!O133="","*",FN_MC!O133)</f>
        <v>0.5</v>
      </c>
      <c r="J134" s="132">
        <f>IF(FN_MC!P133="","*",FN_MC!P133)</f>
        <v>4.1666666666666664E-2</v>
      </c>
      <c r="K134" s="141" t="str">
        <f>IF(FN_MC!AK133="","*",FN_MC!AK133)</f>
        <v>PEN</v>
      </c>
      <c r="L134" s="141" t="str">
        <f>IF(FN_MC!AM133="","*",FN_MC!AM133)</f>
        <v>PEN-PUR</v>
      </c>
      <c r="M134" s="141">
        <f>IF(FN_MC!AP133="","*",FN_MC!AP133)</f>
        <v>1200</v>
      </c>
      <c r="N134" s="141" t="str">
        <f>IF(FN_MC!AM133="","*",FN_MC!AM133)</f>
        <v>PEN-PUR</v>
      </c>
      <c r="O134" s="174">
        <f>FN_MC!BH133</f>
        <v>1</v>
      </c>
      <c r="P134" s="90"/>
      <c r="Q134" s="145" t="str">
        <f>IF($A$2=1,IF(FN_MC!BJ133="","*",FN_MC!BJ133),IF(FN_MC!BK133="","*",FN_MC!BK133))</f>
        <v>Aguardando envio MC1, previsao 12hrs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4" t="str">
        <f>IF(FN_MC!K134="","*",FN_MC!K134)</f>
        <v>*</v>
      </c>
      <c r="I135" s="132" t="str">
        <f>IF(FN_MC!O134="","*",FN_MC!O134)</f>
        <v>*</v>
      </c>
      <c r="J135" s="132" t="str">
        <f>IF(FN_MC!P134="","*",FN_MC!P134)</f>
        <v>*</v>
      </c>
      <c r="K135" s="141" t="str">
        <f>IF(FN_MC!AK134="","*",FN_MC!AK134)</f>
        <v>-</v>
      </c>
      <c r="L135" s="141" t="str">
        <f>IF(FN_MC!AM134="","*",FN_MC!AM134)</f>
        <v>-</v>
      </c>
      <c r="M135" s="141" t="str">
        <f>IF(FN_MC!AP134="","*",FN_MC!AP134)</f>
        <v>-</v>
      </c>
      <c r="N135" s="141" t="str">
        <f>IF(FN_MC!AM134="","*",FN_MC!AM134)</f>
        <v>-</v>
      </c>
      <c r="O135" s="174">
        <f>FN_MC!BH134</f>
        <v>0</v>
      </c>
      <c r="P135" s="90"/>
      <c r="Q135" s="145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4" t="str">
        <f>IF(FN_MC!K135="","*",FN_MC!K135)</f>
        <v>*</v>
      </c>
      <c r="I136" s="132" t="str">
        <f>IF(FN_MC!O135="","*",FN_MC!O135)</f>
        <v>*</v>
      </c>
      <c r="J136" s="132" t="str">
        <f>IF(FN_MC!P135="","*",FN_MC!P135)</f>
        <v>*</v>
      </c>
      <c r="K136" s="141" t="str">
        <f>IF(FN_MC!AK135="","*",FN_MC!AK135)</f>
        <v>-</v>
      </c>
      <c r="L136" s="141" t="str">
        <f>IF(FN_MC!AM135="","*",FN_MC!AM135)</f>
        <v>-</v>
      </c>
      <c r="M136" s="141" t="str">
        <f>IF(FN_MC!AP135="","*",FN_MC!AP135)</f>
        <v>-</v>
      </c>
      <c r="N136" s="141" t="str">
        <f>IF(FN_MC!AM135="","*",FN_MC!AM135)</f>
        <v>-</v>
      </c>
      <c r="O136" s="174">
        <f>FN_MC!BH135</f>
        <v>0</v>
      </c>
      <c r="P136" s="90"/>
      <c r="Q136" s="145" t="str">
        <f>IF($A$2=1,IF(FN_MC!BJ135="","*",FN_MC!BJ135),IF(FN_MC!BK135="","*",FN_MC!BK135))</f>
        <v>*</v>
      </c>
    </row>
    <row r="137" spans="1:17" hidden="1">
      <c r="A137" s="97">
        <f>IF(FN_MC!B136="","*",FN_MC!B136)</f>
        <v>46002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TGR-TRO</v>
      </c>
      <c r="E137" s="99" t="str">
        <f>IF(FN_MC!D136="","*",FN_MC!D136)</f>
        <v>W70</v>
      </c>
      <c r="F137" s="99" t="str">
        <f>IF(FN_MC!H136="","*",FN_MC!H136)</f>
        <v>TAG</v>
      </c>
      <c r="G137" s="99" t="str">
        <f>IF(FN_MC!M136="","*",FN_MC!M136)</f>
        <v>TGR-TBE</v>
      </c>
      <c r="H137" s="154">
        <f>IF(FN_MC!K136="","*",FN_MC!K136)</f>
        <v>504</v>
      </c>
      <c r="I137" s="132">
        <f>IF(FN_MC!O136="","*",FN_MC!O136)</f>
        <v>0.33333333333333331</v>
      </c>
      <c r="J137" s="132">
        <f>IF(FN_MC!P136="","*",FN_MC!P136)</f>
        <v>8.3333333333333329E-2</v>
      </c>
      <c r="K137" s="141" t="str">
        <f>IF(FN_MC!AK136="","*",FN_MC!AK136)</f>
        <v>TAG</v>
      </c>
      <c r="L137" s="141" t="str">
        <f>IF(FN_MC!AM136="","*",FN_MC!AM136)</f>
        <v>TGR-TBE</v>
      </c>
      <c r="M137" s="141">
        <f>IF(FN_MC!AP136="","*",FN_MC!AP136)</f>
        <v>504</v>
      </c>
      <c r="N137" s="141" t="str">
        <f>IF(FN_MC!AM136="","*",FN_MC!AM136)</f>
        <v>TGR-TBE</v>
      </c>
      <c r="O137" s="174">
        <f>FN_MC!BH136</f>
        <v>0</v>
      </c>
      <c r="P137" s="90"/>
      <c r="Q137" s="145" t="str">
        <f>IF($A$2=1,IF(FN_MC!BJ136="","*",FN_MC!BJ136),IF(FN_MC!BK136="","*",FN_MC!BK136))</f>
        <v>*</v>
      </c>
    </row>
    <row r="138" spans="1:17" hidden="1">
      <c r="A138" s="97">
        <f>IF(FN_MC!B137="","*",FN_MC!B137)</f>
        <v>46002</v>
      </c>
      <c r="B138" s="98" t="str">
        <f>IF(FN_MC!X137="","*",FN_MC!X137)</f>
        <v>Contrato</v>
      </c>
      <c r="C138" s="99" t="str">
        <f>IF(FN_MC!S137="","*",FN_MC!S137)</f>
        <v>FERRONORTE</v>
      </c>
      <c r="D138" s="99" t="str">
        <f>IF(FN_MC!T137="","*",FN_MC!T137)</f>
        <v>TCS-TGR</v>
      </c>
      <c r="E138" s="99" t="str">
        <f>IF(FN_MC!D137="","*",FN_MC!D137)</f>
        <v>A60</v>
      </c>
      <c r="F138" s="99" t="str">
        <f>IF(FN_MC!H137="","*",FN_MC!H137)</f>
        <v>TGR</v>
      </c>
      <c r="G138" s="99" t="str">
        <f>IF(FN_MC!M137="","*",FN_MC!M137)</f>
        <v>TGR-TIQ</v>
      </c>
      <c r="H138" s="154">
        <f>IF(FN_MC!K137="","*",FN_MC!K137)</f>
        <v>501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TGR</v>
      </c>
      <c r="L138" s="141" t="str">
        <f>IF(FN_MC!AM137="","*",FN_MC!AM137)</f>
        <v>TGR-TIQ</v>
      </c>
      <c r="M138" s="141">
        <f>IF(FN_MC!AP137="","*",FN_MC!AP137)</f>
        <v>501</v>
      </c>
      <c r="N138" s="141" t="str">
        <f>IF(FN_MC!AM137="","*",FN_MC!AM137)</f>
        <v>TGR-TIQ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46002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MOD FN</v>
      </c>
      <c r="F139" s="99" t="str">
        <f>IF(FN_MC!H138="","*",FN_MC!H138)</f>
        <v>-</v>
      </c>
      <c r="G139" s="99" t="str">
        <f>IF(FN_MC!M138="","*",FN_MC!M138)</f>
        <v>TID-TVI</v>
      </c>
      <c r="H139" s="154">
        <f>IF(FN_MC!K138="","*",FN_MC!K138)</f>
        <v>217</v>
      </c>
      <c r="I139" s="132">
        <f>IF(FN_MC!O138="","*",FN_MC!O138)</f>
        <v>0.41666666666666669</v>
      </c>
      <c r="J139" s="132">
        <f>IF(FN_MC!P138="","*",FN_MC!P138)</f>
        <v>8.3333333333333329E-2</v>
      </c>
      <c r="K139" s="141" t="str">
        <f>IF(FN_MC!AK138="","*",FN_MC!AK138)</f>
        <v>-</v>
      </c>
      <c r="L139" s="141" t="str">
        <f>IF(FN_MC!AM138="","*",FN_MC!AM138)</f>
        <v>TID-TVI</v>
      </c>
      <c r="M139" s="141">
        <f>IF(FN_MC!AP138="","*",FN_MC!AP138)</f>
        <v>217</v>
      </c>
      <c r="N139" s="141" t="str">
        <f>IF(FN_MC!AM138="","*",FN_MC!AM138)</f>
        <v>TID-TVI</v>
      </c>
      <c r="O139" s="174">
        <f>FN_MC!BH138</f>
        <v>0</v>
      </c>
      <c r="P139" s="90"/>
      <c r="Q139" s="145" t="str">
        <f>IF($A$2=1,IF(FN_MC!BJ138="","*",FN_MC!BJ138),IF(FN_MC!BK138="","*",FN_MC!BK138))</f>
        <v>*</v>
      </c>
    </row>
    <row r="140" spans="1:17" hidden="1">
      <c r="A140" s="97">
        <f>IF(FN_MC!B139="","*",FN_MC!B139)</f>
        <v>46002</v>
      </c>
      <c r="B140" s="98" t="str">
        <f>IF(FN_MC!X139="","*",FN_MC!X139)</f>
        <v>Oportunidade</v>
      </c>
      <c r="C140" s="99" t="str">
        <f>IF(FN_MC!S139="","*",FN_MC!S139)</f>
        <v>FERRONORTE</v>
      </c>
      <c r="D140" s="99" t="str">
        <f>IF(FN_MC!T139="","*",FN_MC!T139)</f>
        <v>TMI-TCS</v>
      </c>
      <c r="E140" s="99" t="str">
        <f>IF(FN_MC!D139="","*",FN_MC!D139)</f>
        <v>W50</v>
      </c>
      <c r="F140" s="99" t="str">
        <f>IF(FN_MC!H139="","*",FN_MC!H139)</f>
        <v xml:space="preserve">TCS2 </v>
      </c>
      <c r="G140" s="99" t="str">
        <f>IF(FN_MC!M139="","*",FN_MC!M139)</f>
        <v>TID-TVI</v>
      </c>
      <c r="H140" s="154">
        <f>IF(FN_MC!K139="","*",FN_MC!K139)</f>
        <v>217</v>
      </c>
      <c r="I140" s="132">
        <f>IF(FN_MC!O139="","*",FN_MC!O139)</f>
        <v>0.33333333333333331</v>
      </c>
      <c r="J140" s="132">
        <f>IF(FN_MC!P139="","*",FN_MC!P139)</f>
        <v>6.9444444444444447E-4</v>
      </c>
      <c r="K140" s="141" t="str">
        <f>IF(FN_MC!AK139="","*",FN_MC!AK139)</f>
        <v xml:space="preserve">TCS2 </v>
      </c>
      <c r="L140" s="141" t="str">
        <f>IF(FN_MC!AM139="","*",FN_MC!AM139)</f>
        <v>TID-TVI</v>
      </c>
      <c r="M140" s="141">
        <f>IF(FN_MC!AP139="","*",FN_MC!AP139)</f>
        <v>217</v>
      </c>
      <c r="N140" s="141" t="str">
        <f>IF(FN_MC!AM139="","*",FN_MC!AM139)</f>
        <v>TID-TVI</v>
      </c>
      <c r="O140" s="174">
        <f>FN_MC!BH139</f>
        <v>0</v>
      </c>
      <c r="P140" s="90"/>
      <c r="Q140" s="145" t="str">
        <f>IF($A$2=1,IF(FN_MC!BJ139="","*",FN_MC!BJ139),IF(FN_MC!BK139="","*",FN_MC!BK139))</f>
        <v>*</v>
      </c>
    </row>
    <row r="141" spans="1:17" ht="28.5" hidden="1" customHeight="1">
      <c r="A141" s="97">
        <f>IF(FN_MC!B140="","*",FN_MC!B140)</f>
        <v>46002</v>
      </c>
      <c r="B141" s="98" t="str">
        <f>IF(FN_MC!X140="","*",FN_MC!X140)</f>
        <v>Oportunidade</v>
      </c>
      <c r="C141" s="99" t="str">
        <f>IF(FN_MC!S140="","*",FN_MC!S140)</f>
        <v>FERRONORTE</v>
      </c>
      <c r="D141" s="99" t="str">
        <f>IF(FN_MC!T140="","*",FN_MC!T140)</f>
        <v>TMI-TCS</v>
      </c>
      <c r="E141" s="99" t="str">
        <f>IF(FN_MC!D140="","*",FN_MC!D140)</f>
        <v>V86</v>
      </c>
      <c r="F141" s="99" t="str">
        <f>IF(FN_MC!H140="","*",FN_MC!H140)</f>
        <v>TID2</v>
      </c>
      <c r="G141" s="99" t="str">
        <f>IF(FN_MC!M140="","*",FN_MC!M140)</f>
        <v>TID-TVI</v>
      </c>
      <c r="H141" s="154">
        <f>IF(FN_MC!K140="","*",FN_MC!K140)</f>
        <v>200</v>
      </c>
      <c r="I141" s="132">
        <f>IF(FN_MC!O140="","*",FN_MC!O140)</f>
        <v>0.39583333333333331</v>
      </c>
      <c r="J141" s="132">
        <f>IF(FN_MC!P140="","*",FN_MC!P140)</f>
        <v>6.25E-2</v>
      </c>
      <c r="K141" s="141" t="str">
        <f>IF(FN_MC!AK140="","*",FN_MC!AK140)</f>
        <v>TID2</v>
      </c>
      <c r="L141" s="141" t="str">
        <f>IF(FN_MC!AM140="","*",FN_MC!AM140)</f>
        <v>TID-TVI</v>
      </c>
      <c r="M141" s="141">
        <f>IF(FN_MC!AP140="","*",FN_MC!AP140)</f>
        <v>200</v>
      </c>
      <c r="N141" s="141" t="str">
        <f>IF(FN_MC!AM140="","*",FN_MC!AM140)</f>
        <v>TID-TVI</v>
      </c>
      <c r="O141" s="174">
        <f>FN_MC!BH140</f>
        <v>0</v>
      </c>
      <c r="P141" s="90"/>
      <c r="Q141" s="145" t="str">
        <f>IF($A$2=1,IF(FN_MC!BJ140="","*",FN_MC!BJ140),IF(FN_MC!BK140="","*",FN_MC!BK140))</f>
        <v>*</v>
      </c>
    </row>
    <row r="142" spans="1:17" hidden="1">
      <c r="A142" s="97">
        <f>IF(FN_MC!B141="","*",FN_MC!B141)</f>
        <v>46002</v>
      </c>
      <c r="B142" s="98" t="str">
        <f>IF(FN_MC!X141="","*",FN_MC!X141)</f>
        <v>Oportunidade</v>
      </c>
      <c r="C142" s="99" t="str">
        <f>IF(FN_MC!S141="","*",FN_MC!S141)</f>
        <v>FERRONORTE</v>
      </c>
      <c r="D142" s="99" t="str">
        <f>IF(FN_MC!T141="","*",FN_MC!T141)</f>
        <v>TMI-TCS</v>
      </c>
      <c r="E142" s="99" t="str">
        <f>IF(FN_MC!D141="","*",FN_MC!D141)</f>
        <v>FRANCISCO (TF-670)</v>
      </c>
      <c r="F142" s="99" t="str">
        <f>IF(FN_MC!H141="","*",FN_MC!H141)</f>
        <v>TIN1</v>
      </c>
      <c r="G142" s="99" t="str">
        <f>IF(FN_MC!M141="","*",FN_MC!M141)</f>
        <v>TIN</v>
      </c>
      <c r="H142" s="154">
        <f>IF(FN_MC!K141="","*",FN_MC!K141)</f>
        <v>109.1</v>
      </c>
      <c r="I142" s="132">
        <f>IF(FN_MC!O141="","*",FN_MC!O141)</f>
        <v>0.375</v>
      </c>
      <c r="J142" s="132">
        <f>IF(FN_MC!P141="","*",FN_MC!P141)</f>
        <v>6.25E-2</v>
      </c>
      <c r="K142" s="141" t="str">
        <f>IF(FN_MC!AK141="","*",FN_MC!AK141)</f>
        <v>TIN1</v>
      </c>
      <c r="L142" s="141" t="str">
        <f>IF(FN_MC!AM141="","*",FN_MC!AM141)</f>
        <v>TIN</v>
      </c>
      <c r="M142" s="141">
        <f>IF(FN_MC!AP141="","*",FN_MC!AP141)</f>
        <v>109.1</v>
      </c>
      <c r="N142" s="141" t="str">
        <f>IF(FN_MC!AM141="","*",FN_MC!AM141)</f>
        <v>TIN</v>
      </c>
      <c r="O142" s="174">
        <f>FN_MC!BH141</f>
        <v>0</v>
      </c>
      <c r="P142" s="90"/>
      <c r="Q142" s="145" t="str">
        <f>IF($A$2=1,IF(FN_MC!BJ141="","*",FN_MC!BJ141),IF(FN_MC!BK141="","*",FN_MC!BK141))</f>
        <v>*</v>
      </c>
    </row>
    <row r="143" spans="1:17" hidden="1">
      <c r="A143" s="97">
        <f>IF(FN_MC!B142="","*",FN_MC!B142)</f>
        <v>46002</v>
      </c>
      <c r="B143" s="98" t="str">
        <f>IF(FN_MC!X142="","*",FN_MC!X142)</f>
        <v>Oportunidade</v>
      </c>
      <c r="C143" s="99" t="str">
        <f>IF(FN_MC!S142="","*",FN_MC!S142)</f>
        <v>FERRONORTE</v>
      </c>
      <c r="D143" s="99" t="str">
        <f>IF(FN_MC!T142="","*",FN_MC!T142)</f>
        <v>TMI-TCS</v>
      </c>
      <c r="E143" s="99" t="str">
        <f>IF(FN_MC!D142="","*",FN_MC!D142)</f>
        <v>ANISIO (TF-514)</v>
      </c>
      <c r="F143" s="99" t="str">
        <f>IF(FN_MC!H142="","*",FN_MC!H142)</f>
        <v>TAP2</v>
      </c>
      <c r="G143" s="99" t="str">
        <f>IF(FN_MC!M142="","*",FN_MC!M142)</f>
        <v>TAP</v>
      </c>
      <c r="H143" s="154">
        <f>IF(FN_MC!K142="","*",FN_MC!K142)</f>
        <v>23.3</v>
      </c>
      <c r="I143" s="132">
        <f>IF(FN_MC!O142="","*",FN_MC!O142)</f>
        <v>0.375</v>
      </c>
      <c r="J143" s="132">
        <f>IF(FN_MC!P142="","*",FN_MC!P142)</f>
        <v>6.25E-2</v>
      </c>
      <c r="K143" s="141" t="str">
        <f>IF(FN_MC!AK142="","*",FN_MC!AK142)</f>
        <v>TAP2</v>
      </c>
      <c r="L143" s="141" t="str">
        <f>IF(FN_MC!AM142="","*",FN_MC!AM142)</f>
        <v>TAP</v>
      </c>
      <c r="M143" s="141">
        <f>IF(FN_MC!AP142="","*",FN_MC!AP142)</f>
        <v>23.3</v>
      </c>
      <c r="N143" s="141" t="str">
        <f>IF(FN_MC!AM142="","*",FN_MC!AM142)</f>
        <v>TAP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46002</v>
      </c>
      <c r="B144" s="98" t="str">
        <f>IF(FN_MC!X143="","*",FN_MC!X143)</f>
        <v>Oportunidade</v>
      </c>
      <c r="C144" s="99" t="str">
        <f>IF(FN_MC!S143="","*",FN_MC!S143)</f>
        <v>MALHA CENTRAL</v>
      </c>
      <c r="D144" s="99" t="str">
        <f>IF(FN_MC!T143="","*",FN_MC!T143)</f>
        <v>RAMAL</v>
      </c>
      <c r="E144" s="99" t="str">
        <f>IF(FN_MC!D143="","*",FN_MC!D143)</f>
        <v>V42</v>
      </c>
      <c r="F144" s="99" t="str">
        <f>IF(FN_MC!H143="","*",FN_MC!H143)</f>
        <v>ZGT1</v>
      </c>
      <c r="G144" s="99" t="str">
        <f>IF(FN_MC!M143="","*",FN_MC!M143)</f>
        <v>ZGT-ZXE</v>
      </c>
      <c r="H144" s="154">
        <f>IF(FN_MC!K143="","*",FN_MC!K143)</f>
        <v>313</v>
      </c>
      <c r="I144" s="132">
        <f>IF(FN_MC!O143="","*",FN_MC!O143)</f>
        <v>0.35416666666666669</v>
      </c>
      <c r="J144" s="132">
        <f>IF(FN_MC!P143="","*",FN_MC!P143)</f>
        <v>0.16666666666666666</v>
      </c>
      <c r="K144" s="141" t="str">
        <f>IF(FN_MC!AK143="","*",FN_MC!AK143)</f>
        <v>ZGT1</v>
      </c>
      <c r="L144" s="141" t="str">
        <f>IF(FN_MC!AM143="","*",FN_MC!AM143)</f>
        <v>ZGT-ZXE</v>
      </c>
      <c r="M144" s="141">
        <f>IF(FN_MC!AP143="","*",FN_MC!AP143)</f>
        <v>313</v>
      </c>
      <c r="N144" s="141" t="str">
        <f>IF(FN_MC!AM143="","*",FN_MC!AM143)</f>
        <v>ZGT-ZXE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>
        <f>IF(FN_MC!B144="","*",FN_MC!B144)</f>
        <v>46002</v>
      </c>
      <c r="B145" s="98" t="str">
        <f>IF(FN_MC!X144="","*",FN_MC!X144)</f>
        <v>Oportunidade</v>
      </c>
      <c r="C145" s="99" t="str">
        <f>IF(FN_MC!S144="","*",FN_MC!S144)</f>
        <v>MALHA CENTRAL</v>
      </c>
      <c r="D145" s="99" t="str">
        <f>IF(FN_MC!T144="","*",FN_MC!T144)</f>
        <v>RAMAL</v>
      </c>
      <c r="E145" s="99" t="str">
        <f>IF(FN_MC!D144="","*",FN_MC!D144)</f>
        <v>E17</v>
      </c>
      <c r="F145" s="99" t="str">
        <f>IF(FN_MC!H144="","*",FN_MC!H144)</f>
        <v>ZDK1</v>
      </c>
      <c r="G145" s="99" t="str">
        <f>IF(FN_MC!M144="","*",FN_MC!M144)</f>
        <v>ZDK-ZVT</v>
      </c>
      <c r="H145" s="154">
        <f>IF(FN_MC!K144="","*",FN_MC!K144)</f>
        <v>251</v>
      </c>
      <c r="I145" s="132">
        <f>IF(FN_MC!O144="","*",FN_MC!O144)</f>
        <v>0.375</v>
      </c>
      <c r="J145" s="132">
        <f>IF(FN_MC!P144="","*",FN_MC!P144)</f>
        <v>0.125</v>
      </c>
      <c r="K145" s="141" t="str">
        <f>IF(FN_MC!AK144="","*",FN_MC!AK144)</f>
        <v>ZDK1</v>
      </c>
      <c r="L145" s="141" t="str">
        <f>IF(FN_MC!AM144="","*",FN_MC!AM144)</f>
        <v>ZDK-ZVT</v>
      </c>
      <c r="M145" s="141">
        <f>IF(FN_MC!AP144="","*",FN_MC!AP144)</f>
        <v>251</v>
      </c>
      <c r="N145" s="141" t="str">
        <f>IF(FN_MC!AM144="","*",FN_MC!AM144)</f>
        <v>ZDK-ZVT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4" t="str">
        <f>IF(FN_MC!K147="","*",FN_MC!K147)</f>
        <v>*</v>
      </c>
      <c r="I148" s="132" t="str">
        <f>IF(FN_MC!O147="","*",FN_MC!O147)</f>
        <v>*</v>
      </c>
      <c r="J148" s="132" t="str">
        <f>IF(FN_MC!P147="","*",FN_MC!P147)</f>
        <v>*</v>
      </c>
      <c r="K148" s="141" t="str">
        <f>IF(FN_MC!AK147="","*",FN_MC!AK147)</f>
        <v>-</v>
      </c>
      <c r="L148" s="141" t="str">
        <f>IF(FN_MC!AM147="","*",FN_MC!AM147)</f>
        <v>-</v>
      </c>
      <c r="M148" s="141" t="str">
        <f>IF(FN_MC!AP147="","*",FN_MC!AP147)</f>
        <v>-</v>
      </c>
      <c r="N148" s="141" t="str">
        <f>IF(FN_MC!AM147="","*",FN_MC!AM147)</f>
        <v>-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4" t="str">
        <f>IF(FN_MC!K148="","*",FN_MC!K148)</f>
        <v>*</v>
      </c>
      <c r="I149" s="132" t="str">
        <f>IF(FN_MC!O148="","*",FN_MC!O148)</f>
        <v>*</v>
      </c>
      <c r="J149" s="132" t="str">
        <f>IF(FN_MC!P148="","*",FN_MC!P148)</f>
        <v>*</v>
      </c>
      <c r="K149" s="141" t="str">
        <f>IF(FN_MC!AK148="","*",FN_MC!AK148)</f>
        <v>-</v>
      </c>
      <c r="L149" s="141" t="str">
        <f>IF(FN_MC!AM148="","*",FN_MC!AM148)</f>
        <v>-</v>
      </c>
      <c r="M149" s="141" t="str">
        <f>IF(FN_MC!AP148="","*",FN_MC!AP148)</f>
        <v>-</v>
      </c>
      <c r="N149" s="141" t="str">
        <f>IF(FN_MC!AM148="","*",FN_MC!AM148)</f>
        <v>-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4" t="str">
        <f>IF(FN_MC!K149="","*",FN_MC!K149)</f>
        <v>*</v>
      </c>
      <c r="I150" s="132" t="str">
        <f>IF(FN_MC!O149="","*",FN_MC!O149)</f>
        <v>*</v>
      </c>
      <c r="J150" s="132" t="str">
        <f>IF(FN_MC!P149="","*",FN_MC!P149)</f>
        <v>*</v>
      </c>
      <c r="K150" s="141" t="str">
        <f>IF(FN_MC!AK149="","*",FN_MC!AK149)</f>
        <v>-</v>
      </c>
      <c r="L150" s="141" t="str">
        <f>IF(FN_MC!AM149="","*",FN_MC!AM149)</f>
        <v>-</v>
      </c>
      <c r="M150" s="141" t="str">
        <f>IF(FN_MC!AP149="","*",FN_MC!AP149)</f>
        <v>-</v>
      </c>
      <c r="N150" s="141" t="str">
        <f>IF(FN_MC!AM149="","*",FN_MC!AM149)</f>
        <v>-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4" t="str">
        <f>IF(FN_MC!K150="","*",FN_MC!K150)</f>
        <v>*</v>
      </c>
      <c r="I151" s="132" t="str">
        <f>IF(FN_MC!O150="","*",FN_MC!O150)</f>
        <v>*</v>
      </c>
      <c r="J151" s="132" t="str">
        <f>IF(FN_MC!P150="","*",FN_MC!P150)</f>
        <v>*</v>
      </c>
      <c r="K151" s="141" t="str">
        <f>IF(FN_MC!AK150="","*",FN_MC!AK150)</f>
        <v>-</v>
      </c>
      <c r="L151" s="141" t="str">
        <f>IF(FN_MC!AM150="","*",FN_MC!AM150)</f>
        <v>-</v>
      </c>
      <c r="M151" s="141" t="str">
        <f>IF(FN_MC!AP150="","*",FN_MC!AP150)</f>
        <v>-</v>
      </c>
      <c r="N151" s="141" t="str">
        <f>IF(FN_MC!AM150="","*",FN_MC!AM150)</f>
        <v>-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4" t="str">
        <f>IF(FN_MC!K151="","*",FN_MC!K151)</f>
        <v>*</v>
      </c>
      <c r="I152" s="132" t="str">
        <f>IF(FN_MC!O151="","*",FN_MC!O151)</f>
        <v>*</v>
      </c>
      <c r="J152" s="132" t="str">
        <f>IF(FN_MC!P151="","*",FN_MC!P151)</f>
        <v>*</v>
      </c>
      <c r="K152" s="141" t="str">
        <f>IF(FN_MC!AK151="","*",FN_MC!AK151)</f>
        <v>-</v>
      </c>
      <c r="L152" s="141" t="str">
        <f>IF(FN_MC!AM151="","*",FN_MC!AM151)</f>
        <v>-</v>
      </c>
      <c r="M152" s="141" t="str">
        <f>IF(FN_MC!AP151="","*",FN_MC!AP151)</f>
        <v>-</v>
      </c>
      <c r="N152" s="141" t="str">
        <f>IF(FN_MC!AM151="","*",FN_MC!AM151)</f>
        <v>-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4" t="str">
        <f>IF(FN_MC!K152="","*",FN_MC!K152)</f>
        <v>*</v>
      </c>
      <c r="I153" s="132" t="str">
        <f>IF(FN_MC!O152="","*",FN_MC!O152)</f>
        <v>*</v>
      </c>
      <c r="J153" s="132" t="str">
        <f>IF(FN_MC!P152="","*",FN_MC!P152)</f>
        <v>*</v>
      </c>
      <c r="K153" s="141" t="str">
        <f>IF(FN_MC!AK152="","*",FN_MC!AK152)</f>
        <v>-</v>
      </c>
      <c r="L153" s="141" t="str">
        <f>IF(FN_MC!AM152="","*",FN_MC!AM152)</f>
        <v>-</v>
      </c>
      <c r="M153" s="141" t="str">
        <f>IF(FN_MC!AP152="","*",FN_MC!AP152)</f>
        <v>-</v>
      </c>
      <c r="N153" s="141" t="str">
        <f>IF(FN_MC!AM152="","*",FN_MC!AM152)</f>
        <v>-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4" t="str">
        <f>IF(FN_MC!K153="","*",FN_MC!K153)</f>
        <v>*</v>
      </c>
      <c r="I154" s="132" t="str">
        <f>IF(FN_MC!O153="","*",FN_MC!O153)</f>
        <v>*</v>
      </c>
      <c r="J154" s="132" t="str">
        <f>IF(FN_MC!P153="","*",FN_MC!P153)</f>
        <v>*</v>
      </c>
      <c r="K154" s="141" t="str">
        <f>IF(FN_MC!AK153="","*",FN_MC!AK153)</f>
        <v>-</v>
      </c>
      <c r="L154" s="141" t="str">
        <f>IF(FN_MC!AM153="","*",FN_MC!AM153)</f>
        <v>-</v>
      </c>
      <c r="M154" s="141" t="str">
        <f>IF(FN_MC!AP153="","*",FN_MC!AP153)</f>
        <v>-</v>
      </c>
      <c r="N154" s="141" t="str">
        <f>IF(FN_MC!AM153="","*",FN_MC!AM153)</f>
        <v>-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1473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N1" workbookViewId="0">
      <selection activeCell="B119" sqref="B119:U13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8"/>
      <c r="B1" s="369"/>
      <c r="C1" s="370"/>
      <c r="L1" s="101"/>
      <c r="M1" s="124"/>
      <c r="N1" s="288"/>
      <c r="O1" s="288"/>
      <c r="P1" s="170"/>
      <c r="Q1" s="371" t="s">
        <v>1212</v>
      </c>
      <c r="R1" s="372"/>
      <c r="U1" s="102"/>
      <c r="V1" s="373" t="s">
        <v>1474</v>
      </c>
      <c r="W1" s="373"/>
      <c r="X1" s="373"/>
      <c r="Y1" s="104"/>
    </row>
    <row r="2" spans="1:25" s="100" customFormat="1" ht="11.25" customHeight="1">
      <c r="A2" s="105" t="s">
        <v>1475</v>
      </c>
      <c r="B2" s="105" t="s">
        <v>1470</v>
      </c>
      <c r="C2" s="105" t="s">
        <v>603</v>
      </c>
      <c r="D2" s="106" t="s">
        <v>1164</v>
      </c>
      <c r="E2" s="106" t="s">
        <v>1165</v>
      </c>
      <c r="F2" s="106" t="s">
        <v>1469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1476</v>
      </c>
      <c r="U2" s="108" t="s">
        <v>1167</v>
      </c>
      <c r="V2" s="103">
        <f ca="1">TODAY()-1</f>
        <v>46000</v>
      </c>
      <c r="W2" s="103">
        <f ca="1">V2-1</f>
        <v>45999</v>
      </c>
      <c r="X2" s="103">
        <f ca="1">W2-1</f>
        <v>45998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0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78</v>
      </c>
      <c r="W7" s="112">
        <f ca="1">_xlfn.XLOOKUP(G7&amp;$W$2,BS_CONTROLE[CHAVE],BS_CONTROLE[Quantidade_11],"-")</f>
        <v>290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730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0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12</v>
      </c>
      <c r="W10" s="112">
        <f ca="1">_xlfn.XLOOKUP(G10&amp;$W$2,BS_CONTROLE[CHAVE],BS_CONTROLE[Quantidade_11],"-")</f>
        <v>20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1300</v>
      </c>
      <c r="W11" s="112">
        <f ca="1">_xlfn.XLOOKUP(G11&amp;$W$2,BS_CONTROLE[CHAVE],BS_CONTROLE[Quantidade_11],"-")</f>
        <v>1800</v>
      </c>
      <c r="X11" s="112">
        <f ca="1">_xlfn.XLOOKUP(G11&amp;$X$2,BS_CONTROLE[CHAVE],BS_CONTROLE[Quantidade_11],"-")</f>
        <v>1760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1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78</v>
      </c>
      <c r="W17" s="112">
        <f ca="1">_xlfn.XLOOKUP(G17&amp;$W$2,BS_CONTROLE[CHAVE],BS_CONTROLE[Quantidade_11],"-")</f>
        <v>290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>
        <f ca="1">_xlfn.XLOOKUP(G18&amp;$W$2,BS_CONTROLE[CHAVE],BS_CONTROLE[Quantidade_11],"-")</f>
        <v>0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255</v>
      </c>
      <c r="X20" s="112">
        <f ca="1">_xlfn.XLOOKUP(G20&amp;$X$2,BS_CONTROLE[CHAVE],BS_CONTROLE[Quantidade_11],"-")</f>
        <v>525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730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5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1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0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0</v>
      </c>
      <c r="W36" s="112">
        <f ca="1">_xlfn.XLOOKUP(G36&amp;$W$2,BS_CONTROLE[CHAVE],BS_CONTROLE[Quantidade_11],"-")</f>
        <v>255</v>
      </c>
      <c r="X36" s="112">
        <f ca="1">_xlfn.XLOOKUP(G36&amp;$X$2,BS_CONTROLE[CHAVE],BS_CONTROLE[Quantidade_11],"-")</f>
        <v>525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78</v>
      </c>
      <c r="W37" s="112">
        <f ca="1">_xlfn.XLOOKUP(G37&amp;$W$2,BS_CONTROLE[CHAVE],BS_CONTROLE[Quantidade_11],"-")</f>
        <v>290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730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0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5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1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0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255</v>
      </c>
      <c r="X47" s="112">
        <f ca="1">_xlfn.XLOOKUP(G47&amp;$X$2,BS_CONTROLE[CHAVE],BS_CONTROLE[Quantidade_11],"-")</f>
        <v>525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0</v>
      </c>
      <c r="W48" s="112">
        <f ca="1">_xlfn.XLOOKUP(G48&amp;$W$2,BS_CONTROLE[CHAVE],BS_CONTROLE[Quantidade_11],"-")</f>
        <v>0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730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0</v>
      </c>
      <c r="W51" s="112">
        <f ca="1">_xlfn.XLOOKUP(G51&amp;$W$2,BS_CONTROLE[CHAVE],BS_CONTROLE[Quantidade_11],"-")</f>
        <v>0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1300</v>
      </c>
      <c r="W52" s="112">
        <f ca="1">_xlfn.XLOOKUP(G52&amp;$W$2,BS_CONTROLE[CHAVE],BS_CONTROLE[Quantidade_11],"-")</f>
        <v>1800</v>
      </c>
      <c r="X52" s="112">
        <f ca="1">_xlfn.XLOOKUP(G52&amp;$X$2,BS_CONTROLE[CHAVE],BS_CONTROLE[Quantidade_11],"-")</f>
        <v>1760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>
        <f ca="1">_xlfn.XLOOKUP(G53&amp;$W$2,BS_CONTROLE[CHAVE],BS_CONTROLE[Quantidade_11],"-")</f>
        <v>5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0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255</v>
      </c>
      <c r="X61" s="112">
        <f ca="1">_xlfn.XLOOKUP(G61&amp;$X$2,BS_CONTROLE[CHAVE],BS_CONTROLE[Quantidade_11],"-")</f>
        <v>525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730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0</v>
      </c>
      <c r="W65" s="112">
        <f ca="1">_xlfn.XLOOKUP(G65&amp;$W$2,BS_CONTROLE[CHAVE],BS_CONTROLE[Quantidade_11],"-")</f>
        <v>0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>
        <f ca="1">_xlfn.XLOOKUP(G66&amp;$V$2,BS_CONTROLE[CHAVE],BS_CONTROLE[Quantidade_11],"-")</f>
        <v>12</v>
      </c>
      <c r="W66" s="112">
        <f ca="1">_xlfn.XLOOKUP(G66&amp;$W$2,BS_CONTROLE[CHAVE],BS_CONTROLE[Quantidade_11],"-")</f>
        <v>20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5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1300</v>
      </c>
      <c r="W68" s="112">
        <f ca="1">_xlfn.XLOOKUP(G68&amp;$W$2,BS_CONTROLE[CHAVE],BS_CONTROLE[Quantidade_11],"-")</f>
        <v>1800</v>
      </c>
      <c r="X68" s="112">
        <f ca="1">_xlfn.XLOOKUP(G68&amp;$X$2,BS_CONTROLE[CHAVE],BS_CONTROLE[Quantidade_11],"-")</f>
        <v>1760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>
        <f ca="1">_xlfn.XLOOKUP(G70&amp;$V$2,BS_CONTROLE[CHAVE],BS_CONTROLE[Quantidade_11],"-")</f>
        <v>0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16</v>
      </c>
      <c r="W75" s="112">
        <f ca="1">_xlfn.XLOOKUP(G75&amp;$W$2,BS_CONTROLE[CHAVE],BS_CONTROLE[Quantidade_11],"-")</f>
        <v>0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0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>
        <f ca="1">_xlfn.XLOOKUP(G77&amp;$V$2,BS_CONTROLE[CHAVE],BS_CONTROLE[Quantidade_11],"-")</f>
        <v>0</v>
      </c>
      <c r="W77" s="112">
        <f ca="1">_xlfn.XLOOKUP(G77&amp;$W$2,BS_CONTROLE[CHAVE],BS_CONTROLE[Quantidade_11],"-")</f>
        <v>255</v>
      </c>
      <c r="X77" s="112">
        <f ca="1">_xlfn.XLOOKUP(G77&amp;$X$2,BS_CONTROLE[CHAVE],BS_CONTROLE[Quantidade_11],"-")</f>
        <v>525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730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5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1300</v>
      </c>
      <c r="W83" s="112">
        <f ca="1">_xlfn.XLOOKUP(G83&amp;$W$2,BS_CONTROLE[CHAVE],BS_CONTROLE[Quantidade_11],"-")</f>
        <v>1800</v>
      </c>
      <c r="X83" s="112">
        <f ca="1">_xlfn.XLOOKUP(G83&amp;$X$2,BS_CONTROLE[CHAVE],BS_CONTROLE[Quantidade_11],"-")</f>
        <v>1760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730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1300</v>
      </c>
      <c r="W86" s="112">
        <f ca="1">_xlfn.XLOOKUP(G86&amp;$W$2,BS_CONTROLE[CHAVE],BS_CONTROLE[Quantidade_11],"-")</f>
        <v>1800</v>
      </c>
      <c r="X86" s="112">
        <f ca="1">_xlfn.XLOOKUP(G86&amp;$X$2,BS_CONTROLE[CHAVE],BS_CONTROLE[Quantidade_11],"-")</f>
        <v>1760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255</v>
      </c>
      <c r="X87" s="112">
        <f ca="1">_xlfn.XLOOKUP(G87&amp;$X$2,BS_CONTROLE[CHAVE],BS_CONTROLE[Quantidade_11],"-")</f>
        <v>525</v>
      </c>
    </row>
    <row r="88" spans="1:24" s="113" customFormat="1" hidden="1">
      <c r="A88" s="109" t="str">
        <f>IF(FN_MC!Y91="","*",FN_MC!Y91)</f>
        <v>*</v>
      </c>
      <c r="B88" s="109" t="str">
        <f>IF(FN_MC!X91="","*",FN_MC!X91)</f>
        <v>Oportunidade</v>
      </c>
      <c r="C88" s="109" t="str">
        <f>IF(FN_MC!Z91="","*",FN_MC!Z91)</f>
        <v>P0</v>
      </c>
      <c r="D88" s="110" t="str">
        <f>IF(FN_MC!S91="","*",FN_MC!S91)</f>
        <v>FERRONORTE</v>
      </c>
      <c r="E88" s="110" t="str">
        <f>IF(FN_MC!T91="","*",FN_MC!T91)</f>
        <v>TGR-TRO</v>
      </c>
      <c r="F88" s="110">
        <f>IF(FN_MC!B91="","*",FN_MC!B91)</f>
        <v>45999</v>
      </c>
      <c r="G88" s="110" t="str">
        <f>IF(FN_MC!D91="","*",FN_MC!D91)</f>
        <v>W70</v>
      </c>
      <c r="H88" s="110" t="str">
        <f>IF(FN_MC!F91="","*",FN_MC!F91)</f>
        <v>PDM - PEDRA - DESCARGA</v>
      </c>
      <c r="I88" s="110" t="str">
        <f>IF(FN_MC!H91="","*",FN_MC!H91)</f>
        <v>TGR2</v>
      </c>
      <c r="J88" s="110" t="str">
        <f>IF(FN_MC!I91="","*",FN_MC!I91)</f>
        <v>TGR2</v>
      </c>
      <c r="K88" s="110" t="str">
        <f>IF(FN_MC!M91="","*",FN_MC!M91)</f>
        <v>TGR-TBE</v>
      </c>
      <c r="L88" s="110" t="str">
        <f>IF(FN_MC!N91="","*",FN_MC!N91)</f>
        <v>TGR512</v>
      </c>
      <c r="M88" s="111">
        <f>IF(FN_MC!J91="","*",FN_MC!J91)</f>
        <v>98</v>
      </c>
      <c r="N88" s="290">
        <f>IF(FN_MC!K91="","*",FN_MC!K91)</f>
        <v>501.5</v>
      </c>
      <c r="O88" s="290" t="str">
        <f>IF(FN_MC!L91="","*",FN_MC!L91)</f>
        <v>-</v>
      </c>
      <c r="P88" s="111"/>
      <c r="Q88" s="128">
        <f>IF(FN_MC!O91="","*",FN_MC!O91)</f>
        <v>0.39583333333333331</v>
      </c>
      <c r="R88" s="128">
        <f>IF(FN_MC!P91="","*",FN_MC!P91)</f>
        <v>4.1666666666666664E-2</v>
      </c>
      <c r="S88" s="110" t="str">
        <f>IF(FN_MC!Q91="","*",CONCATENATE(FN_MC!Q91," ",FN_MC!R91))</f>
        <v>16 VAGÕES</v>
      </c>
      <c r="T88" s="110" t="str">
        <f>IF(FN_MC!V91="","*",FN_MC!V91)</f>
        <v xml:space="preserve">camila </v>
      </c>
      <c r="U88" s="110" t="str">
        <f>IF(FN_MC!W91="","*",FN_MC!W91)</f>
        <v xml:space="preserve"> Descarga de pedra</v>
      </c>
      <c r="V88" s="112">
        <f ca="1">_xlfn.XLOOKUP(G88&amp;$V$2,BS_CONTROLE[CHAVE],BS_CONTROLE[Quantidade_11],"-")</f>
        <v>16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IF(FN_MC!Y92="","*",FN_MC!Y92)</f>
        <v>*</v>
      </c>
      <c r="B89" s="109" t="str">
        <f>IF(FN_MC!X92="","*",FN_MC!X92)</f>
        <v>Oportunidade</v>
      </c>
      <c r="C89" s="109" t="str">
        <f>IF(FN_MC!Z92="","*",FN_MC!Z92)</f>
        <v>P1</v>
      </c>
      <c r="D89" s="110" t="str">
        <f>IF(FN_MC!S92="","*",FN_MC!S92)</f>
        <v>FERRONORTE</v>
      </c>
      <c r="E89" s="110" t="str">
        <f>IF(FN_MC!T92="","*",FN_MC!T92)</f>
        <v>TCS-TGR</v>
      </c>
      <c r="F89" s="110">
        <f>IF(FN_MC!B92="","*",FN_MC!B92)</f>
        <v>45999</v>
      </c>
      <c r="G89" s="110" t="str">
        <f>IF(FN_MC!D92="","*",FN_MC!D92)</f>
        <v>BRUNO (TF-525)</v>
      </c>
      <c r="H89" s="110" t="str">
        <f>IF(FN_MC!F92="","*",FN_MC!F92)</f>
        <v>PDM - SOLDA</v>
      </c>
      <c r="I89" s="110" t="str">
        <f>IF(FN_MC!H92="","*",FN_MC!H92)</f>
        <v>440TVL</v>
      </c>
      <c r="J89" s="110" t="str">
        <f>IF(FN_MC!I92="","*",FN_MC!I92)</f>
        <v>-</v>
      </c>
      <c r="K89" s="110" t="str">
        <f>IF(FN_MC!M92="","*",FN_MC!M92)</f>
        <v>TPC-TVL</v>
      </c>
      <c r="L89" s="110" t="str">
        <f>IF(FN_MC!N92="","*",FN_MC!N92)</f>
        <v>440TVL</v>
      </c>
      <c r="M89" s="111">
        <f>IF(FN_MC!J92="","*",FN_MC!J92)</f>
        <v>74</v>
      </c>
      <c r="N89" s="290">
        <f>IF(FN_MC!K92="","*",FN_MC!K92)</f>
        <v>446</v>
      </c>
      <c r="O89" s="290">
        <f>IF(FN_MC!L92="","*",FN_MC!L92)</f>
        <v>445.7</v>
      </c>
      <c r="P89" s="111"/>
      <c r="Q89" s="128">
        <f>IF(FN_MC!O92="","*",FN_MC!O92)</f>
        <v>0.33333333333333331</v>
      </c>
      <c r="R89" s="128">
        <f>IF(FN_MC!P92="","*",FN_MC!P92)</f>
        <v>6.25E-2</v>
      </c>
      <c r="S89" s="110" t="str">
        <f>IF(FN_MC!Q92="","*",CONCATENATE(FN_MC!Q92," ",FN_MC!R92))</f>
        <v>1 Nº DE SOLDA</v>
      </c>
      <c r="T89" s="110" t="str">
        <f>IF(FN_MC!V92="","*",FN_MC!V92)</f>
        <v>Bruno</v>
      </c>
      <c r="U89" s="110" t="str">
        <f>IF(FN_MC!W92="","*",FN_MC!W92)</f>
        <v>Execução de solda - Condicinado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IF(FN_MC!Y93="","*",FN_MC!Y93)</f>
        <v>*</v>
      </c>
      <c r="B90" s="109" t="str">
        <f>IF(FN_MC!X93="","*",FN_MC!X93)</f>
        <v>Oportunidade</v>
      </c>
      <c r="C90" s="109" t="str">
        <f>IF(FN_MC!Z93="","*",FN_MC!Z93)</f>
        <v>P1</v>
      </c>
      <c r="D90" s="110" t="str">
        <f>IF(FN_MC!S93="","*",FN_MC!S93)</f>
        <v>FERRONORTE</v>
      </c>
      <c r="E90" s="110" t="str">
        <f>IF(FN_MC!T93="","*",FN_MC!T93)</f>
        <v>TCS-TGR</v>
      </c>
      <c r="F90" s="110">
        <f>IF(FN_MC!B93="","*",FN_MC!B93)</f>
        <v>45999</v>
      </c>
      <c r="G90" s="110" t="str">
        <f>IF(FN_MC!D93="","*",FN_MC!D93)</f>
        <v>W48</v>
      </c>
      <c r="H90" s="110" t="str">
        <f>IF(FN_MC!F93="","*",FN_MC!F93)</f>
        <v>MECANIZAÇÃO - DOL</v>
      </c>
      <c r="I90" s="110" t="str">
        <f>IF(FN_MC!H93="","*",FN_MC!H93)</f>
        <v>TOM2</v>
      </c>
      <c r="J90" s="110" t="str">
        <f>IF(FN_MC!I93="","*",FN_MC!I93)</f>
        <v>TOM2</v>
      </c>
      <c r="K90" s="110" t="str">
        <f>IF(FN_MC!M93="","*",FN_MC!M93)</f>
        <v>TOM-TPC</v>
      </c>
      <c r="L90" s="110" t="str">
        <f>IF(FN_MC!N93="","*",FN_MC!N93)</f>
        <v>TOM416</v>
      </c>
      <c r="M90" s="111">
        <f>IF(FN_MC!J93="","*",FN_MC!J93)</f>
        <v>74</v>
      </c>
      <c r="N90" s="290">
        <f>IF(FN_MC!K93="","*",FN_MC!K93)</f>
        <v>412</v>
      </c>
      <c r="O90" s="290" t="str">
        <f>IF(FN_MC!L93="","*",FN_MC!L93)</f>
        <v>-</v>
      </c>
      <c r="P90" s="111"/>
      <c r="Q90" s="128">
        <f>IF(FN_MC!O93="","*",FN_MC!O93)</f>
        <v>0.35416666666666669</v>
      </c>
      <c r="R90" s="128">
        <f>IF(FN_MC!P93="","*",FN_MC!P93)</f>
        <v>8.3333333333333329E-2</v>
      </c>
      <c r="S90" s="110" t="str">
        <f>IF(FN_MC!Q93="","*",CONCATENATE(FN_MC!Q93," ",FN_MC!R93))</f>
        <v>1000 M</v>
      </c>
      <c r="T90" s="110" t="str">
        <f>IF(FN_MC!V93="","*",FN_MC!V93)</f>
        <v>Saulo</v>
      </c>
      <c r="U90" s="110" t="str">
        <f>IF(FN_MC!W93="","*",FN_MC!W93)</f>
        <v>Serviços de socaria mecanizada</v>
      </c>
      <c r="V90" s="112">
        <f ca="1">_xlfn.XLOOKUP(G90&amp;$V$2,BS_CONTROLE[CHAVE],BS_CONTROLE[Quantidade_11],"-")</f>
        <v>0</v>
      </c>
      <c r="W90" s="112">
        <f ca="1">_xlfn.XLOOKUP(G90&amp;$W$2,BS_CONTROLE[CHAVE],BS_CONTROLE[Quantidade_11],"-")</f>
        <v>255</v>
      </c>
      <c r="X90" s="112">
        <f ca="1">_xlfn.XLOOKUP(G90&amp;$X$2,BS_CONTROLE[CHAVE],BS_CONTROLE[Quantidade_11],"-")</f>
        <v>525</v>
      </c>
    </row>
    <row r="91" spans="1:24" s="113" customFormat="1" hidden="1">
      <c r="A91" s="109" t="str">
        <f>IF(FN_MC!Y94="","*",FN_MC!Y94)</f>
        <v>*</v>
      </c>
      <c r="B91" s="109" t="str">
        <f>IF(FN_MC!X94="","*",FN_MC!X94)</f>
        <v>Oportunidade</v>
      </c>
      <c r="C91" s="109" t="str">
        <f>IF(FN_MC!Z94="","*",FN_MC!Z94)</f>
        <v>P2</v>
      </c>
      <c r="D91" s="110" t="str">
        <f>IF(FN_MC!S94="","*",FN_MC!S94)</f>
        <v>FERRONORTE</v>
      </c>
      <c r="E91" s="110" t="str">
        <f>IF(FN_MC!T94="","*",FN_MC!T94)</f>
        <v>TCS-TGR</v>
      </c>
      <c r="F91" s="110">
        <f>IF(FN_MC!B94="","*",FN_MC!B94)</f>
        <v>45999</v>
      </c>
      <c r="G91" s="110" t="str">
        <f>IF(FN_MC!D94="","*",FN_MC!D94)</f>
        <v>ELSON (TF-526)</v>
      </c>
      <c r="H91" s="110" t="str">
        <f>IF(FN_MC!F94="","*",FN_MC!F94)</f>
        <v>PDM - SOLDA</v>
      </c>
      <c r="I91" s="110" t="str">
        <f>IF(FN_MC!H94="","*",FN_MC!H94)</f>
        <v>TMR326</v>
      </c>
      <c r="J91" s="110" t="str">
        <f>IF(FN_MC!I94="","*",FN_MC!I94)</f>
        <v>-</v>
      </c>
      <c r="K91" s="110" t="str">
        <f>IF(FN_MC!M94="","*",FN_MC!M94)</f>
        <v>TMR-TLA</v>
      </c>
      <c r="L91" s="110" t="str">
        <f>IF(FN_MC!N94="","*",FN_MC!N94)</f>
        <v>TMR326</v>
      </c>
      <c r="M91" s="111">
        <f>IF(FN_MC!J94="","*",FN_MC!J94)</f>
        <v>74</v>
      </c>
      <c r="N91" s="290">
        <f>IF(FN_MC!K94="","*",FN_MC!K94)</f>
        <v>321</v>
      </c>
      <c r="O91" s="290" t="str">
        <f>IF(FN_MC!L94="","*",FN_MC!L94)</f>
        <v>-</v>
      </c>
      <c r="P91" s="111"/>
      <c r="Q91" s="128">
        <f>IF(FN_MC!O94="","*",FN_MC!O94)</f>
        <v>0.375</v>
      </c>
      <c r="R91" s="128">
        <f>IF(FN_MC!P94="","*",FN_MC!P94)</f>
        <v>6.25E-2</v>
      </c>
      <c r="S91" s="110" t="str">
        <f>IF(FN_MC!Q94="","*",CONCATENATE(FN_MC!Q94," ",FN_MC!R94))</f>
        <v>1 Nº DE SOLDA</v>
      </c>
      <c r="T91" s="110" t="str">
        <f>IF(FN_MC!V94="","*",FN_MC!V94)</f>
        <v>Elson</v>
      </c>
      <c r="U91" s="110" t="str">
        <f>IF(FN_MC!W94="","*",FN_MC!W94)</f>
        <v>Execução de solda - Condicinado à temperatura</v>
      </c>
      <c r="V91" s="112">
        <f ca="1">_xlfn.XLOOKUP(G91&amp;$V$2,BS_CONTROLE[CHAVE],BS_CONTROLE[Quantidade_11],"-")</f>
        <v>0</v>
      </c>
      <c r="W91" s="112">
        <f ca="1">_xlfn.XLOOKUP(G91&amp;$W$2,BS_CONTROLE[CHAVE],BS_CONTROLE[Quantidade_11],"-")</f>
        <v>0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IF(FN_MC!Y95="","*",FN_MC!Y95)</f>
        <v>*</v>
      </c>
      <c r="B92" s="109" t="str">
        <f>IF(FN_MC!X95="","*",FN_MC!X95)</f>
        <v>Oportunidade</v>
      </c>
      <c r="C92" s="109" t="str">
        <f>IF(FN_MC!Z95="","*",FN_MC!Z95)</f>
        <v>P0</v>
      </c>
      <c r="D92" s="110" t="str">
        <f>IF(FN_MC!S95="","*",FN_MC!S95)</f>
        <v>FERRONORTE</v>
      </c>
      <c r="E92" s="110" t="str">
        <f>IF(FN_MC!T95="","*",FN_MC!T95)</f>
        <v>TMI-TCS</v>
      </c>
      <c r="F92" s="110" t="str">
        <f>IF(FN_MC!B95="","*",FN_MC!B95)</f>
        <v>*</v>
      </c>
      <c r="G92" s="110" t="str">
        <f>IF(FN_MC!D95="","*",FN_MC!D95)</f>
        <v>W50</v>
      </c>
      <c r="H92" s="110" t="str">
        <f>IF(FN_MC!F95="","*",FN_MC!F95)</f>
        <v xml:space="preserve">MODERNIZAÇÃO - DORMENTE - CARGA </v>
      </c>
      <c r="I92" s="110" t="str">
        <f>IF(FN_MC!H95="","*",FN_MC!H95)</f>
        <v>TCS</v>
      </c>
      <c r="J92" s="110" t="str">
        <f>IF(FN_MC!I95="","*",FN_MC!I95)</f>
        <v>TCS</v>
      </c>
      <c r="K92" s="110" t="str">
        <f>IF(FN_MC!M95="","*",FN_MC!M95)</f>
        <v>TCS</v>
      </c>
      <c r="L92" s="110" t="str">
        <f>IF(FN_MC!N95="","*",FN_MC!N95)</f>
        <v>TCS2</v>
      </c>
      <c r="M92" s="111">
        <f>IF(FN_MC!J95="","*",FN_MC!J95)</f>
        <v>74</v>
      </c>
      <c r="N92" s="290">
        <f>IF(FN_MC!K95="","*",FN_MC!K95)</f>
        <v>290</v>
      </c>
      <c r="O92" s="290" t="str">
        <f>IF(FN_MC!L95="","*",FN_MC!L95)</f>
        <v>-</v>
      </c>
      <c r="P92" s="111"/>
      <c r="Q92" s="128">
        <f>IF(FN_MC!O95="","*",FN_MC!O95)</f>
        <v>0.5</v>
      </c>
      <c r="R92" s="128">
        <f>IF(FN_MC!P95="","*",FN_MC!P95)</f>
        <v>8.3333333333333329E-2</v>
      </c>
      <c r="S92" s="110" t="str">
        <f>IF(FN_MC!Q95="","*",CONCATENATE(FN_MC!Q95," ",FN_MC!R95))</f>
        <v>25 Nº DE DORMENTES</v>
      </c>
      <c r="T92" s="110" t="str">
        <f>IF(FN_MC!V95="","*",FN_MC!V95)</f>
        <v>Guilherme</v>
      </c>
      <c r="U92" s="110" t="str">
        <f>IF(FN_MC!W95="","*",FN_MC!W95)</f>
        <v>Carregamento  de dormentes TCS</v>
      </c>
      <c r="V92" s="112">
        <f ca="1">_xlfn.XLOOKUP(G92&amp;$V$2,BS_CONTROLE[CHAVE],BS_CONTROLE[Quantidade_11],"-")</f>
        <v>0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IF(FN_MC!Y96="","*",FN_MC!Y96)</f>
        <v>*</v>
      </c>
      <c r="B93" s="109" t="str">
        <f>IF(FN_MC!X96="","*",FN_MC!X96)</f>
        <v>Oportunidade</v>
      </c>
      <c r="C93" s="109" t="str">
        <f>IF(FN_MC!Z96="","*",FN_MC!Z96)</f>
        <v>P1</v>
      </c>
      <c r="D93" s="110" t="str">
        <f>IF(FN_MC!S96="","*",FN_MC!S96)</f>
        <v>FERRONORTE</v>
      </c>
      <c r="E93" s="110" t="str">
        <f>IF(FN_MC!T96="","*",FN_MC!T96)</f>
        <v>TMI-TCS</v>
      </c>
      <c r="F93" s="110">
        <f>IF(FN_MC!B96="","*",FN_MC!B96)</f>
        <v>45999</v>
      </c>
      <c r="G93" s="110" t="str">
        <f>IF(FN_MC!D96="","*",FN_MC!D96)</f>
        <v>V86</v>
      </c>
      <c r="H93" s="110" t="str">
        <f>IF(FN_MC!F96="","*",FN_MC!F96)</f>
        <v>MECANIZAÇÃO - SOCADORA</v>
      </c>
      <c r="I93" s="110" t="str">
        <f>IF(FN_MC!H96="","*",FN_MC!H96)</f>
        <v>TID2</v>
      </c>
      <c r="J93" s="110" t="str">
        <f>IF(FN_MC!I96="","*",FN_MC!I96)</f>
        <v>TID2</v>
      </c>
      <c r="K93" s="110" t="str">
        <f>IF(FN_MC!M96="","*",FN_MC!M96)</f>
        <v>TID-TVI</v>
      </c>
      <c r="L93" s="110" t="str">
        <f>IF(FN_MC!N96="","*",FN_MC!N96)</f>
        <v>TID201</v>
      </c>
      <c r="M93" s="111">
        <f>IF(FN_MC!J96="","*",FN_MC!J96)</f>
        <v>74</v>
      </c>
      <c r="N93" s="290">
        <f>IF(FN_MC!K96="","*",FN_MC!K96)</f>
        <v>200</v>
      </c>
      <c r="O93" s="290">
        <f>IF(FN_MC!L96="","*",FN_MC!L96)</f>
        <v>194</v>
      </c>
      <c r="P93" s="111"/>
      <c r="Q93" s="128">
        <f>IF(FN_MC!O96="","*",FN_MC!O96)</f>
        <v>0.39583333333333331</v>
      </c>
      <c r="R93" s="128">
        <f>IF(FN_MC!P96="","*",FN_MC!P96)</f>
        <v>6.25E-2</v>
      </c>
      <c r="S93" s="110" t="str">
        <f>IF(FN_MC!Q96="","*",CONCATENATE(FN_MC!Q96," ",FN_MC!R96))</f>
        <v>834 M</v>
      </c>
      <c r="T93" s="110" t="str">
        <f>IF(FN_MC!V96="","*",FN_MC!V96)</f>
        <v>Saulo</v>
      </c>
      <c r="U93" s="110" t="str">
        <f>IF(FN_MC!W96="","*",FN_MC!W96)</f>
        <v>Serviços de socaria mecanizada</v>
      </c>
      <c r="V93" s="112">
        <f ca="1">_xlfn.XLOOKUP(G93&amp;$V$2,BS_CONTROLE[CHAVE],BS_CONTROLE[Quantidade_11],"-")</f>
        <v>730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IF(FN_MC!Y97="","*",FN_MC!Y97)</f>
        <v>*</v>
      </c>
      <c r="B94" s="109" t="str">
        <f>IF(FN_MC!X97="","*",FN_MC!X97)</f>
        <v>Oportunidade</v>
      </c>
      <c r="C94" s="109" t="str">
        <f>IF(FN_MC!Z97="","*",FN_MC!Z97)</f>
        <v>P2</v>
      </c>
      <c r="D94" s="110" t="str">
        <f>IF(FN_MC!S97="","*",FN_MC!S97)</f>
        <v>FERRONORTE</v>
      </c>
      <c r="E94" s="110" t="str">
        <f>IF(FN_MC!T97="","*",FN_MC!T97)</f>
        <v>TMI-TCS</v>
      </c>
      <c r="F94" s="110">
        <f>IF(FN_MC!B97="","*",FN_MC!B97)</f>
        <v>45999</v>
      </c>
      <c r="G94" s="110" t="str">
        <f>IF(FN_MC!D97="","*",FN_MC!D97)</f>
        <v>FRANCISCO (TF-670)</v>
      </c>
      <c r="H94" s="110" t="str">
        <f>IF(FN_MC!F97="","*",FN_MC!F97)</f>
        <v>PDM - SOLDA</v>
      </c>
      <c r="I94" s="110" t="str">
        <f>IF(FN_MC!H97="","*",FN_MC!H97)</f>
        <v>TIN1</v>
      </c>
      <c r="J94" s="110" t="str">
        <f>IF(FN_MC!I97="","*",FN_MC!I97)</f>
        <v>-</v>
      </c>
      <c r="K94" s="110" t="str">
        <f>IF(FN_MC!M97="","*",FN_MC!M97)</f>
        <v>TIN</v>
      </c>
      <c r="L94" s="110" t="str">
        <f>IF(FN_MC!N97="","*",FN_MC!N97)</f>
        <v>TIN1</v>
      </c>
      <c r="M94" s="111">
        <f>IF(FN_MC!J97="","*",FN_MC!J97)</f>
        <v>74</v>
      </c>
      <c r="N94" s="290">
        <f>IF(FN_MC!K97="","*",FN_MC!K97)</f>
        <v>109.1</v>
      </c>
      <c r="O94" s="290" t="str">
        <f>IF(FN_MC!L97="","*",FN_MC!L97)</f>
        <v>-</v>
      </c>
      <c r="P94" s="111"/>
      <c r="Q94" s="128">
        <f>IF(FN_MC!O97="","*",FN_MC!O97)</f>
        <v>0.375</v>
      </c>
      <c r="R94" s="128">
        <f>IF(FN_MC!P97="","*",FN_MC!P97)</f>
        <v>6.25E-2</v>
      </c>
      <c r="S94" s="110" t="str">
        <f>IF(FN_MC!Q97="","*",CONCATENATE(FN_MC!Q97," ",FN_MC!R97))</f>
        <v>1 Nº DE SOLDA</v>
      </c>
      <c r="T94" s="110" t="str">
        <f>IF(FN_MC!V97="","*",FN_MC!V97)</f>
        <v>Heleno</v>
      </c>
      <c r="U94" s="110" t="str">
        <f>IF(FN_MC!W97="","*",FN_MC!W97)</f>
        <v>Execução de solda - Condicinado à temperatura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IF(FN_MC!Y98="","*",FN_MC!Y98)</f>
        <v>*</v>
      </c>
      <c r="B95" s="109" t="str">
        <f>IF(FN_MC!X98="","*",FN_MC!X98)</f>
        <v>Oportunidade</v>
      </c>
      <c r="C95" s="109" t="str">
        <f>IF(FN_MC!Z98="","*",FN_MC!Z98)</f>
        <v>P3</v>
      </c>
      <c r="D95" s="110" t="str">
        <f>IF(FN_MC!S98="","*",FN_MC!S98)</f>
        <v>FERRONORTE</v>
      </c>
      <c r="E95" s="110" t="str">
        <f>IF(FN_MC!T98="","*",FN_MC!T98)</f>
        <v>TMI-TCS</v>
      </c>
      <c r="F95" s="110">
        <f>IF(FN_MC!B98="","*",FN_MC!B98)</f>
        <v>45999</v>
      </c>
      <c r="G95" s="110" t="str">
        <f>IF(FN_MC!D98="","*",FN_MC!D98)</f>
        <v>ANISIO (TF-514)</v>
      </c>
      <c r="H95" s="110" t="str">
        <f>IF(FN_MC!F98="","*",FN_MC!F98)</f>
        <v>PDM - SUBSTITUIÇÃO - TRILHO</v>
      </c>
      <c r="I95" s="110" t="str">
        <f>IF(FN_MC!H98="","*",FN_MC!H98)</f>
        <v>TAP2</v>
      </c>
      <c r="J95" s="110" t="str">
        <f>IF(FN_MC!I98="","*",FN_MC!I98)</f>
        <v>-</v>
      </c>
      <c r="K95" s="110" t="str">
        <f>IF(FN_MC!M98="","*",FN_MC!M98)</f>
        <v>TAP</v>
      </c>
      <c r="L95" s="110" t="str">
        <f>IF(FN_MC!N98="","*",FN_MC!N98)</f>
        <v>TAP2</v>
      </c>
      <c r="M95" s="111">
        <f>IF(FN_MC!J98="","*",FN_MC!J98)</f>
        <v>74</v>
      </c>
      <c r="N95" s="290">
        <f>IF(FN_MC!K98="","*",FN_MC!K98)</f>
        <v>25</v>
      </c>
      <c r="O95" s="290" t="str">
        <f>IF(FN_MC!L98="","*",FN_MC!L98)</f>
        <v>-</v>
      </c>
      <c r="P95" s="111"/>
      <c r="Q95" s="128">
        <f>IF(FN_MC!O98="","*",FN_MC!O98)</f>
        <v>0.375</v>
      </c>
      <c r="R95" s="128">
        <f>IF(FN_MC!P98="","*",FN_MC!P98)</f>
        <v>6.25E-2</v>
      </c>
      <c r="S95" s="110" t="str">
        <f>IF(FN_MC!Q98="","*",CONCATENATE(FN_MC!Q98," ",FN_MC!R98))</f>
        <v>20 M</v>
      </c>
      <c r="T95" s="110" t="str">
        <f>IF(FN_MC!V98="","*",FN_MC!V98)</f>
        <v>Herbert</v>
      </c>
      <c r="U95" s="110" t="str">
        <f>IF(FN_MC!W98="","*",FN_MC!W98)</f>
        <v xml:space="preserve">Substituição de trilho </v>
      </c>
      <c r="V95" s="112">
        <f ca="1">_xlfn.XLOOKUP(G95&amp;$V$2,BS_CONTROLE[CHAVE],BS_CONTROLE[Quantidade_11],"-")</f>
        <v>12</v>
      </c>
      <c r="W95" s="112">
        <f ca="1">_xlfn.XLOOKUP(G95&amp;$W$2,BS_CONTROLE[CHAVE],BS_CONTROLE[Quantidade_11],"-")</f>
        <v>20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IF(FN_MC!Y99="","*",FN_MC!Y99)</f>
        <v>*</v>
      </c>
      <c r="B96" s="109" t="str">
        <f>IF(FN_MC!X99="","*",FN_MC!X99)</f>
        <v>Contrato</v>
      </c>
      <c r="C96" s="109" t="str">
        <f>IF(FN_MC!Z99="","*",FN_MC!Z99)</f>
        <v>P0</v>
      </c>
      <c r="D96" s="110" t="str">
        <f>IF(FN_MC!S99="","*",FN_MC!S99)</f>
        <v>FERRONORTE</v>
      </c>
      <c r="E96" s="110" t="str">
        <f>IF(FN_MC!T99="","*",FN_MC!T99)</f>
        <v>TMI-TCS</v>
      </c>
      <c r="F96" s="110">
        <f>IF(FN_MC!B99="","*",FN_MC!B99)</f>
        <v>45999</v>
      </c>
      <c r="G96" s="110" t="str">
        <f>IF(FN_MC!D99="","*",FN_MC!D99)</f>
        <v>A60</v>
      </c>
      <c r="H96" s="110" t="str">
        <f>IF(FN_MC!F99="","*",FN_MC!F99)</f>
        <v>DETECÇÃO - RONDA 7 DIAS</v>
      </c>
      <c r="I96" s="110" t="str">
        <f>IF(FN_MC!H99="","*",FN_MC!H99)</f>
        <v>TMI</v>
      </c>
      <c r="J96" s="110" t="str">
        <f>IF(FN_MC!I99="","*",FN_MC!I99)</f>
        <v>TCS2</v>
      </c>
      <c r="K96" s="110" t="str">
        <f>IF(FN_MC!M99="","*",FN_MC!M99)</f>
        <v>TMI-TCS</v>
      </c>
      <c r="L96" s="110" t="str">
        <f>IF(FN_MC!N99="","*",FN_MC!N99)</f>
        <v>TMITCS</v>
      </c>
      <c r="M96" s="111">
        <f>IF(FN_MC!J99="","*",FN_MC!J99)</f>
        <v>74</v>
      </c>
      <c r="N96" s="290">
        <f>IF(FN_MC!K99="","*",FN_MC!K99)</f>
        <v>10</v>
      </c>
      <c r="O96" s="290" t="str">
        <f>IF(FN_MC!L99="","*",FN_MC!L99)</f>
        <v>-</v>
      </c>
      <c r="P96" s="111"/>
      <c r="Q96" s="128">
        <f>IF(FN_MC!O99="","*",FN_MC!O99)</f>
        <v>0.33333333333333331</v>
      </c>
      <c r="R96" s="128">
        <f>IF(FN_MC!P99="","*",FN_MC!P99)</f>
        <v>4.1666666666666664E-2</v>
      </c>
      <c r="S96" s="110" t="str">
        <f>IF(FN_MC!Q99="","*",CONCATENATE(FN_MC!Q99," ",FN_MC!R99))</f>
        <v>290 KM</v>
      </c>
      <c r="T96" s="110" t="str">
        <f>IF(FN_MC!V99="","*",FN_MC!V99)</f>
        <v>Miguel</v>
      </c>
      <c r="U96" s="110" t="str">
        <f>IF(FN_MC!W99="","*",FN_MC!W99)</f>
        <v>Ronda 7 dias</v>
      </c>
      <c r="V96" s="112">
        <f ca="1">_xlfn.XLOOKUP(G96&amp;$V$2,BS_CONTROLE[CHAVE],BS_CONTROLE[Quantidade_11],"-")</f>
        <v>78</v>
      </c>
      <c r="W96" s="112">
        <f ca="1">_xlfn.XLOOKUP(G96&amp;$W$2,BS_CONTROLE[CHAVE],BS_CONTROLE[Quantidade_11],"-")</f>
        <v>290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IF(FN_MC!Y100="","*",FN_MC!Y100)</f>
        <v>*</v>
      </c>
      <c r="B97" s="109" t="str">
        <f>IF(FN_MC!X100="","*",FN_MC!X100)</f>
        <v>Oportunidade</v>
      </c>
      <c r="C97" s="109" t="str">
        <f>IF(FN_MC!Z100="","*",FN_MC!Z100)</f>
        <v>P0</v>
      </c>
      <c r="D97" s="110" t="str">
        <f>IF(FN_MC!S100="","*",FN_MC!S100)</f>
        <v>MALHA CENTRAL</v>
      </c>
      <c r="E97" s="110" t="str">
        <f>IF(FN_MC!T100="","*",FN_MC!T100)</f>
        <v>RAMAL</v>
      </c>
      <c r="F97" s="110">
        <f>IF(FN_MC!B100="","*",FN_MC!B100)</f>
        <v>45999</v>
      </c>
      <c r="G97" s="110" t="str">
        <f>IF(FN_MC!D100="","*",FN_MC!D100)</f>
        <v>E17</v>
      </c>
      <c r="H97" s="110" t="str">
        <f>IF(FN_MC!F100="","*",FN_MC!F100)</f>
        <v>CAMINHÃO DE SOLDA</v>
      </c>
      <c r="I97" s="110" t="str">
        <f>IF(FN_MC!H100="","*",FN_MC!H100)</f>
        <v>ZDK1</v>
      </c>
      <c r="J97" s="110" t="str">
        <f>IF(FN_MC!I100="","*",FN_MC!I100)</f>
        <v>ZDK1</v>
      </c>
      <c r="K97" s="110" t="str">
        <f>IF(FN_MC!M100="","*",FN_MC!M100)</f>
        <v>ZDK-ZVT</v>
      </c>
      <c r="L97" s="110" t="str">
        <f>IF(FN_MC!N100="","*",FN_MC!N100)</f>
        <v>ZDK1/ZDKZVT</v>
      </c>
      <c r="M97" s="111">
        <f>IF(FN_MC!J100="","*",FN_MC!J100)</f>
        <v>78</v>
      </c>
      <c r="N97" s="290">
        <f>IF(FN_MC!K100="","*",FN_MC!K100)</f>
        <v>251</v>
      </c>
      <c r="O97" s="290">
        <f>IF(FN_MC!L100="","*",FN_MC!L100)</f>
        <v>244</v>
      </c>
      <c r="P97" s="111"/>
      <c r="Q97" s="128">
        <f>IF(FN_MC!O100="","*",FN_MC!O100)</f>
        <v>0.375</v>
      </c>
      <c r="R97" s="128">
        <f>IF(FN_MC!P100="","*",FN_MC!P100)</f>
        <v>0.125</v>
      </c>
      <c r="S97" s="110" t="str">
        <f>IF(FN_MC!Q100="","*",CONCATENATE(FN_MC!Q100," ",FN_MC!R100))</f>
        <v>3 Nº DE SOLDA</v>
      </c>
      <c r="T97" s="110" t="str">
        <f>IF(FN_MC!V100="","*",FN_MC!V100)</f>
        <v>herbert</v>
      </c>
      <c r="U97" s="110" t="str">
        <f>IF(FN_MC!W100="","*",FN_MC!W100)</f>
        <v>Execução de solda  (Caminhão)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5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IF(FN_MC!Y101="","*",FN_MC!Y101)</f>
        <v>*</v>
      </c>
      <c r="B98" s="109" t="str">
        <f>IF(FN_MC!X101="","*",FN_MC!X101)</f>
        <v>Oportunidade</v>
      </c>
      <c r="C98" s="109" t="str">
        <f>IF(FN_MC!Z101="","*",FN_MC!Z101)</f>
        <v>P0</v>
      </c>
      <c r="D98" s="110" t="str">
        <f>IF(FN_MC!S101="","*",FN_MC!S101)</f>
        <v>MALHA CENTRAL</v>
      </c>
      <c r="E98" s="110" t="str">
        <f>IF(FN_MC!T101="","*",FN_MC!T101)</f>
        <v>RAMAL</v>
      </c>
      <c r="F98" s="110">
        <f>IF(FN_MC!B101="","*",FN_MC!B101)</f>
        <v>45999</v>
      </c>
      <c r="G98" s="110" t="str">
        <f>IF(FN_MC!D101="","*",FN_MC!D101)</f>
        <v>V42</v>
      </c>
      <c r="H98" s="110" t="str">
        <f>IF(FN_MC!F101="","*",FN_MC!F101)</f>
        <v>MODERNIZAÇÃO - SOCADORA</v>
      </c>
      <c r="I98" s="110" t="str">
        <f>IF(FN_MC!H101="","*",FN_MC!H101)</f>
        <v>ZGT1</v>
      </c>
      <c r="J98" s="110" t="str">
        <f>IF(FN_MC!I101="","*",FN_MC!I101)</f>
        <v>ZGT1</v>
      </c>
      <c r="K98" s="110" t="str">
        <f>IF(FN_MC!M101="","*",FN_MC!M101)</f>
        <v>ZGT-ZXE</v>
      </c>
      <c r="L98" s="110" t="str">
        <f>IF(FN_MC!N101="","*",FN_MC!N101)</f>
        <v>ZGTZXE</v>
      </c>
      <c r="M98" s="111">
        <f>IF(FN_MC!J101="","*",FN_MC!J101)</f>
        <v>72</v>
      </c>
      <c r="N98" s="290">
        <f>IF(FN_MC!K101="","*",FN_MC!K101)</f>
        <v>310</v>
      </c>
      <c r="O98" s="290">
        <f>IF(FN_MC!L101="","*",FN_MC!L101)</f>
        <v>311</v>
      </c>
      <c r="P98" s="111"/>
      <c r="Q98" s="128">
        <f>IF(FN_MC!O101="","*",FN_MC!O101)</f>
        <v>0.35416666666666669</v>
      </c>
      <c r="R98" s="128">
        <f>IF(FN_MC!P101="","*",FN_MC!P101)</f>
        <v>0.16666666666666666</v>
      </c>
      <c r="S98" s="110" t="str">
        <f>IF(FN_MC!Q101="","*",CONCATENATE(FN_MC!Q101," ",FN_MC!R101))</f>
        <v>800 M</v>
      </c>
      <c r="T98" s="110" t="str">
        <f>IF(FN_MC!V101="","*",FN_MC!V101)</f>
        <v>Ezequiel</v>
      </c>
      <c r="U98" s="110" t="str">
        <f>IF(FN_MC!W101="","*",FN_MC!W101)</f>
        <v>Serviços de socaria mecanizada</v>
      </c>
      <c r="V98" s="112">
        <f ca="1">_xlfn.XLOOKUP(G98&amp;$V$2,BS_CONTROLE[CHAVE],BS_CONTROLE[Quantidade_11],"-")</f>
        <v>1300</v>
      </c>
      <c r="W98" s="112">
        <f ca="1">_xlfn.XLOOKUP(G98&amp;$W$2,BS_CONTROLE[CHAVE],BS_CONTROLE[Quantidade_11],"-")</f>
        <v>1800</v>
      </c>
      <c r="X98" s="112">
        <f ca="1">_xlfn.XLOOKUP(G98&amp;$X$2,BS_CONTROLE[CHAVE],BS_CONTROLE[Quantidade_11],"-")</f>
        <v>1760</v>
      </c>
    </row>
    <row r="99" spans="1:24" s="113" customFormat="1" hidden="1">
      <c r="A99" s="109" t="str">
        <f>IF(FN_MC!Y102="","*",FN_MC!Y102)</f>
        <v>*</v>
      </c>
      <c r="B99" s="109" t="str">
        <f>IF(FN_MC!X102="","*",FN_MC!X102)</f>
        <v>Oportunidade</v>
      </c>
      <c r="C99" s="109" t="str">
        <f>IF(FN_MC!Z102="","*",FN_MC!Z102)</f>
        <v>P0</v>
      </c>
      <c r="D99" s="110" t="str">
        <f>IF(FN_MC!S102="","*",FN_MC!S102)</f>
        <v>MALHA CENTRAL</v>
      </c>
      <c r="E99" s="110" t="str">
        <f>IF(FN_MC!T102="","*",FN_MC!T102)</f>
        <v>PRV-POV</v>
      </c>
      <c r="F99" s="110">
        <f>IF(FN_MC!B102="","*",FN_MC!B102)</f>
        <v>45999</v>
      </c>
      <c r="G99" s="110" t="str">
        <f>IF(FN_MC!D102="","*",FN_MC!D102)</f>
        <v>W94</v>
      </c>
      <c r="H99" s="110" t="str">
        <f>IF(FN_MC!F102="","*",FN_MC!F102)</f>
        <v>OUTRAS ATIVIDADES</v>
      </c>
      <c r="I99" s="110" t="str">
        <f>IF(FN_MC!H102="","*",FN_MC!H102)</f>
        <v>PUD</v>
      </c>
      <c r="J99" s="110" t="str">
        <f>IF(FN_MC!I102="","*",FN_MC!I102)</f>
        <v>PIT</v>
      </c>
      <c r="K99" s="110" t="str">
        <f>IF(FN_MC!M102="","*",FN_MC!M102)</f>
        <v>PIT-K97</v>
      </c>
      <c r="L99" s="110" t="str">
        <f>IF(FN_MC!N102="","*",FN_MC!N102)</f>
        <v>PITK96</v>
      </c>
      <c r="M99" s="111">
        <f>IF(FN_MC!J102="","*",FN_MC!J102)</f>
        <v>103</v>
      </c>
      <c r="N99" s="290">
        <f>IF(FN_MC!K102="","*",FN_MC!K102)</f>
        <v>2109</v>
      </c>
      <c r="O99" s="290" t="str">
        <f>IF(FN_MC!L102="","*",FN_MC!L102)</f>
        <v>-</v>
      </c>
      <c r="P99" s="111"/>
      <c r="Q99" s="128">
        <f>IF(FN_MC!O102="","*",FN_MC!O102)</f>
        <v>0.375</v>
      </c>
      <c r="R99" s="128">
        <f>IF(FN_MC!P102="","*",FN_MC!P102)</f>
        <v>4.1666666666666664E-2</v>
      </c>
      <c r="S99" s="110" t="str">
        <f>IF(FN_MC!Q102="","*",CONCATENATE(FN_MC!Q102," ",FN_MC!R102))</f>
        <v>1 BINÁRIO</v>
      </c>
      <c r="T99" s="110" t="str">
        <f>IF(FN_MC!V102="","*",FN_MC!V102)</f>
        <v>Lucas</v>
      </c>
      <c r="U99" s="110" t="str">
        <f>IF(FN_MC!W102="","*",FN_MC!W102)</f>
        <v xml:space="preserve">Recolhimento de material 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1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IF(FN_MC!Y103="","*",FN_MC!Y103)</f>
        <v>*</v>
      </c>
      <c r="B100" s="109" t="str">
        <f>IF(FN_MC!X103="","*",FN_MC!X103)</f>
        <v>*</v>
      </c>
      <c r="C100" s="109" t="str">
        <f>IF(FN_MC!Z103="","*",FN_MC!Z103)</f>
        <v>*</v>
      </c>
      <c r="D100" s="110" t="str">
        <f>IF(FN_MC!S103="","*",FN_MC!S103)</f>
        <v>-</v>
      </c>
      <c r="E100" s="110" t="str">
        <f>IF(FN_MC!T103="","*",FN_MC!T103)</f>
        <v>-</v>
      </c>
      <c r="F100" s="110" t="str">
        <f>IF(FN_MC!B103="","*",FN_MC!B103)</f>
        <v>*</v>
      </c>
      <c r="G100" s="110" t="str">
        <f>IF(FN_MC!D103="","*",FN_MC!D103)</f>
        <v>*</v>
      </c>
      <c r="H100" s="110" t="str">
        <f>IF(FN_MC!F103="","*",FN_MC!F103)</f>
        <v>*</v>
      </c>
      <c r="I100" s="110" t="str">
        <f>IF(FN_MC!H103="","*",FN_MC!H103)</f>
        <v>*</v>
      </c>
      <c r="J100" s="110" t="str">
        <f>IF(FN_MC!I103="","*",FN_MC!I103)</f>
        <v>*</v>
      </c>
      <c r="K100" s="110" t="str">
        <f>IF(FN_MC!M103="","*",FN_MC!M103)</f>
        <v>-</v>
      </c>
      <c r="L100" s="110" t="str">
        <f>IF(FN_MC!N103="","*",FN_MC!N103)</f>
        <v>-</v>
      </c>
      <c r="M100" s="111" t="str">
        <f>IF(FN_MC!J103="","*",FN_MC!J103)</f>
        <v>*</v>
      </c>
      <c r="N100" s="290" t="str">
        <f>IF(FN_MC!K103="","*",FN_MC!K103)</f>
        <v>*</v>
      </c>
      <c r="O100" s="290" t="str">
        <f>IF(FN_MC!L103="","*",FN_MC!L103)</f>
        <v>-</v>
      </c>
      <c r="P100" s="111"/>
      <c r="Q100" s="128" t="str">
        <f>IF(FN_MC!O103="","*",FN_MC!O103)</f>
        <v>*</v>
      </c>
      <c r="R100" s="128" t="str">
        <f>IF(FN_MC!P103="","*",FN_MC!P103)</f>
        <v>*</v>
      </c>
      <c r="S100" s="110" t="str">
        <f>IF(FN_MC!Q103="","*",CONCATENATE(FN_MC!Q103," ",FN_MC!R103))</f>
        <v>*</v>
      </c>
      <c r="T100" s="110" t="str">
        <f>IF(FN_MC!V103="","*",FN_MC!V103)</f>
        <v>*</v>
      </c>
      <c r="U100" s="110" t="str">
        <f>IF(FN_MC!W103="","*",FN_MC!W103)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IF(FN_MC!Y104="","*",FN_MC!Y104)</f>
        <v>*</v>
      </c>
      <c r="B101" s="109" t="str">
        <f>IF(FN_MC!X104="","*",FN_MC!X104)</f>
        <v>*</v>
      </c>
      <c r="C101" s="109" t="str">
        <f>IF(FN_MC!Z104="","*",FN_MC!Z104)</f>
        <v>*</v>
      </c>
      <c r="D101" s="110" t="str">
        <f>IF(FN_MC!S104="","*",FN_MC!S104)</f>
        <v>-</v>
      </c>
      <c r="E101" s="110" t="str">
        <f>IF(FN_MC!T104="","*",FN_MC!T104)</f>
        <v>-</v>
      </c>
      <c r="F101" s="110" t="str">
        <f>IF(FN_MC!B104="","*",FN_MC!B104)</f>
        <v>*</v>
      </c>
      <c r="G101" s="110" t="str">
        <f>IF(FN_MC!D104="","*",FN_MC!D104)</f>
        <v>*</v>
      </c>
      <c r="H101" s="110" t="str">
        <f>IF(FN_MC!F104="","*",FN_MC!F104)</f>
        <v>*</v>
      </c>
      <c r="I101" s="110" t="str">
        <f>IF(FN_MC!H104="","*",FN_MC!H104)</f>
        <v>*</v>
      </c>
      <c r="J101" s="110" t="str">
        <f>IF(FN_MC!I104="","*",FN_MC!I104)</f>
        <v>*</v>
      </c>
      <c r="K101" s="110" t="str">
        <f>IF(FN_MC!M104="","*",FN_MC!M104)</f>
        <v>-</v>
      </c>
      <c r="L101" s="110" t="str">
        <f>IF(FN_MC!N104="","*",FN_MC!N104)</f>
        <v>-</v>
      </c>
      <c r="M101" s="111" t="str">
        <f>IF(FN_MC!J104="","*",FN_MC!J104)</f>
        <v>*</v>
      </c>
      <c r="N101" s="290" t="str">
        <f>IF(FN_MC!K104="","*",FN_MC!K104)</f>
        <v>*</v>
      </c>
      <c r="O101" s="290" t="str">
        <f>IF(FN_MC!L104="","*",FN_MC!L104)</f>
        <v>-</v>
      </c>
      <c r="P101" s="111"/>
      <c r="Q101" s="128" t="str">
        <f>IF(FN_MC!O104="","*",FN_MC!O104)</f>
        <v>*</v>
      </c>
      <c r="R101" s="128" t="str">
        <f>IF(FN_MC!P104="","*",FN_MC!P104)</f>
        <v>*</v>
      </c>
      <c r="S101" s="110" t="str">
        <f>IF(FN_MC!Q104="","*",CONCATENATE(FN_MC!Q104," ",FN_MC!R104))</f>
        <v>*</v>
      </c>
      <c r="T101" s="110" t="str">
        <f>IF(FN_MC!V104="","*",FN_MC!V104)</f>
        <v>*</v>
      </c>
      <c r="U101" s="110" t="str">
        <f>IF(FN_MC!W104="","*",FN_MC!W104)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IF(FN_MC!Y105="","*",FN_MC!Y105)</f>
        <v>OPORTUNIDADE</v>
      </c>
      <c r="B102" s="109" t="str">
        <f>IF(FN_MC!X105="","*",FN_MC!X105)</f>
        <v>Contrato</v>
      </c>
      <c r="C102" s="109" t="str">
        <f>IF(FN_MC!Z105="","*",FN_MC!Z105)</f>
        <v>P0</v>
      </c>
      <c r="D102" s="110" t="str">
        <f>IF(FN_MC!S105="","*",FN_MC!S105)</f>
        <v>FERRONORTE</v>
      </c>
      <c r="E102" s="110" t="str">
        <f>IF(FN_MC!T105="","*",FN_MC!T105)</f>
        <v>TGR-TRO</v>
      </c>
      <c r="F102" s="110">
        <f>IF(FN_MC!B105="","*",FN_MC!B105)</f>
        <v>46000</v>
      </c>
      <c r="G102" s="110" t="str">
        <f>IF(FN_MC!D105="","*",FN_MC!D105)</f>
        <v>W70</v>
      </c>
      <c r="H102" s="110" t="str">
        <f>IF(FN_MC!F105="","*",FN_MC!F105)</f>
        <v>PDM - PEDRA - DESCARGA</v>
      </c>
      <c r="I102" s="110" t="str">
        <f>IF(FN_MC!H105="","*",FN_MC!H105)</f>
        <v>TGR2</v>
      </c>
      <c r="J102" s="110" t="str">
        <f>IF(FN_MC!I105="","*",FN_MC!I105)</f>
        <v>TGR2</v>
      </c>
      <c r="K102" s="110" t="str">
        <f>IF(FN_MC!M105="","*",FN_MC!M105)</f>
        <v>TGR-TBE</v>
      </c>
      <c r="L102" s="110" t="str">
        <f>IF(FN_MC!N105="","*",FN_MC!N105)</f>
        <v>TGR512</v>
      </c>
      <c r="M102" s="111">
        <f>IF(FN_MC!J105="","*",FN_MC!J105)</f>
        <v>98</v>
      </c>
      <c r="N102" s="290">
        <f>IF(FN_MC!K105="","*",FN_MC!K105)</f>
        <v>507</v>
      </c>
      <c r="O102" s="290">
        <f>IF(FN_MC!L105="","*",FN_MC!L105)</f>
        <v>506</v>
      </c>
      <c r="P102" s="111"/>
      <c r="Q102" s="128">
        <f>IF(FN_MC!O105="","*",FN_MC!O105)</f>
        <v>0.35416666666666669</v>
      </c>
      <c r="R102" s="128">
        <f>IF(FN_MC!P105="","*",FN_MC!P105)</f>
        <v>8.3333333333333329E-2</v>
      </c>
      <c r="S102" s="110" t="str">
        <f>IF(FN_MC!Q105="","*",CONCATENATE(FN_MC!Q105," ",FN_MC!R105))</f>
        <v>16 VAGÕES</v>
      </c>
      <c r="T102" s="110" t="str">
        <f>IF(FN_MC!V105="","*",FN_MC!V105)</f>
        <v xml:space="preserve">camila </v>
      </c>
      <c r="U102" s="110" t="str">
        <f>IF(FN_MC!W105="","*",FN_MC!W105)</f>
        <v xml:space="preserve">Descarga de vagoes </v>
      </c>
      <c r="V102" s="112">
        <f ca="1">_xlfn.XLOOKUP(G102&amp;$V$2,BS_CONTROLE[CHAVE],BS_CONTROLE[Quantidade_11],"-")</f>
        <v>16</v>
      </c>
      <c r="W102" s="112">
        <f ca="1">_xlfn.XLOOKUP(G102&amp;$W$2,BS_CONTROLE[CHAVE],BS_CONTROLE[Quantidade_11],"-")</f>
        <v>0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IF(FN_MC!Y106="","*",FN_MC!Y106)</f>
        <v>OPORTUNIDADE</v>
      </c>
      <c r="B103" s="109" t="str">
        <f>IF(FN_MC!X106="","*",FN_MC!X106)</f>
        <v>Oportunidade</v>
      </c>
      <c r="C103" s="109" t="str">
        <f>IF(FN_MC!Z106="","*",FN_MC!Z106)</f>
        <v>P1</v>
      </c>
      <c r="D103" s="110" t="str">
        <f>IF(FN_MC!S106="","*",FN_MC!S106)</f>
        <v>FERRONORTE</v>
      </c>
      <c r="E103" s="110" t="str">
        <f>IF(FN_MC!T106="","*",FN_MC!T106)</f>
        <v>TCS-TGR</v>
      </c>
      <c r="F103" s="110">
        <f>IF(FN_MC!B106="","*",FN_MC!B106)</f>
        <v>46000</v>
      </c>
      <c r="G103" s="110" t="str">
        <f>IF(FN_MC!D106="","*",FN_MC!D106)</f>
        <v>BRUNO (TF-525)</v>
      </c>
      <c r="H103" s="110" t="str">
        <f>IF(FN_MC!F106="","*",FN_MC!F106)</f>
        <v>PDM - SOLDA</v>
      </c>
      <c r="I103" s="110" t="str">
        <f>IF(FN_MC!H106="","*",FN_MC!H106)</f>
        <v>440TVL</v>
      </c>
      <c r="J103" s="110" t="str">
        <f>IF(FN_MC!I106="","*",FN_MC!I106)</f>
        <v>-</v>
      </c>
      <c r="K103" s="110" t="str">
        <f>IF(FN_MC!M106="","*",FN_MC!M106)</f>
        <v>TPC-TVL</v>
      </c>
      <c r="L103" s="110" t="str">
        <f>IF(FN_MC!N106="","*",FN_MC!N106)</f>
        <v>440TVL</v>
      </c>
      <c r="M103" s="111">
        <f>IF(FN_MC!J106="","*",FN_MC!J106)</f>
        <v>74</v>
      </c>
      <c r="N103" s="290">
        <f>IF(FN_MC!K106="","*",FN_MC!K106)</f>
        <v>446</v>
      </c>
      <c r="O103" s="290">
        <f>IF(FN_MC!L106="","*",FN_MC!L106)</f>
        <v>445.7</v>
      </c>
      <c r="P103" s="111"/>
      <c r="Q103" s="128">
        <f>IF(FN_MC!O106="","*",FN_MC!O106)</f>
        <v>0.33333333333333331</v>
      </c>
      <c r="R103" s="128">
        <f>IF(FN_MC!P106="","*",FN_MC!P106)</f>
        <v>6.25E-2</v>
      </c>
      <c r="S103" s="110" t="str">
        <f>IF(FN_MC!Q106="","*",CONCATENATE(FN_MC!Q106," ",FN_MC!R106))</f>
        <v>1 Nº DE SOLDA</v>
      </c>
      <c r="T103" s="110" t="str">
        <f>IF(FN_MC!V106="","*",FN_MC!V106)</f>
        <v>Bruno</v>
      </c>
      <c r="U103" s="110" t="str">
        <f>IF(FN_MC!W106="","*",FN_MC!W106)</f>
        <v>Execução de solda - Condicinado à temperatura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0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IF(FN_MC!Y107="","*",FN_MC!Y107)</f>
        <v>OPORTUNIDADE</v>
      </c>
      <c r="B104" s="109" t="str">
        <f>IF(FN_MC!X107="","*",FN_MC!X107)</f>
        <v>Contrato</v>
      </c>
      <c r="C104" s="109" t="str">
        <f>IF(FN_MC!Z107="","*",FN_MC!Z107)</f>
        <v>P1</v>
      </c>
      <c r="D104" s="110" t="str">
        <f>IF(FN_MC!S107="","*",FN_MC!S107)</f>
        <v>FERRONORTE</v>
      </c>
      <c r="E104" s="110" t="str">
        <f>IF(FN_MC!T107="","*",FN_MC!T107)</f>
        <v>TCS-TGR</v>
      </c>
      <c r="F104" s="110">
        <f>IF(FN_MC!B107="","*",FN_MC!B107)</f>
        <v>46000</v>
      </c>
      <c r="G104" s="110" t="str">
        <f>IF(FN_MC!D107="","*",FN_MC!D107)</f>
        <v>W48</v>
      </c>
      <c r="H104" s="110" t="str">
        <f>IF(FN_MC!F107="","*",FN_MC!F107)</f>
        <v>MECANIZAÇÃO - DOL</v>
      </c>
      <c r="I104" s="110" t="str">
        <f>IF(FN_MC!H107="","*",FN_MC!H107)</f>
        <v>TOM2</v>
      </c>
      <c r="J104" s="110" t="str">
        <f>IF(FN_MC!I107="","*",FN_MC!I107)</f>
        <v>TOM2</v>
      </c>
      <c r="K104" s="110" t="str">
        <f>IF(FN_MC!M107="","*",FN_MC!M107)</f>
        <v>TSE-TBA</v>
      </c>
      <c r="L104" s="110" t="str">
        <f>IF(FN_MC!N107="","*",FN_MC!N107)</f>
        <v>TSE370</v>
      </c>
      <c r="M104" s="111">
        <f>IF(FN_MC!J107="","*",FN_MC!J107)</f>
        <v>74</v>
      </c>
      <c r="N104" s="290">
        <f>IF(FN_MC!K107="","*",FN_MC!K107)</f>
        <v>367.6</v>
      </c>
      <c r="O104" s="290" t="str">
        <f>IF(FN_MC!L107="","*",FN_MC!L107)</f>
        <v>-</v>
      </c>
      <c r="P104" s="111"/>
      <c r="Q104" s="128">
        <f>IF(FN_MC!O107="","*",FN_MC!O107)</f>
        <v>0.35416666666666669</v>
      </c>
      <c r="R104" s="128">
        <f>IF(FN_MC!P107="","*",FN_MC!P107)</f>
        <v>0.16666666666666666</v>
      </c>
      <c r="S104" s="110" t="str">
        <f>IF(FN_MC!Q107="","*",CONCATENATE(FN_MC!Q107," ",FN_MC!R107))</f>
        <v>2000 M</v>
      </c>
      <c r="T104" s="110" t="str">
        <f>IF(FN_MC!V107="","*",FN_MC!V107)</f>
        <v>Saulo</v>
      </c>
      <c r="U104" s="110" t="str">
        <f>IF(FN_MC!W107="","*",FN_MC!W107)</f>
        <v>Serviços de socaria mecanizada</v>
      </c>
      <c r="V104" s="112">
        <f ca="1">_xlfn.XLOOKUP(G104&amp;$V$2,BS_CONTROLE[CHAVE],BS_CONTROLE[Quantidade_11],"-")</f>
        <v>0</v>
      </c>
      <c r="W104" s="112">
        <f ca="1">_xlfn.XLOOKUP(G104&amp;$W$2,BS_CONTROLE[CHAVE],BS_CONTROLE[Quantidade_11],"-")</f>
        <v>255</v>
      </c>
      <c r="X104" s="112">
        <f ca="1">_xlfn.XLOOKUP(G104&amp;$X$2,BS_CONTROLE[CHAVE],BS_CONTROLE[Quantidade_11],"-")</f>
        <v>525</v>
      </c>
    </row>
    <row r="105" spans="1:24" s="113" customFormat="1" hidden="1">
      <c r="A105" s="109" t="str">
        <f>IF(FN_MC!Y108="","*",FN_MC!Y108)</f>
        <v>OPORTUNIDADE</v>
      </c>
      <c r="B105" s="109" t="str">
        <f>IF(FN_MC!X108="","*",FN_MC!X108)</f>
        <v>Oportunidade</v>
      </c>
      <c r="C105" s="109" t="str">
        <f>IF(FN_MC!Z108="","*",FN_MC!Z108)</f>
        <v>P2</v>
      </c>
      <c r="D105" s="110" t="str">
        <f>IF(FN_MC!S108="","*",FN_MC!S108)</f>
        <v>FERRONORTE</v>
      </c>
      <c r="E105" s="110" t="str">
        <f>IF(FN_MC!T108="","*",FN_MC!T108)</f>
        <v>TCS-TGR</v>
      </c>
      <c r="F105" s="110">
        <f>IF(FN_MC!B108="","*",FN_MC!B108)</f>
        <v>46000</v>
      </c>
      <c r="G105" s="110" t="str">
        <f>IF(FN_MC!D108="","*",FN_MC!D108)</f>
        <v>ELSON (TF-526)</v>
      </c>
      <c r="H105" s="110" t="str">
        <f>IF(FN_MC!F108="","*",FN_MC!F108)</f>
        <v>PDM - SOLDA</v>
      </c>
      <c r="I105" s="110" t="str">
        <f>IF(FN_MC!H108="","*",FN_MC!H108)</f>
        <v>TMR326</v>
      </c>
      <c r="J105" s="110" t="str">
        <f>IF(FN_MC!I108="","*",FN_MC!I108)</f>
        <v>-</v>
      </c>
      <c r="K105" s="110" t="str">
        <f>IF(FN_MC!M108="","*",FN_MC!M108)</f>
        <v>TMR-TLA</v>
      </c>
      <c r="L105" s="110" t="str">
        <f>IF(FN_MC!N108="","*",FN_MC!N108)</f>
        <v>TMR326</v>
      </c>
      <c r="M105" s="111">
        <f>IF(FN_MC!J108="","*",FN_MC!J108)</f>
        <v>74</v>
      </c>
      <c r="N105" s="290">
        <f>IF(FN_MC!K108="","*",FN_MC!K108)</f>
        <v>321</v>
      </c>
      <c r="O105" s="290" t="str">
        <f>IF(FN_MC!L108="","*",FN_MC!L108)</f>
        <v>-</v>
      </c>
      <c r="P105" s="111"/>
      <c r="Q105" s="128">
        <f>IF(FN_MC!O108="","*",FN_MC!O108)</f>
        <v>0.375</v>
      </c>
      <c r="R105" s="128">
        <f>IF(FN_MC!P108="","*",FN_MC!P108)</f>
        <v>6.25E-2</v>
      </c>
      <c r="S105" s="110" t="str">
        <f>IF(FN_MC!Q108="","*",CONCATENATE(FN_MC!Q108," ",FN_MC!R108))</f>
        <v>1 Nº DE SOLDA</v>
      </c>
      <c r="T105" s="110" t="str">
        <f>IF(FN_MC!V108="","*",FN_MC!V108)</f>
        <v>Elson</v>
      </c>
      <c r="U105" s="110" t="str">
        <f>IF(FN_MC!W108="","*",FN_MC!W108)</f>
        <v>Execução de solda - Condicinado à temperatura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IF(FN_MC!Y109="","*",FN_MC!Y109)</f>
        <v>OPORTUNIDADE</v>
      </c>
      <c r="B106" s="109" t="str">
        <f>IF(FN_MC!X109="","*",FN_MC!X109)</f>
        <v>Oportunidade</v>
      </c>
      <c r="C106" s="109" t="str">
        <f>IF(FN_MC!Z109="","*",FN_MC!Z109)</f>
        <v>P0</v>
      </c>
      <c r="D106" s="110" t="str">
        <f>IF(FN_MC!S109="","*",FN_MC!S109)</f>
        <v>FERRONORTE</v>
      </c>
      <c r="E106" s="110" t="str">
        <f>IF(FN_MC!T109="","*",FN_MC!T109)</f>
        <v>TMI-TCS</v>
      </c>
      <c r="F106" s="110">
        <f>IF(FN_MC!B109="","*",FN_MC!B109)</f>
        <v>46000</v>
      </c>
      <c r="G106" s="110" t="str">
        <f>IF(FN_MC!D109="","*",FN_MC!D109)</f>
        <v>A60</v>
      </c>
      <c r="H106" s="110" t="str">
        <f>IF(FN_MC!F109="","*",FN_MC!F109)</f>
        <v>DETECÇÃO - RONDA 7 DIAS</v>
      </c>
      <c r="I106" s="110" t="str">
        <f>IF(FN_MC!H109="","*",FN_MC!H109)</f>
        <v>TCS291</v>
      </c>
      <c r="J106" s="110" t="str">
        <f>IF(FN_MC!I109="","*",FN_MC!I109)</f>
        <v>TAG</v>
      </c>
      <c r="K106" s="110" t="str">
        <f>IF(FN_MC!M109="","*",FN_MC!M109)</f>
        <v>TCS-TAG</v>
      </c>
      <c r="L106" s="110" t="str">
        <f>IF(FN_MC!N109="","*",FN_MC!N109)</f>
        <v>TCSTAG</v>
      </c>
      <c r="M106" s="111">
        <f>IF(FN_MC!J109="","*",FN_MC!J109)</f>
        <v>74</v>
      </c>
      <c r="N106" s="290">
        <f>IF(FN_MC!K109="","*",FN_MC!K109)</f>
        <v>290</v>
      </c>
      <c r="O106" s="290" t="str">
        <f>IF(FN_MC!L109="","*",FN_MC!L109)</f>
        <v>-</v>
      </c>
      <c r="P106" s="111"/>
      <c r="Q106" s="128">
        <f>IF(FN_MC!O109="","*",FN_MC!O109)</f>
        <v>0.3125</v>
      </c>
      <c r="R106" s="128">
        <f>IF(FN_MC!P109="","*",FN_MC!P109)</f>
        <v>4.1666666666666664E-2</v>
      </c>
      <c r="S106" s="110" t="str">
        <f>IF(FN_MC!Q109="","*",CONCATENATE(FN_MC!Q109," ",FN_MC!R109))</f>
        <v>78 KM</v>
      </c>
      <c r="T106" s="110" t="str">
        <f>IF(FN_MC!V109="","*",FN_MC!V109)</f>
        <v>Miguel</v>
      </c>
      <c r="U106" s="110" t="str">
        <f>IF(FN_MC!W109="","*",FN_MC!W109)</f>
        <v>Inspeção R7D</v>
      </c>
      <c r="V106" s="112">
        <f ca="1">_xlfn.XLOOKUP(G106&amp;$V$2,BS_CONTROLE[CHAVE],BS_CONTROLE[Quantidade_11],"-")</f>
        <v>78</v>
      </c>
      <c r="W106" s="112">
        <f ca="1">_xlfn.XLOOKUP(G106&amp;$W$2,BS_CONTROLE[CHAVE],BS_CONTROLE[Quantidade_11],"-")</f>
        <v>290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IF(FN_MC!Y110="","*",FN_MC!Y110)</f>
        <v>OPORTUNIDADE</v>
      </c>
      <c r="B107" s="109" t="str">
        <f>IF(FN_MC!X110="","*",FN_MC!X110)</f>
        <v>Contrato</v>
      </c>
      <c r="C107" s="109" t="str">
        <f>IF(FN_MC!Z110="","*",FN_MC!Z110)</f>
        <v>P0</v>
      </c>
      <c r="D107" s="110" t="str">
        <f>IF(FN_MC!S110="","*",FN_MC!S110)</f>
        <v>FERRONORTE</v>
      </c>
      <c r="E107" s="110" t="str">
        <f>IF(FN_MC!T110="","*",FN_MC!T110)</f>
        <v>TMI-TCS</v>
      </c>
      <c r="F107" s="110">
        <f>IF(FN_MC!B110="","*",FN_MC!B110)</f>
        <v>46000</v>
      </c>
      <c r="G107" s="110" t="str">
        <f>IF(FN_MC!D110="","*",FN_MC!D110)</f>
        <v>MOD FN</v>
      </c>
      <c r="H107" s="110" t="str">
        <f>IF(FN_MC!F110="","*",FN_MC!F110)</f>
        <v>BLOCO</v>
      </c>
      <c r="I107" s="110" t="str">
        <f>IF(FN_MC!H110="","*",FN_MC!H110)</f>
        <v>-</v>
      </c>
      <c r="J107" s="110" t="str">
        <f>IF(FN_MC!I110="","*",FN_MC!I110)</f>
        <v>-</v>
      </c>
      <c r="K107" s="110" t="str">
        <f>IF(FN_MC!M110="","*",FN_MC!M110)</f>
        <v>TID-TVI</v>
      </c>
      <c r="L107" s="110" t="str">
        <f>IF(FN_MC!N110="","*",FN_MC!N110)</f>
        <v>213TVI</v>
      </c>
      <c r="M107" s="111">
        <f>IF(FN_MC!J110="","*",FN_MC!J110)</f>
        <v>74</v>
      </c>
      <c r="N107" s="290">
        <f>IF(FN_MC!K110="","*",FN_MC!K110)</f>
        <v>217</v>
      </c>
      <c r="O107" s="290">
        <f>IF(FN_MC!L110="","*",FN_MC!L110)</f>
        <v>213</v>
      </c>
      <c r="P107" s="111"/>
      <c r="Q107" s="128">
        <f>IF(FN_MC!O110="","*",FN_MC!O110)</f>
        <v>0.41666666666666669</v>
      </c>
      <c r="R107" s="128">
        <f>IF(FN_MC!P110="","*",FN_MC!P110)</f>
        <v>0.125</v>
      </c>
      <c r="S107" s="110" t="str">
        <f>IF(FN_MC!Q110="","*",CONCATENATE(FN_MC!Q110," ",FN_MC!R110))</f>
        <v>1 BINÁRIO</v>
      </c>
      <c r="T107" s="110" t="str">
        <f>IF(FN_MC!V110="","*",FN_MC!V110)</f>
        <v>Guilherme</v>
      </c>
      <c r="U107" s="110" t="str">
        <f>IF(FN_MC!W110="","*",FN_MC!W110)</f>
        <v>Intervalo bloco modernização veiculo W50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IF(FN_MC!Y111="","*",FN_MC!Y111)</f>
        <v>OPORTUNIDADE</v>
      </c>
      <c r="B108" s="109" t="str">
        <f>IF(FN_MC!X111="","*",FN_MC!X111)</f>
        <v>Contrato</v>
      </c>
      <c r="C108" s="109" t="str">
        <f>IF(FN_MC!Z111="","*",FN_MC!Z111)</f>
        <v>P0</v>
      </c>
      <c r="D108" s="110" t="str">
        <f>IF(FN_MC!S111="","*",FN_MC!S111)</f>
        <v>FERRONORTE</v>
      </c>
      <c r="E108" s="110" t="str">
        <f>IF(FN_MC!T111="","*",FN_MC!T111)</f>
        <v>TMI-TCS</v>
      </c>
      <c r="F108" s="110">
        <f>IF(FN_MC!B111="","*",FN_MC!B111)</f>
        <v>46000</v>
      </c>
      <c r="G108" s="110" t="str">
        <f>IF(FN_MC!D111="","*",FN_MC!D111)</f>
        <v>W50</v>
      </c>
      <c r="H108" s="110" t="str">
        <f>IF(FN_MC!F111="","*",FN_MC!F111)</f>
        <v>MODERNIZAÇÃO - DORMENTE - DESCARGA</v>
      </c>
      <c r="I108" s="110" t="str">
        <f>IF(FN_MC!H111="","*",FN_MC!H111)</f>
        <v xml:space="preserve">TCS2 </v>
      </c>
      <c r="J108" s="110" t="str">
        <f>IF(FN_MC!I111="","*",FN_MC!I111)</f>
        <v>TCS2</v>
      </c>
      <c r="K108" s="110" t="str">
        <f>IF(FN_MC!M111="","*",FN_MC!M111)</f>
        <v>TID-TVI</v>
      </c>
      <c r="L108" s="110" t="str">
        <f>IF(FN_MC!N111="","*",FN_MC!N111)</f>
        <v>213TVI</v>
      </c>
      <c r="M108" s="111">
        <f>IF(FN_MC!J111="","*",FN_MC!J111)</f>
        <v>74</v>
      </c>
      <c r="N108" s="290">
        <f>IF(FN_MC!K111="","*",FN_MC!K111)</f>
        <v>217</v>
      </c>
      <c r="O108" s="290">
        <f>IF(FN_MC!L111="","*",FN_MC!L111)</f>
        <v>213</v>
      </c>
      <c r="P108" s="111"/>
      <c r="Q108" s="128">
        <f>IF(FN_MC!O111="","*",FN_MC!O111)</f>
        <v>0.33333333333333331</v>
      </c>
      <c r="R108" s="128">
        <f>IF(FN_MC!P111="","*",FN_MC!P111)</f>
        <v>6.9444444444444447E-4</v>
      </c>
      <c r="S108" s="110" t="str">
        <f>IF(FN_MC!Q111="","*",CONCATENATE(FN_MC!Q111," ",FN_MC!R111))</f>
        <v>1400 Nº DE DORMENTES</v>
      </c>
      <c r="T108" s="110" t="str">
        <f>IF(FN_MC!V111="","*",FN_MC!V111)</f>
        <v>Guilherme</v>
      </c>
      <c r="U108" s="110" t="str">
        <f>IF(FN_MC!W111="","*",FN_MC!W111)</f>
        <v>Descarga de dormente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IF(FN_MC!Y112="","*",FN_MC!Y112)</f>
        <v>OPORTUNIDADE</v>
      </c>
      <c r="B109" s="109" t="str">
        <f>IF(FN_MC!X112="","*",FN_MC!X112)</f>
        <v>Sombra de bloco</v>
      </c>
      <c r="C109" s="109" t="str">
        <f>IF(FN_MC!Z112="","*",FN_MC!Z112)</f>
        <v>P1</v>
      </c>
      <c r="D109" s="110" t="str">
        <f>IF(FN_MC!S112="","*",FN_MC!S112)</f>
        <v>FERRONORTE</v>
      </c>
      <c r="E109" s="110" t="str">
        <f>IF(FN_MC!T112="","*",FN_MC!T112)</f>
        <v>TMI-TCS</v>
      </c>
      <c r="F109" s="110">
        <f>IF(FN_MC!B112="","*",FN_MC!B112)</f>
        <v>46000</v>
      </c>
      <c r="G109" s="110" t="str">
        <f>IF(FN_MC!D112="","*",FN_MC!D112)</f>
        <v>V86</v>
      </c>
      <c r="H109" s="110" t="str">
        <f>IF(FN_MC!F112="","*",FN_MC!F112)</f>
        <v>MECANIZAÇÃO - SOCADORA</v>
      </c>
      <c r="I109" s="110" t="str">
        <f>IF(FN_MC!H112="","*",FN_MC!H112)</f>
        <v>TID2</v>
      </c>
      <c r="J109" s="110" t="str">
        <f>IF(FN_MC!I112="","*",FN_MC!I112)</f>
        <v>TID2</v>
      </c>
      <c r="K109" s="110" t="str">
        <f>IF(FN_MC!M112="","*",FN_MC!M112)</f>
        <v>TID-TVI</v>
      </c>
      <c r="L109" s="110" t="str">
        <f>IF(FN_MC!N112="","*",FN_MC!N112)</f>
        <v>TID201</v>
      </c>
      <c r="M109" s="111">
        <f>IF(FN_MC!J112="","*",FN_MC!J112)</f>
        <v>74</v>
      </c>
      <c r="N109" s="290">
        <f>IF(FN_MC!K112="","*",FN_MC!K112)</f>
        <v>200</v>
      </c>
      <c r="O109" s="290">
        <f>IF(FN_MC!L112="","*",FN_MC!L112)</f>
        <v>194</v>
      </c>
      <c r="P109" s="111"/>
      <c r="Q109" s="128">
        <f>IF(FN_MC!O112="","*",FN_MC!O112)</f>
        <v>0.39583333333333331</v>
      </c>
      <c r="R109" s="128">
        <f>IF(FN_MC!P112="","*",FN_MC!P112)</f>
        <v>6.25E-2</v>
      </c>
      <c r="S109" s="110" t="str">
        <f>IF(FN_MC!Q112="","*",CONCATENATE(FN_MC!Q112," ",FN_MC!R112))</f>
        <v>800 M</v>
      </c>
      <c r="T109" s="110" t="str">
        <f>IF(FN_MC!V112="","*",FN_MC!V112)</f>
        <v>Saulo</v>
      </c>
      <c r="U109" s="110" t="str">
        <f>IF(FN_MC!W112="","*",FN_MC!W112)</f>
        <v>Serviços de socaria mecanizada</v>
      </c>
      <c r="V109" s="112">
        <f ca="1">_xlfn.XLOOKUP(G109&amp;$V$2,BS_CONTROLE[CHAVE],BS_CONTROLE[Quantidade_11],"-")</f>
        <v>730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IF(FN_MC!Y113="","*",FN_MC!Y113)</f>
        <v>OPORTUNIDADE</v>
      </c>
      <c r="B110" s="109" t="str">
        <f>IF(FN_MC!X113="","*",FN_MC!X113)</f>
        <v>Oportunidade</v>
      </c>
      <c r="C110" s="109" t="str">
        <f>IF(FN_MC!Z113="","*",FN_MC!Z113)</f>
        <v>P2</v>
      </c>
      <c r="D110" s="110" t="str">
        <f>IF(FN_MC!S113="","*",FN_MC!S113)</f>
        <v>FERRONORTE</v>
      </c>
      <c r="E110" s="110" t="str">
        <f>IF(FN_MC!T113="","*",FN_MC!T113)</f>
        <v>TMI-TCS</v>
      </c>
      <c r="F110" s="110">
        <f>IF(FN_MC!B113="","*",FN_MC!B113)</f>
        <v>46000</v>
      </c>
      <c r="G110" s="110" t="str">
        <f>IF(FN_MC!D113="","*",FN_MC!D113)</f>
        <v>FRANCISCO (TF-670)</v>
      </c>
      <c r="H110" s="110" t="str">
        <f>IF(FN_MC!F113="","*",FN_MC!F113)</f>
        <v>PDM - SOLDA</v>
      </c>
      <c r="I110" s="110" t="str">
        <f>IF(FN_MC!H113="","*",FN_MC!H113)</f>
        <v>TIN1</v>
      </c>
      <c r="J110" s="110" t="str">
        <f>IF(FN_MC!I113="","*",FN_MC!I113)</f>
        <v>-</v>
      </c>
      <c r="K110" s="110" t="str">
        <f>IF(FN_MC!M113="","*",FN_MC!M113)</f>
        <v>TIN</v>
      </c>
      <c r="L110" s="110" t="str">
        <f>IF(FN_MC!N113="","*",FN_MC!N113)</f>
        <v>TIN1</v>
      </c>
      <c r="M110" s="111">
        <f>IF(FN_MC!J113="","*",FN_MC!J113)</f>
        <v>74</v>
      </c>
      <c r="N110" s="290">
        <f>IF(FN_MC!K113="","*",FN_MC!K113)</f>
        <v>109.1</v>
      </c>
      <c r="O110" s="290" t="str">
        <f>IF(FN_MC!L113="","*",FN_MC!L113)</f>
        <v>-</v>
      </c>
      <c r="P110" s="111"/>
      <c r="Q110" s="128">
        <f>IF(FN_MC!O113="","*",FN_MC!O113)</f>
        <v>0.375</v>
      </c>
      <c r="R110" s="128">
        <f>IF(FN_MC!P113="","*",FN_MC!P113)</f>
        <v>6.25E-2</v>
      </c>
      <c r="S110" s="110" t="str">
        <f>IF(FN_MC!Q113="","*",CONCATENATE(FN_MC!Q113," ",FN_MC!R113))</f>
        <v>1 Nº DE SOLDA</v>
      </c>
      <c r="T110" s="110" t="str">
        <f>IF(FN_MC!V113="","*",FN_MC!V113)</f>
        <v>Heleno</v>
      </c>
      <c r="U110" s="110" t="str">
        <f>IF(FN_MC!W113="","*",FN_MC!W113)</f>
        <v>Execução de solda - Condicinado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IF(FN_MC!Y114="","*",FN_MC!Y114)</f>
        <v>OPORTUNIDADE</v>
      </c>
      <c r="B111" s="109" t="str">
        <f>IF(FN_MC!X114="","*",FN_MC!X114)</f>
        <v>Oportunidade</v>
      </c>
      <c r="C111" s="109" t="str">
        <f>IF(FN_MC!Z114="","*",FN_MC!Z114)</f>
        <v>P3</v>
      </c>
      <c r="D111" s="110" t="str">
        <f>IF(FN_MC!S114="","*",FN_MC!S114)</f>
        <v>FERRONORTE</v>
      </c>
      <c r="E111" s="110" t="str">
        <f>IF(FN_MC!T114="","*",FN_MC!T114)</f>
        <v>TMI-TCS</v>
      </c>
      <c r="F111" s="110">
        <f>IF(FN_MC!B114="","*",FN_MC!B114)</f>
        <v>46000</v>
      </c>
      <c r="G111" s="110" t="str">
        <f>IF(FN_MC!D114="","*",FN_MC!D114)</f>
        <v>ANISIO (TF-514)</v>
      </c>
      <c r="H111" s="110" t="str">
        <f>IF(FN_MC!F114="","*",FN_MC!F114)</f>
        <v>PDM - SUBSTITUIÇÃO - TRILHO</v>
      </c>
      <c r="I111" s="110" t="str">
        <f>IF(FN_MC!H114="","*",FN_MC!H114)</f>
        <v>TAP2</v>
      </c>
      <c r="J111" s="110" t="str">
        <f>IF(FN_MC!I114="","*",FN_MC!I114)</f>
        <v>-</v>
      </c>
      <c r="K111" s="110" t="str">
        <f>IF(FN_MC!M114="","*",FN_MC!M114)</f>
        <v>TAP</v>
      </c>
      <c r="L111" s="110" t="str">
        <f>IF(FN_MC!N114="","*",FN_MC!N114)</f>
        <v>TAP2</v>
      </c>
      <c r="M111" s="111">
        <f>IF(FN_MC!J114="","*",FN_MC!J114)</f>
        <v>74</v>
      </c>
      <c r="N111" s="290">
        <f>IF(FN_MC!K114="","*",FN_MC!K114)</f>
        <v>23.3</v>
      </c>
      <c r="O111" s="290" t="str">
        <f>IF(FN_MC!L114="","*",FN_MC!L114)</f>
        <v>-</v>
      </c>
      <c r="P111" s="111"/>
      <c r="Q111" s="128">
        <f>IF(FN_MC!O114="","*",FN_MC!O114)</f>
        <v>0.375</v>
      </c>
      <c r="R111" s="128">
        <f>IF(FN_MC!P114="","*",FN_MC!P114)</f>
        <v>4.1666666666666664E-2</v>
      </c>
      <c r="S111" s="110" t="str">
        <f>IF(FN_MC!Q114="","*",CONCATENATE(FN_MC!Q114," ",FN_MC!R114))</f>
        <v>12 M</v>
      </c>
      <c r="T111" s="110" t="str">
        <f>IF(FN_MC!V114="","*",FN_MC!V114)</f>
        <v>Herbert</v>
      </c>
      <c r="U111" s="110" t="str">
        <f>IF(FN_MC!W114="","*",FN_MC!W114)</f>
        <v xml:space="preserve">Substituição de trilho </v>
      </c>
      <c r="V111" s="112">
        <f ca="1">_xlfn.XLOOKUP(G111&amp;$V$2,BS_CONTROLE[CHAVE],BS_CONTROLE[Quantidade_11],"-")</f>
        <v>12</v>
      </c>
      <c r="W111" s="112">
        <f ca="1">_xlfn.XLOOKUP(G111&amp;$W$2,BS_CONTROLE[CHAVE],BS_CONTROLE[Quantidade_11],"-")</f>
        <v>20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IF(FN_MC!Y115="","*",FN_MC!Y115)</f>
        <v>OPORTUNIDADE</v>
      </c>
      <c r="B112" s="109" t="str">
        <f>IF(FN_MC!X115="","*",FN_MC!X115)</f>
        <v>Oportunidade</v>
      </c>
      <c r="C112" s="109" t="str">
        <f>IF(FN_MC!Z115="","*",FN_MC!Z115)</f>
        <v>P0</v>
      </c>
      <c r="D112" s="110" t="str">
        <f>IF(FN_MC!S115="","*",FN_MC!S115)</f>
        <v>MALHA CENTRAL</v>
      </c>
      <c r="E112" s="110" t="str">
        <f>IF(FN_MC!T115="","*",FN_MC!T115)</f>
        <v>RAMAL</v>
      </c>
      <c r="F112" s="110">
        <f>IF(FN_MC!B115="","*",FN_MC!B115)</f>
        <v>46000</v>
      </c>
      <c r="G112" s="110" t="str">
        <f>IF(FN_MC!D115="","*",FN_MC!D115)</f>
        <v>V42</v>
      </c>
      <c r="H112" s="110" t="str">
        <f>IF(FN_MC!F115="","*",FN_MC!F115)</f>
        <v>MODERNIZAÇÃO - SOCADORA</v>
      </c>
      <c r="I112" s="110" t="str">
        <f>IF(FN_MC!H115="","*",FN_MC!H115)</f>
        <v>ZGT1</v>
      </c>
      <c r="J112" s="110" t="str">
        <f>IF(FN_MC!I115="","*",FN_MC!I115)</f>
        <v>ZGT1</v>
      </c>
      <c r="K112" s="110" t="str">
        <f>IF(FN_MC!M115="","*",FN_MC!M115)</f>
        <v>ZGT-ZXE</v>
      </c>
      <c r="L112" s="110" t="str">
        <f>IF(FN_MC!N115="","*",FN_MC!N115)</f>
        <v>ZGTZXE</v>
      </c>
      <c r="M112" s="111">
        <f>IF(FN_MC!J115="","*",FN_MC!J115)</f>
        <v>72</v>
      </c>
      <c r="N112" s="290">
        <f>IF(FN_MC!K115="","*",FN_MC!K115)</f>
        <v>310</v>
      </c>
      <c r="O112" s="290">
        <f>IF(FN_MC!L115="","*",FN_MC!L115)</f>
        <v>311</v>
      </c>
      <c r="P112" s="111"/>
      <c r="Q112" s="128">
        <f>IF(FN_MC!O115="","*",FN_MC!O115)</f>
        <v>0.35416666666666669</v>
      </c>
      <c r="R112" s="128">
        <f>IF(FN_MC!P115="","*",FN_MC!P115)</f>
        <v>0.16666666666666666</v>
      </c>
      <c r="S112" s="110" t="str">
        <f>IF(FN_MC!Q115="","*",CONCATENATE(FN_MC!Q115," ",FN_MC!R115))</f>
        <v>800 M</v>
      </c>
      <c r="T112" s="110" t="str">
        <f>IF(FN_MC!V115="","*",FN_MC!V115)</f>
        <v>Ezequiel</v>
      </c>
      <c r="U112" s="110" t="str">
        <f>IF(FN_MC!W115="","*",FN_MC!W115)</f>
        <v>Serviços de socaria mecanizada</v>
      </c>
      <c r="V112" s="112">
        <f ca="1">_xlfn.XLOOKUP(G112&amp;$V$2,BS_CONTROLE[CHAVE],BS_CONTROLE[Quantidade_11],"-")</f>
        <v>1300</v>
      </c>
      <c r="W112" s="112">
        <f ca="1">_xlfn.XLOOKUP(G112&amp;$W$2,BS_CONTROLE[CHAVE],BS_CONTROLE[Quantidade_11],"-")</f>
        <v>1800</v>
      </c>
      <c r="X112" s="112">
        <f ca="1">_xlfn.XLOOKUP(G112&amp;$X$2,BS_CONTROLE[CHAVE],BS_CONTROLE[Quantidade_11],"-")</f>
        <v>1760</v>
      </c>
    </row>
    <row r="113" spans="1:24" s="113" customFormat="1" hidden="1">
      <c r="A113" s="109" t="str">
        <f>IF(FN_MC!Y116="","*",FN_MC!Y116)</f>
        <v>OPORTUNIDADE</v>
      </c>
      <c r="B113" s="109" t="str">
        <f>IF(FN_MC!X116="","*",FN_MC!X116)</f>
        <v>Oportunidade</v>
      </c>
      <c r="C113" s="109" t="str">
        <f>IF(FN_MC!Z116="","*",FN_MC!Z116)</f>
        <v>P0</v>
      </c>
      <c r="D113" s="110" t="str">
        <f>IF(FN_MC!S116="","*",FN_MC!S116)</f>
        <v>MALHA CENTRAL</v>
      </c>
      <c r="E113" s="110" t="str">
        <f>IF(FN_MC!T116="","*",FN_MC!T116)</f>
        <v>RAMAL</v>
      </c>
      <c r="F113" s="110">
        <f>IF(FN_MC!B116="","*",FN_MC!B116)</f>
        <v>46000</v>
      </c>
      <c r="G113" s="110" t="str">
        <f>IF(FN_MC!D116="","*",FN_MC!D116)</f>
        <v>E17</v>
      </c>
      <c r="H113" s="110" t="str">
        <f>IF(FN_MC!F116="","*",FN_MC!F116)</f>
        <v>CAMINHÃO DE SOLDA</v>
      </c>
      <c r="I113" s="110" t="str">
        <f>IF(FN_MC!H116="","*",FN_MC!H116)</f>
        <v>ZDK1</v>
      </c>
      <c r="J113" s="110" t="str">
        <f>IF(FN_MC!I116="","*",FN_MC!I116)</f>
        <v>ZDK1</v>
      </c>
      <c r="K113" s="110" t="str">
        <f>IF(FN_MC!M116="","*",FN_MC!M116)</f>
        <v>ZDK-ZVT</v>
      </c>
      <c r="L113" s="110" t="str">
        <f>IF(FN_MC!N116="","*",FN_MC!N116)</f>
        <v>ZDK1/ZDKZVT</v>
      </c>
      <c r="M113" s="111">
        <f>IF(FN_MC!J116="","*",FN_MC!J116)</f>
        <v>78</v>
      </c>
      <c r="N113" s="290">
        <f>IF(FN_MC!K116="","*",FN_MC!K116)</f>
        <v>251</v>
      </c>
      <c r="O113" s="290">
        <f>IF(FN_MC!L116="","*",FN_MC!L116)</f>
        <v>244</v>
      </c>
      <c r="P113" s="111"/>
      <c r="Q113" s="128">
        <f>IF(FN_MC!O116="","*",FN_MC!O116)</f>
        <v>0.375</v>
      </c>
      <c r="R113" s="128">
        <f>IF(FN_MC!P116="","*",FN_MC!P116)</f>
        <v>0.125</v>
      </c>
      <c r="S113" s="110" t="str">
        <f>IF(FN_MC!Q116="","*",CONCATENATE(FN_MC!Q116," ",FN_MC!R116))</f>
        <v>3 Nº DE SOLDA</v>
      </c>
      <c r="T113" s="110" t="str">
        <f>IF(FN_MC!V116="","*",FN_MC!V116)</f>
        <v>herbert</v>
      </c>
      <c r="U113" s="110" t="str">
        <f>IF(FN_MC!W116="","*",FN_MC!W116)</f>
        <v>Execução de solda  (Caminhão)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5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IF(FN_MC!Y117="","*",FN_MC!Y117)</f>
        <v>OPORTUNIDADE</v>
      </c>
      <c r="B114" s="109" t="str">
        <f>IF(FN_MC!X117="","*",FN_MC!X117)</f>
        <v>Oportunidade</v>
      </c>
      <c r="C114" s="109" t="str">
        <f>IF(FN_MC!Z117="","*",FN_MC!Z117)</f>
        <v>P1</v>
      </c>
      <c r="D114" s="110" t="str">
        <f>IF(FN_MC!S117="","*",FN_MC!S117)</f>
        <v>MALHA CENTRAL</v>
      </c>
      <c r="E114" s="110" t="str">
        <f>IF(FN_MC!T117="","*",FN_MC!T117)</f>
        <v>RAMAL</v>
      </c>
      <c r="F114" s="110">
        <f>IF(FN_MC!B117="","*",FN_MC!B117)</f>
        <v>46000</v>
      </c>
      <c r="G114" s="110" t="str">
        <f>IF(FN_MC!D117="","*",FN_MC!D117)</f>
        <v>A74</v>
      </c>
      <c r="H114" s="110" t="str">
        <f>IF(FN_MC!F117="","*",FN_MC!F117)</f>
        <v>INSPEÇÃO AUTO DE LINHA</v>
      </c>
      <c r="I114" s="110" t="str">
        <f>IF(FN_MC!H117="","*",FN_MC!H117)</f>
        <v>ZTP</v>
      </c>
      <c r="J114" s="110" t="str">
        <f>IF(FN_MC!I117="","*",FN_MC!I117)</f>
        <v>ZBO</v>
      </c>
      <c r="K114" s="110" t="str">
        <f>IF(FN_MC!M117="","*",FN_MC!M117)</f>
        <v>ZTP-ZBO</v>
      </c>
      <c r="L114" s="110" t="str">
        <f>IF(FN_MC!N117="","*",FN_MC!N117)</f>
        <v>ZTPZBO</v>
      </c>
      <c r="M114" s="111">
        <f>IF(FN_MC!J117="","*",FN_MC!J117)</f>
        <v>78</v>
      </c>
      <c r="N114" s="290">
        <f>IF(FN_MC!K117="","*",FN_MC!K117)</f>
        <v>336</v>
      </c>
      <c r="O114" s="290" t="str">
        <f>IF(FN_MC!L117="","*",FN_MC!L117)</f>
        <v>-</v>
      </c>
      <c r="P114" s="111"/>
      <c r="Q114" s="128">
        <f>IF(FN_MC!O117="","*",FN_MC!O117)</f>
        <v>0.35416666666666669</v>
      </c>
      <c r="R114" s="128">
        <f>IF(FN_MC!P117="","*",FN_MC!P117)</f>
        <v>4.1666666666666664E-2</v>
      </c>
      <c r="S114" s="110" t="str">
        <f>IF(FN_MC!Q117="","*",CONCATENATE(FN_MC!Q117," ",FN_MC!R117))</f>
        <v>1 BINÁRIO</v>
      </c>
      <c r="T114" s="110" t="str">
        <f>IF(FN_MC!V117="","*",FN_MC!V117)</f>
        <v>paulo</v>
      </c>
      <c r="U114" s="110" t="str">
        <f>IF(FN_MC!W117="","*",FN_MC!W117)</f>
        <v>Inspeção da ANTT</v>
      </c>
      <c r="V114" s="112">
        <f ca="1">_xlfn.XLOOKUP(G114&amp;$V$2,BS_CONTROLE[CHAVE],BS_CONTROLE[Quantidade_11],"-")</f>
        <v>1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IF(FN_MC!Y118="","*",FN_MC!Y118)</f>
        <v>OPORTUNIDADE</v>
      </c>
      <c r="B115" s="109" t="str">
        <f>IF(FN_MC!X118="","*",FN_MC!X118)</f>
        <v>Oportunidade</v>
      </c>
      <c r="C115" s="109" t="str">
        <f>IF(FN_MC!Z118="","*",FN_MC!Z118)</f>
        <v>P0</v>
      </c>
      <c r="D115" s="110" t="str">
        <f>IF(FN_MC!S118="","*",FN_MC!S118)</f>
        <v>MALHA CENTRAL</v>
      </c>
      <c r="E115" s="110" t="str">
        <f>IF(FN_MC!T118="","*",FN_MC!T118)</f>
        <v>PPN-POV</v>
      </c>
      <c r="F115" s="110">
        <f>IF(FN_MC!B118="","*",FN_MC!B118)</f>
        <v>46000</v>
      </c>
      <c r="G115" s="110" t="str">
        <f>IF(FN_MC!D118="","*",FN_MC!D118)</f>
        <v>A13</v>
      </c>
      <c r="H115" s="110" t="str">
        <f>IF(FN_MC!F118="","*",FN_MC!F118)</f>
        <v>INSPEÇÃO AUTO DE LINHA</v>
      </c>
      <c r="I115" s="110" t="str">
        <f>IF(FN_MC!H118="","*",FN_MC!H118)</f>
        <v>PPN</v>
      </c>
      <c r="J115" s="110" t="str">
        <f>IF(FN_MC!I118="","*",FN_MC!I118)</f>
        <v>PFI</v>
      </c>
      <c r="K115" s="110" t="str">
        <f>IF(FN_MC!M118="","*",FN_MC!M118)</f>
        <v>PPN</v>
      </c>
      <c r="L115" s="110" t="str">
        <f>IF(FN_MC!N118="","*",FN_MC!N118)</f>
        <v>724PPN</v>
      </c>
      <c r="M115" s="111">
        <f>IF(FN_MC!J118="","*",FN_MC!J118)</f>
        <v>101</v>
      </c>
      <c r="N115" s="290">
        <f>IF(FN_MC!K118="","*",FN_MC!K118)</f>
        <v>726</v>
      </c>
      <c r="O115" s="290" t="str">
        <f>IF(FN_MC!L118="","*",FN_MC!L118)</f>
        <v>-</v>
      </c>
      <c r="P115" s="111"/>
      <c r="Q115" s="128">
        <f>IF(FN_MC!O118="","*",FN_MC!O118)</f>
        <v>0.375</v>
      </c>
      <c r="R115" s="128">
        <f>IF(FN_MC!P118="","*",FN_MC!P118)</f>
        <v>4.1666666666666664E-2</v>
      </c>
      <c r="S115" s="110" t="str">
        <f>IF(FN_MC!Q118="","*",CONCATENATE(FN_MC!Q118," ",FN_MC!R118))</f>
        <v>1 BINÁRIO</v>
      </c>
      <c r="T115" s="110" t="str">
        <f>IF(FN_MC!V118="","*",FN_MC!V118)</f>
        <v>deydson</v>
      </c>
      <c r="U115" s="110" t="str">
        <f>IF(FN_MC!W118="","*",FN_MC!W118)</f>
        <v>Inspeção ANTT</v>
      </c>
      <c r="V115" s="112">
        <f ca="1">_xlfn.XLOOKUP(G115&amp;$V$2,BS_CONTROLE[CHAVE],BS_CONTROLE[Quantidade_11],"-")</f>
        <v>1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IF(FN_MC!Y119="","*",FN_MC!Y119)</f>
        <v>OPORTUNIDADE</v>
      </c>
      <c r="B116" s="109" t="str">
        <f>IF(FN_MC!X119="","*",FN_MC!X119)</f>
        <v>Oportunidade</v>
      </c>
      <c r="C116" s="109" t="str">
        <f>IF(FN_MC!Z119="","*",FN_MC!Z119)</f>
        <v>P1</v>
      </c>
      <c r="D116" s="110" t="str">
        <f>IF(FN_MC!S119="","*",FN_MC!S119)</f>
        <v>MALHA CENTRAL</v>
      </c>
      <c r="E116" s="110" t="str">
        <f>IF(FN_MC!T119="","*",FN_MC!T119)</f>
        <v>PPN-POV</v>
      </c>
      <c r="F116" s="110">
        <f>IF(FN_MC!B119="","*",FN_MC!B119)</f>
        <v>46000</v>
      </c>
      <c r="G116" s="110" t="str">
        <f>IF(FN_MC!D119="","*",FN_MC!D119)</f>
        <v>A10</v>
      </c>
      <c r="H116" s="110" t="str">
        <f>IF(FN_MC!F119="","*",FN_MC!F119)</f>
        <v>PDM - SOLDA</v>
      </c>
      <c r="I116" s="110" t="str">
        <f>IF(FN_MC!H119="","*",FN_MC!H119)</f>
        <v>PNN2</v>
      </c>
      <c r="J116" s="110" t="str">
        <f>IF(FN_MC!I119="","*",FN_MC!I119)</f>
        <v>PNN</v>
      </c>
      <c r="K116" s="110" t="str">
        <f>IF(FN_MC!M119="","*",FN_MC!M119)</f>
        <v>PNN-PCB</v>
      </c>
      <c r="L116" s="110" t="str">
        <f>IF(FN_MC!N119="","*",FN_MC!N119)</f>
        <v>PNNPCB</v>
      </c>
      <c r="M116" s="111">
        <f>IF(FN_MC!J119="","*",FN_MC!J119)</f>
        <v>101</v>
      </c>
      <c r="N116" s="290">
        <f>IF(FN_MC!K119="","*",FN_MC!K119)</f>
        <v>834</v>
      </c>
      <c r="O116" s="290" t="str">
        <f>IF(FN_MC!L119="","*",FN_MC!L119)</f>
        <v>-</v>
      </c>
      <c r="P116" s="111"/>
      <c r="Q116" s="128">
        <f>IF(FN_MC!O119="","*",FN_MC!O119)</f>
        <v>0.375</v>
      </c>
      <c r="R116" s="128">
        <f>IF(FN_MC!P119="","*",FN_MC!P119)</f>
        <v>0.125</v>
      </c>
      <c r="S116" s="110" t="str">
        <f>IF(FN_MC!Q119="","*",CONCATENATE(FN_MC!Q119," ",FN_MC!R119))</f>
        <v>3 Nº DE SOLDA</v>
      </c>
      <c r="T116" s="110" t="str">
        <f>IF(FN_MC!V119="","*",FN_MC!V119)</f>
        <v>Robison</v>
      </c>
      <c r="U116" s="110" t="str">
        <f>IF(FN_MC!W119="","*",FN_MC!W119)</f>
        <v>Deslocamento com turmas de solda - Ag. realizar o serviço no local</v>
      </c>
      <c r="V116" s="112">
        <f ca="1">_xlfn.XLOOKUP(G116&amp;$V$2,BS_CONTROLE[CHAVE],BS_CONTROLE[Quantidade_11],"-")</f>
        <v>0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IF(FN_MC!Y120="","*",FN_MC!Y120)</f>
        <v>*</v>
      </c>
      <c r="B117" s="109" t="str">
        <f>IF(FN_MC!X120="","*",FN_MC!X120)</f>
        <v>*</v>
      </c>
      <c r="C117" s="109" t="str">
        <f>IF(FN_MC!Z120="","*",FN_MC!Z120)</f>
        <v>*</v>
      </c>
      <c r="D117" s="110" t="str">
        <f>IF(FN_MC!S120="","*",FN_MC!S120)</f>
        <v>-</v>
      </c>
      <c r="E117" s="110" t="str">
        <f>IF(FN_MC!T120="","*",FN_MC!T120)</f>
        <v>-</v>
      </c>
      <c r="F117" s="110" t="str">
        <f>IF(FN_MC!B120="","*",FN_MC!B120)</f>
        <v>*</v>
      </c>
      <c r="G117" s="110" t="str">
        <f>IF(FN_MC!D120="","*",FN_MC!D120)</f>
        <v>*</v>
      </c>
      <c r="H117" s="110" t="str">
        <f>IF(FN_MC!F120="","*",FN_MC!F120)</f>
        <v>*</v>
      </c>
      <c r="I117" s="110" t="str">
        <f>IF(FN_MC!H120="","*",FN_MC!H120)</f>
        <v>*</v>
      </c>
      <c r="J117" s="110" t="str">
        <f>IF(FN_MC!I120="","*",FN_MC!I120)</f>
        <v>*</v>
      </c>
      <c r="K117" s="110" t="str">
        <f>IF(FN_MC!M120="","*",FN_MC!M120)</f>
        <v>-</v>
      </c>
      <c r="L117" s="110" t="str">
        <f>IF(FN_MC!N120="","*",FN_MC!N120)</f>
        <v>-</v>
      </c>
      <c r="M117" s="111" t="str">
        <f>IF(FN_MC!J120="","*",FN_MC!J120)</f>
        <v>*</v>
      </c>
      <c r="N117" s="290" t="str">
        <f>IF(FN_MC!K120="","*",FN_MC!K120)</f>
        <v>*</v>
      </c>
      <c r="O117" s="290" t="str">
        <f>IF(FN_MC!L120="","*",FN_MC!L120)</f>
        <v>-</v>
      </c>
      <c r="P117" s="111"/>
      <c r="Q117" s="128" t="str">
        <f>IF(FN_MC!O120="","*",FN_MC!O120)</f>
        <v>*</v>
      </c>
      <c r="R117" s="128" t="str">
        <f>IF(FN_MC!P120="","*",FN_MC!P120)</f>
        <v>*</v>
      </c>
      <c r="S117" s="110" t="str">
        <f>IF(FN_MC!Q120="","*",CONCATENATE(FN_MC!Q120," ",FN_MC!R120))</f>
        <v>*</v>
      </c>
      <c r="T117" s="110" t="str">
        <f>IF(FN_MC!V120="","*",FN_MC!V120)</f>
        <v>*</v>
      </c>
      <c r="U117" s="110" t="str">
        <f>IF(FN_MC!W120="","*",FN_MC!W120)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IF(FN_MC!Y121="","*",FN_MC!Y121)</f>
        <v>*</v>
      </c>
      <c r="B118" s="109" t="str">
        <f>IF(FN_MC!X121="","*",FN_MC!X121)</f>
        <v>*</v>
      </c>
      <c r="C118" s="109" t="str">
        <f>IF(FN_MC!Z121="","*",FN_MC!Z121)</f>
        <v>*</v>
      </c>
      <c r="D118" s="110" t="str">
        <f>IF(FN_MC!S121="","*",FN_MC!S121)</f>
        <v>-</v>
      </c>
      <c r="E118" s="110" t="str">
        <f>IF(FN_MC!T121="","*",FN_MC!T121)</f>
        <v>-</v>
      </c>
      <c r="F118" s="110" t="str">
        <f>IF(FN_MC!B121="","*",FN_MC!B121)</f>
        <v>*</v>
      </c>
      <c r="G118" s="110" t="str">
        <f>IF(FN_MC!D121="","*",FN_MC!D121)</f>
        <v>*</v>
      </c>
      <c r="H118" s="110" t="str">
        <f>IF(FN_MC!F121="","*",FN_MC!F121)</f>
        <v>*</v>
      </c>
      <c r="I118" s="110" t="str">
        <f>IF(FN_MC!H121="","*",FN_MC!H121)</f>
        <v>*</v>
      </c>
      <c r="J118" s="110" t="str">
        <f>IF(FN_MC!I121="","*",FN_MC!I121)</f>
        <v>*</v>
      </c>
      <c r="K118" s="110" t="str">
        <f>IF(FN_MC!M121="","*",FN_MC!M121)</f>
        <v>-</v>
      </c>
      <c r="L118" s="110" t="str">
        <f>IF(FN_MC!N121="","*",FN_MC!N121)</f>
        <v>-</v>
      </c>
      <c r="M118" s="111" t="str">
        <f>IF(FN_MC!J121="","*",FN_MC!J121)</f>
        <v>*</v>
      </c>
      <c r="N118" s="290" t="str">
        <f>IF(FN_MC!K121="","*",FN_MC!K121)</f>
        <v>*</v>
      </c>
      <c r="O118" s="290" t="str">
        <f>IF(FN_MC!L121="","*",FN_MC!L121)</f>
        <v>-</v>
      </c>
      <c r="P118" s="111"/>
      <c r="Q118" s="128" t="str">
        <f>IF(FN_MC!O121="","*",FN_MC!O121)</f>
        <v>*</v>
      </c>
      <c r="R118" s="128" t="str">
        <f>IF(FN_MC!P121="","*",FN_MC!P121)</f>
        <v>*</v>
      </c>
      <c r="S118" s="110" t="str">
        <f>IF(FN_MC!Q121="","*",CONCATENATE(FN_MC!Q121," ",FN_MC!R121))</f>
        <v>*</v>
      </c>
      <c r="T118" s="110" t="str">
        <f>IF(FN_MC!V121="","*",FN_MC!V121)</f>
        <v>*</v>
      </c>
      <c r="U118" s="110" t="str">
        <f>IF(FN_MC!W121="","*",FN_MC!W121)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>
      <c r="A119" s="109" t="str">
        <f>IF(FN_MC!Y122="","*",FN_MC!Y122)</f>
        <v>*</v>
      </c>
      <c r="B119" s="109" t="str">
        <f>IF(FN_MC!X122="","*",FN_MC!X122)</f>
        <v>Contrato</v>
      </c>
      <c r="C119" s="109" t="str">
        <f>IF(FN_MC!Z122="","*",FN_MC!Z122)</f>
        <v>P0</v>
      </c>
      <c r="D119" s="110" t="str">
        <f>IF(FN_MC!S122="","*",FN_MC!S122)</f>
        <v>FERRONORTE</v>
      </c>
      <c r="E119" s="110" t="str">
        <f>IF(FN_MC!T122="","*",FN_MC!T122)</f>
        <v>TGR-TRO</v>
      </c>
      <c r="F119" s="110">
        <f>IF(FN_MC!B122="","*",FN_MC!B122)</f>
        <v>46001</v>
      </c>
      <c r="G119" s="110" t="str">
        <f>IF(FN_MC!D122="","*",FN_MC!D122)</f>
        <v>A60</v>
      </c>
      <c r="H119" s="110" t="str">
        <f>IF(FN_MC!F122="","*",FN_MC!F122)</f>
        <v>DETECÇÃO - RONDA 7 DIAS</v>
      </c>
      <c r="I119" s="110" t="str">
        <f>IF(FN_MC!H122="","*",FN_MC!H122)</f>
        <v>TIQ</v>
      </c>
      <c r="J119" s="110" t="str">
        <f>IF(FN_MC!I122="","*",FN_MC!I122)</f>
        <v>TRO</v>
      </c>
      <c r="K119" s="110" t="str">
        <f>IF(FN_MC!M122="","*",FN_MC!M122)</f>
        <v>TIQ-TRO</v>
      </c>
      <c r="L119" s="110" t="str">
        <f>IF(FN_MC!N122="","*",FN_MC!N122)</f>
        <v>TIQTRO</v>
      </c>
      <c r="M119" s="111">
        <f>IF(FN_MC!J122="","*",FN_MC!J122)</f>
        <v>98</v>
      </c>
      <c r="N119" s="290">
        <f>IF(FN_MC!K122="","*",FN_MC!K122)</f>
        <v>617</v>
      </c>
      <c r="O119" s="290" t="str">
        <f>IF(FN_MC!L122="","*",FN_MC!L122)</f>
        <v>-</v>
      </c>
      <c r="P119" s="111"/>
      <c r="Q119" s="128">
        <f>IF(FN_MC!O122="","*",FN_MC!O122)</f>
        <v>0.33333333333333331</v>
      </c>
      <c r="R119" s="128">
        <f>IF(FN_MC!P122="","*",FN_MC!P122)</f>
        <v>4.1666666666666664E-2</v>
      </c>
      <c r="S119" s="110" t="str">
        <f>IF(FN_MC!Q122="","*",CONCATENATE(FN_MC!Q122," ",FN_MC!R122))</f>
        <v>140 KM</v>
      </c>
      <c r="T119" s="110" t="str">
        <f>IF(FN_MC!V122="","*",FN_MC!V122)</f>
        <v>Miguel</v>
      </c>
      <c r="U119" s="110" t="str">
        <f>IF(FN_MC!W122="","*",FN_MC!W122)</f>
        <v>Inspeção R7D</v>
      </c>
      <c r="V119" s="112">
        <f ca="1">_xlfn.XLOOKUP(G119&amp;$V$2,BS_CONTROLE[CHAVE],BS_CONTROLE[Quantidade_11],"-")</f>
        <v>78</v>
      </c>
      <c r="W119" s="112">
        <f ca="1">_xlfn.XLOOKUP(G119&amp;$W$2,BS_CONTROLE[CHAVE],BS_CONTROLE[Quantidade_11],"-")</f>
        <v>290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IF(FN_MC!Y123="","*",FN_MC!Y123)</f>
        <v>*</v>
      </c>
      <c r="B120" s="109" t="str">
        <f>IF(FN_MC!X123="","*",FN_MC!X123)</f>
        <v>Oportunidade</v>
      </c>
      <c r="C120" s="109" t="str">
        <f>IF(FN_MC!Z123="","*",FN_MC!Z123)</f>
        <v>P0</v>
      </c>
      <c r="D120" s="110" t="str">
        <f>IF(FN_MC!S123="","*",FN_MC!S123)</f>
        <v>FERRONORTE</v>
      </c>
      <c r="E120" s="110" t="str">
        <f>IF(FN_MC!T123="","*",FN_MC!T123)</f>
        <v>TCS-TGR</v>
      </c>
      <c r="F120" s="110" t="str">
        <f>IF(FN_MC!B123="","*",FN_MC!B123)</f>
        <v>*</v>
      </c>
      <c r="G120" s="110" t="str">
        <f>IF(FN_MC!D123="","*",FN_MC!D123)</f>
        <v>W70</v>
      </c>
      <c r="H120" s="110" t="str">
        <f>IF(FN_MC!F123="","*",FN_MC!F123)</f>
        <v>PDM - PEDRA - CARGA</v>
      </c>
      <c r="I120" s="110" t="str">
        <f>IF(FN_MC!H123="","*",FN_MC!H123)</f>
        <v>TAG</v>
      </c>
      <c r="J120" s="110" t="str">
        <f>IF(FN_MC!I123="","*",FN_MC!I123)</f>
        <v>TAG</v>
      </c>
      <c r="K120" s="110" t="str">
        <f>IF(FN_MC!M123="","*",FN_MC!M123)</f>
        <v>TGR</v>
      </c>
      <c r="L120" s="110" t="str">
        <f>IF(FN_MC!N123="","*",FN_MC!N123)</f>
        <v>TGR</v>
      </c>
      <c r="M120" s="111">
        <f>IF(FN_MC!J123="","*",FN_MC!J123)</f>
        <v>74</v>
      </c>
      <c r="N120" s="290">
        <f>IF(FN_MC!K123="","*",FN_MC!K123)</f>
        <v>501</v>
      </c>
      <c r="O120" s="290" t="str">
        <f>IF(FN_MC!L123="","*",FN_MC!L123)</f>
        <v>-</v>
      </c>
      <c r="P120" s="111"/>
      <c r="Q120" s="128">
        <f>IF(FN_MC!O123="","*",FN_MC!O123)</f>
        <v>0.33333333333333331</v>
      </c>
      <c r="R120" s="128">
        <f>IF(FN_MC!P123="","*",FN_MC!P123)</f>
        <v>4.1666666666666664E-2</v>
      </c>
      <c r="S120" s="110" t="str">
        <f>IF(FN_MC!Q123="","*",CONCATENATE(FN_MC!Q123," ",FN_MC!R123))</f>
        <v>16 VAGÕES</v>
      </c>
      <c r="T120" s="110" t="str">
        <f>IF(FN_MC!V123="","*",FN_MC!V123)</f>
        <v xml:space="preserve">camila </v>
      </c>
      <c r="U120" s="110" t="str">
        <f>IF(FN_MC!W123="","*",FN_MC!W123)</f>
        <v>Carregamento de pedra</v>
      </c>
      <c r="V120" s="112">
        <f ca="1">_xlfn.XLOOKUP(G120&amp;$V$2,BS_CONTROLE[CHAVE],BS_CONTROLE[Quantidade_11],"-")</f>
        <v>16</v>
      </c>
      <c r="W120" s="112">
        <f ca="1">_xlfn.XLOOKUP(G120&amp;$W$2,BS_CONTROLE[CHAVE],BS_CONTROLE[Quantidade_11],"-")</f>
        <v>0</v>
      </c>
      <c r="X120" s="112" t="str">
        <f ca="1">_xlfn.XLOOKUP(G120&amp;$X$2,BS_CONTROLE[CHAVE],BS_CONTROLE[Quantidade_11],"-")</f>
        <v>-</v>
      </c>
    </row>
    <row r="121" spans="1:24" s="113" customFormat="1">
      <c r="A121" s="109" t="str">
        <f>IF(FN_MC!Y124="","*",FN_MC!Y124)</f>
        <v>*</v>
      </c>
      <c r="B121" s="109" t="str">
        <f>IF(FN_MC!X124="","*",FN_MC!X124)</f>
        <v>Oportunidade</v>
      </c>
      <c r="C121" s="109" t="str">
        <f>IF(FN_MC!Z124="","*",FN_MC!Z124)</f>
        <v>P1</v>
      </c>
      <c r="D121" s="110" t="str">
        <f>IF(FN_MC!S124="","*",FN_MC!S124)</f>
        <v>FERRONORTE</v>
      </c>
      <c r="E121" s="110" t="str">
        <f>IF(FN_MC!T124="","*",FN_MC!T124)</f>
        <v>TCS-TGR</v>
      </c>
      <c r="F121" s="110">
        <f>IF(FN_MC!B124="","*",FN_MC!B124)</f>
        <v>46001</v>
      </c>
      <c r="G121" s="110" t="str">
        <f>IF(FN_MC!D124="","*",FN_MC!D124)</f>
        <v>BRUNO (TF-525)</v>
      </c>
      <c r="H121" s="110" t="str">
        <f>IF(FN_MC!F124="","*",FN_MC!F124)</f>
        <v>PDM - SOLDA</v>
      </c>
      <c r="I121" s="110" t="str">
        <f>IF(FN_MC!H124="","*",FN_MC!H124)</f>
        <v>440TVL</v>
      </c>
      <c r="J121" s="110" t="str">
        <f>IF(FN_MC!I124="","*",FN_MC!I124)</f>
        <v>-</v>
      </c>
      <c r="K121" s="110" t="str">
        <f>IF(FN_MC!M124="","*",FN_MC!M124)</f>
        <v>TPC-TVL</v>
      </c>
      <c r="L121" s="110" t="str">
        <f>IF(FN_MC!N124="","*",FN_MC!N124)</f>
        <v>440TVL</v>
      </c>
      <c r="M121" s="111">
        <f>IF(FN_MC!J124="","*",FN_MC!J124)</f>
        <v>74</v>
      </c>
      <c r="N121" s="290">
        <f>IF(FN_MC!K124="","*",FN_MC!K124)</f>
        <v>446</v>
      </c>
      <c r="O121" s="290">
        <f>IF(FN_MC!L124="","*",FN_MC!L124)</f>
        <v>445.7</v>
      </c>
      <c r="P121" s="111"/>
      <c r="Q121" s="128">
        <f>IF(FN_MC!O124="","*",FN_MC!O124)</f>
        <v>0.33333333333333331</v>
      </c>
      <c r="R121" s="128">
        <f>IF(FN_MC!P124="","*",FN_MC!P124)</f>
        <v>6.25E-2</v>
      </c>
      <c r="S121" s="110" t="str">
        <f>IF(FN_MC!Q124="","*",CONCATENATE(FN_MC!Q124," ",FN_MC!R124))</f>
        <v>1 Nº DE SOLDA</v>
      </c>
      <c r="T121" s="110" t="str">
        <f>IF(FN_MC!V124="","*",FN_MC!V124)</f>
        <v>Bruno</v>
      </c>
      <c r="U121" s="110" t="str">
        <f>IF(FN_MC!W124="","*",FN_MC!W124)</f>
        <v>Execução de solda - Condicinado à temperatura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 t="str">
        <f ca="1">_xlfn.XLOOKUP(G121&amp;$X$2,BS_CONTROLE[CHAVE],BS_CONTROLE[Quantidade_11],"-")</f>
        <v>-</v>
      </c>
    </row>
    <row r="122" spans="1:24" s="113" customFormat="1">
      <c r="A122" s="109" t="str">
        <f>IF(FN_MC!Y125="","*",FN_MC!Y125)</f>
        <v>*</v>
      </c>
      <c r="B122" s="109" t="str">
        <f>IF(FN_MC!X125="","*",FN_MC!X125)</f>
        <v>Oportunidade</v>
      </c>
      <c r="C122" s="109" t="str">
        <f>IF(FN_MC!Z125="","*",FN_MC!Z125)</f>
        <v>P2</v>
      </c>
      <c r="D122" s="110" t="str">
        <f>IF(FN_MC!S125="","*",FN_MC!S125)</f>
        <v>FERRONORTE</v>
      </c>
      <c r="E122" s="110" t="str">
        <f>IF(FN_MC!T125="","*",FN_MC!T125)</f>
        <v>TCS-TGR</v>
      </c>
      <c r="F122" s="110">
        <f>IF(FN_MC!B125="","*",FN_MC!B125)</f>
        <v>46001</v>
      </c>
      <c r="G122" s="110" t="str">
        <f>IF(FN_MC!D125="","*",FN_MC!D125)</f>
        <v>ELSON (TF-526)</v>
      </c>
      <c r="H122" s="110" t="str">
        <f>IF(FN_MC!F125="","*",FN_MC!F125)</f>
        <v>PDM - SOLDA</v>
      </c>
      <c r="I122" s="110" t="str">
        <f>IF(FN_MC!H125="","*",FN_MC!H125)</f>
        <v>TMR326</v>
      </c>
      <c r="J122" s="110" t="str">
        <f>IF(FN_MC!I125="","*",FN_MC!I125)</f>
        <v>-</v>
      </c>
      <c r="K122" s="110" t="str">
        <f>IF(FN_MC!M125="","*",FN_MC!M125)</f>
        <v>TMR-TLA</v>
      </c>
      <c r="L122" s="110" t="str">
        <f>IF(FN_MC!N125="","*",FN_MC!N125)</f>
        <v>TMR326</v>
      </c>
      <c r="M122" s="111">
        <f>IF(FN_MC!J125="","*",FN_MC!J125)</f>
        <v>74</v>
      </c>
      <c r="N122" s="290">
        <f>IF(FN_MC!K125="","*",FN_MC!K125)</f>
        <v>321</v>
      </c>
      <c r="O122" s="290" t="str">
        <f>IF(FN_MC!L125="","*",FN_MC!L125)</f>
        <v>-</v>
      </c>
      <c r="P122" s="111"/>
      <c r="Q122" s="128">
        <f>IF(FN_MC!O125="","*",FN_MC!O125)</f>
        <v>0.375</v>
      </c>
      <c r="R122" s="128">
        <f>IF(FN_MC!P125="","*",FN_MC!P125)</f>
        <v>6.25E-2</v>
      </c>
      <c r="S122" s="110" t="str">
        <f>IF(FN_MC!Q125="","*",CONCATENATE(FN_MC!Q125," ",FN_MC!R125))</f>
        <v>1 Nº DE SOLDA</v>
      </c>
      <c r="T122" s="110" t="str">
        <f>IF(FN_MC!V125="","*",FN_MC!V125)</f>
        <v>Elson</v>
      </c>
      <c r="U122" s="110" t="str">
        <f>IF(FN_MC!W125="","*",FN_MC!W125)</f>
        <v>Execução de solda - Condicinado à temperatura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0</v>
      </c>
      <c r="X122" s="112" t="str">
        <f ca="1">_xlfn.XLOOKUP(G122&amp;$X$2,BS_CONTROLE[CHAVE],BS_CONTROLE[Quantidade_11],"-")</f>
        <v>-</v>
      </c>
    </row>
    <row r="123" spans="1:24" s="113" customFormat="1">
      <c r="A123" s="109" t="str">
        <f>IF(FN_MC!Y126="","*",FN_MC!Y126)</f>
        <v>*</v>
      </c>
      <c r="B123" s="109" t="str">
        <f>IF(FN_MC!X126="","*",FN_MC!X126)</f>
        <v>Oportunidade</v>
      </c>
      <c r="C123" s="109" t="str">
        <f>IF(FN_MC!Z126="","*",FN_MC!Z126)</f>
        <v>P0</v>
      </c>
      <c r="D123" s="110" t="str">
        <f>IF(FN_MC!S126="","*",FN_MC!S126)</f>
        <v>FERRONORTE</v>
      </c>
      <c r="E123" s="110" t="str">
        <f>IF(FN_MC!T126="","*",FN_MC!T126)</f>
        <v>TMI-TCS</v>
      </c>
      <c r="F123" s="110">
        <f>IF(FN_MC!B126="","*",FN_MC!B126)</f>
        <v>46001</v>
      </c>
      <c r="G123" s="110" t="str">
        <f>IF(FN_MC!D126="","*",FN_MC!D126)</f>
        <v>MOD FN</v>
      </c>
      <c r="H123" s="110" t="str">
        <f>IF(FN_MC!F126="","*",FN_MC!F126)</f>
        <v>BLOCO</v>
      </c>
      <c r="I123" s="110" t="str">
        <f>IF(FN_MC!H126="","*",FN_MC!H126)</f>
        <v>-</v>
      </c>
      <c r="J123" s="110" t="str">
        <f>IF(FN_MC!I126="","*",FN_MC!I126)</f>
        <v>-</v>
      </c>
      <c r="K123" s="110" t="str">
        <f>IF(FN_MC!M126="","*",FN_MC!M126)</f>
        <v>TID-TVI</v>
      </c>
      <c r="L123" s="110" t="str">
        <f>IF(FN_MC!N126="","*",FN_MC!N126)</f>
        <v>213TVI</v>
      </c>
      <c r="M123" s="111">
        <f>IF(FN_MC!J126="","*",FN_MC!J126)</f>
        <v>74</v>
      </c>
      <c r="N123" s="290">
        <f>IF(FN_MC!K126="","*",FN_MC!K126)</f>
        <v>217</v>
      </c>
      <c r="O123" s="290">
        <f>IF(FN_MC!L126="","*",FN_MC!L126)</f>
        <v>213</v>
      </c>
      <c r="P123" s="111"/>
      <c r="Q123" s="128">
        <f>IF(FN_MC!O126="","*",FN_MC!O126)</f>
        <v>0.41666666666666669</v>
      </c>
      <c r="R123" s="128">
        <f>IF(FN_MC!P126="","*",FN_MC!P126)</f>
        <v>0.125</v>
      </c>
      <c r="S123" s="110" t="str">
        <f>IF(FN_MC!Q126="","*",CONCATENATE(FN_MC!Q126," ",FN_MC!R126))</f>
        <v>1 BINÁRIO</v>
      </c>
      <c r="T123" s="110" t="str">
        <f>IF(FN_MC!V126="","*",FN_MC!V126)</f>
        <v>Guilherme</v>
      </c>
      <c r="U123" s="110" t="str">
        <f>IF(FN_MC!W126="","*",FN_MC!W126)</f>
        <v>Intervalo bloco modernização veiculo W50</v>
      </c>
      <c r="V123" s="112">
        <f ca="1">_xlfn.XLOOKUP(G123&amp;$V$2,BS_CONTROLE[CHAVE],BS_CONTROLE[Quantidade_11],"-")</f>
        <v>0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>
      <c r="A124" s="109" t="str">
        <f>IF(FN_MC!Y127="","*",FN_MC!Y127)</f>
        <v>*</v>
      </c>
      <c r="B124" s="109" t="str">
        <f>IF(FN_MC!X127="","*",FN_MC!X127)</f>
        <v>Oportunidade</v>
      </c>
      <c r="C124" s="109" t="str">
        <f>IF(FN_MC!Z127="","*",FN_MC!Z127)</f>
        <v>P0</v>
      </c>
      <c r="D124" s="110" t="str">
        <f>IF(FN_MC!S127="","*",FN_MC!S127)</f>
        <v>FERRONORTE</v>
      </c>
      <c r="E124" s="110" t="str">
        <f>IF(FN_MC!T127="","*",FN_MC!T127)</f>
        <v>TMI-TCS</v>
      </c>
      <c r="F124" s="110">
        <f>IF(FN_MC!B127="","*",FN_MC!B127)</f>
        <v>46001</v>
      </c>
      <c r="G124" s="110" t="str">
        <f>IF(FN_MC!D127="","*",FN_MC!D127)</f>
        <v>W50</v>
      </c>
      <c r="H124" s="110" t="str">
        <f>IF(FN_MC!F127="","*",FN_MC!F127)</f>
        <v>MODERNIZAÇÃO - DORMENTE - DESCARGA</v>
      </c>
      <c r="I124" s="110" t="str">
        <f>IF(FN_MC!H127="","*",FN_MC!H127)</f>
        <v xml:space="preserve">TCS2 </v>
      </c>
      <c r="J124" s="110" t="str">
        <f>IF(FN_MC!I127="","*",FN_MC!I127)</f>
        <v>TCS2</v>
      </c>
      <c r="K124" s="110" t="str">
        <f>IF(FN_MC!M127="","*",FN_MC!M127)</f>
        <v>TID-TVI</v>
      </c>
      <c r="L124" s="110" t="str">
        <f>IF(FN_MC!N127="","*",FN_MC!N127)</f>
        <v>213TVI</v>
      </c>
      <c r="M124" s="111">
        <f>IF(FN_MC!J127="","*",FN_MC!J127)</f>
        <v>74</v>
      </c>
      <c r="N124" s="290">
        <f>IF(FN_MC!K127="","*",FN_MC!K127)</f>
        <v>217</v>
      </c>
      <c r="O124" s="290">
        <f>IF(FN_MC!L127="","*",FN_MC!L127)</f>
        <v>213</v>
      </c>
      <c r="P124" s="111"/>
      <c r="Q124" s="128">
        <f>IF(FN_MC!O127="","*",FN_MC!O127)</f>
        <v>0.33333333333333331</v>
      </c>
      <c r="R124" s="128">
        <f>IF(FN_MC!P127="","*",FN_MC!P127)</f>
        <v>6.9444444444444447E-4</v>
      </c>
      <c r="S124" s="110" t="str">
        <f>IF(FN_MC!Q127="","*",CONCATENATE(FN_MC!Q127," ",FN_MC!R127))</f>
        <v>1400 Nº DE DORMENTES</v>
      </c>
      <c r="T124" s="110" t="str">
        <f>IF(FN_MC!V127="","*",FN_MC!V127)</f>
        <v>Guilherme</v>
      </c>
      <c r="U124" s="110" t="str">
        <f>IF(FN_MC!W127="","*",FN_MC!W127)</f>
        <v>Descarga de dormente</v>
      </c>
      <c r="V124" s="112">
        <f ca="1">_xlfn.XLOOKUP(G124&amp;$V$2,BS_CONTROLE[CHAVE],BS_CONTROLE[Quantidade_11],"-")</f>
        <v>0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Sombra de bloco</v>
      </c>
      <c r="C125" s="109" t="str">
        <f>IF(FN_MC!Z128="","*",FN_MC!Z128)</f>
        <v>P1</v>
      </c>
      <c r="D125" s="110" t="str">
        <f>IF(FN_MC!S128="","*",FN_MC!S128)</f>
        <v>FERRONORTE</v>
      </c>
      <c r="E125" s="110" t="str">
        <f>IF(FN_MC!T128="","*",FN_MC!T128)</f>
        <v>TMI-TCS</v>
      </c>
      <c r="F125" s="110" t="str">
        <f>IF(FN_MC!B128="","*",FN_MC!B128)</f>
        <v>*</v>
      </c>
      <c r="G125" s="110" t="str">
        <f>IF(FN_MC!D128="","*",FN_MC!D128)</f>
        <v>V86</v>
      </c>
      <c r="H125" s="110" t="str">
        <f>IF(FN_MC!F128="","*",FN_MC!F128)</f>
        <v>MECANIZAÇÃO - SOCADORA</v>
      </c>
      <c r="I125" s="110" t="str">
        <f>IF(FN_MC!H128="","*",FN_MC!H128)</f>
        <v>TID2</v>
      </c>
      <c r="J125" s="110" t="str">
        <f>IF(FN_MC!I128="","*",FN_MC!I128)</f>
        <v>TID2</v>
      </c>
      <c r="K125" s="110" t="str">
        <f>IF(FN_MC!M128="","*",FN_MC!M128)</f>
        <v>TID-TVI</v>
      </c>
      <c r="L125" s="110" t="str">
        <f>IF(FN_MC!N128="","*",FN_MC!N128)</f>
        <v>TID201</v>
      </c>
      <c r="M125" s="111">
        <f>IF(FN_MC!J128="","*",FN_MC!J128)</f>
        <v>74</v>
      </c>
      <c r="N125" s="290">
        <f>IF(FN_MC!K128="","*",FN_MC!K128)</f>
        <v>200</v>
      </c>
      <c r="O125" s="290">
        <f>IF(FN_MC!L128="","*",FN_MC!L128)</f>
        <v>194</v>
      </c>
      <c r="P125" s="111"/>
      <c r="Q125" s="128">
        <f>IF(FN_MC!O128="","*",FN_MC!O128)</f>
        <v>0.39583333333333331</v>
      </c>
      <c r="R125" s="128">
        <f>IF(FN_MC!P128="","*",FN_MC!P128)</f>
        <v>6.25E-2</v>
      </c>
      <c r="S125" s="110" t="str">
        <f>IF(FN_MC!Q128="","*",CONCATENATE(FN_MC!Q128," ",FN_MC!R128))</f>
        <v>834 M</v>
      </c>
      <c r="T125" s="110" t="str">
        <f>IF(FN_MC!V128="","*",FN_MC!V128)</f>
        <v>Saulo</v>
      </c>
      <c r="U125" s="110" t="str">
        <f>IF(FN_MC!W128="","*",FN_MC!W128)</f>
        <v>Serviços de socaria mecanizada</v>
      </c>
      <c r="V125" s="112">
        <f ca="1">_xlfn.XLOOKUP(G125&amp;$V$2,BS_CONTROLE[CHAVE],BS_CONTROLE[Quantidade_11],"-")</f>
        <v>730</v>
      </c>
      <c r="W125" s="112">
        <f ca="1">_xlfn.XLOOKUP(G125&amp;$W$2,BS_CONTROLE[CHAVE],BS_CONTROLE[Quantidade_11],"-")</f>
        <v>0</v>
      </c>
      <c r="X125" s="112">
        <f ca="1">_xlfn.XLOOKUP(G125&amp;$X$2,BS_CONTROLE[CHAVE],BS_CONTROLE[Quantidade_11],"-")</f>
        <v>0</v>
      </c>
    </row>
    <row r="126" spans="1:24" s="113" customFormat="1">
      <c r="A126" s="109" t="str">
        <f>IF(FN_MC!Y129="","*",FN_MC!Y129)</f>
        <v>*</v>
      </c>
      <c r="B126" s="109" t="str">
        <f>IF(FN_MC!X129="","*",FN_MC!X129)</f>
        <v>Oportunidade</v>
      </c>
      <c r="C126" s="109" t="str">
        <f>IF(FN_MC!Z129="","*",FN_MC!Z129)</f>
        <v>P2</v>
      </c>
      <c r="D126" s="110" t="str">
        <f>IF(FN_MC!S129="","*",FN_MC!S129)</f>
        <v>FERRONORTE</v>
      </c>
      <c r="E126" s="110" t="str">
        <f>IF(FN_MC!T129="","*",FN_MC!T129)</f>
        <v>TMI-TCS</v>
      </c>
      <c r="F126" s="110">
        <f>IF(FN_MC!B129="","*",FN_MC!B129)</f>
        <v>46001</v>
      </c>
      <c r="G126" s="110" t="str">
        <f>IF(FN_MC!D129="","*",FN_MC!D129)</f>
        <v>FRANCISCO (TF-670)</v>
      </c>
      <c r="H126" s="110" t="str">
        <f>IF(FN_MC!F129="","*",FN_MC!F129)</f>
        <v>PDM - SOLDA</v>
      </c>
      <c r="I126" s="110" t="str">
        <f>IF(FN_MC!H129="","*",FN_MC!H129)</f>
        <v>TIN1</v>
      </c>
      <c r="J126" s="110" t="str">
        <f>IF(FN_MC!I129="","*",FN_MC!I129)</f>
        <v>-</v>
      </c>
      <c r="K126" s="110" t="str">
        <f>IF(FN_MC!M129="","*",FN_MC!M129)</f>
        <v>TIN</v>
      </c>
      <c r="L126" s="110" t="str">
        <f>IF(FN_MC!N129="","*",FN_MC!N129)</f>
        <v>TIN1</v>
      </c>
      <c r="M126" s="111">
        <f>IF(FN_MC!J129="","*",FN_MC!J129)</f>
        <v>74</v>
      </c>
      <c r="N126" s="290">
        <f>IF(FN_MC!K129="","*",FN_MC!K129)</f>
        <v>109.1</v>
      </c>
      <c r="O126" s="290" t="str">
        <f>IF(FN_MC!L129="","*",FN_MC!L129)</f>
        <v>-</v>
      </c>
      <c r="P126" s="111"/>
      <c r="Q126" s="128">
        <f>IF(FN_MC!O129="","*",FN_MC!O129)</f>
        <v>0.375</v>
      </c>
      <c r="R126" s="128">
        <f>IF(FN_MC!P129="","*",FN_MC!P129)</f>
        <v>6.25E-2</v>
      </c>
      <c r="S126" s="110" t="str">
        <f>IF(FN_MC!Q129="","*",CONCATENATE(FN_MC!Q129," ",FN_MC!R129))</f>
        <v>1 Nº DE SOLDA</v>
      </c>
      <c r="T126" s="110" t="str">
        <f>IF(FN_MC!V129="","*",FN_MC!V129)</f>
        <v>Heleno</v>
      </c>
      <c r="U126" s="110" t="str">
        <f>IF(FN_MC!W129="","*",FN_MC!W129)</f>
        <v>Execução de solda - Condicinado à temperatura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 t="str">
        <f ca="1">_xlfn.XLOOKUP(G126&amp;$X$2,BS_CONTROLE[CHAVE],BS_CONTROLE[Quantidade_11],"-")</f>
        <v>-</v>
      </c>
    </row>
    <row r="127" spans="1:24" s="113" customFormat="1">
      <c r="A127" s="109" t="str">
        <f>IF(FN_MC!Y130="","*",FN_MC!Y130)</f>
        <v>*</v>
      </c>
      <c r="B127" s="109" t="str">
        <f>IF(FN_MC!X130="","*",FN_MC!X130)</f>
        <v>Oportunidade</v>
      </c>
      <c r="C127" s="109" t="str">
        <f>IF(FN_MC!Z130="","*",FN_MC!Z130)</f>
        <v>P3</v>
      </c>
      <c r="D127" s="110" t="str">
        <f>IF(FN_MC!S130="","*",FN_MC!S130)</f>
        <v>FERRONORTE</v>
      </c>
      <c r="E127" s="110" t="str">
        <f>IF(FN_MC!T130="","*",FN_MC!T130)</f>
        <v>TMI-TCS</v>
      </c>
      <c r="F127" s="110">
        <f>IF(FN_MC!B130="","*",FN_MC!B130)</f>
        <v>46001</v>
      </c>
      <c r="G127" s="110" t="str">
        <f>IF(FN_MC!D130="","*",FN_MC!D130)</f>
        <v>ANISIO (TF-514)</v>
      </c>
      <c r="H127" s="110" t="str">
        <f>IF(FN_MC!F130="","*",FN_MC!F130)</f>
        <v>PDM - SUBSTITUIÇÃO - TRILHO</v>
      </c>
      <c r="I127" s="110" t="str">
        <f>IF(FN_MC!H130="","*",FN_MC!H130)</f>
        <v>TAP2</v>
      </c>
      <c r="J127" s="110" t="str">
        <f>IF(FN_MC!I130="","*",FN_MC!I130)</f>
        <v>-</v>
      </c>
      <c r="K127" s="110" t="str">
        <f>IF(FN_MC!M130="","*",FN_MC!M130)</f>
        <v>TAP</v>
      </c>
      <c r="L127" s="110" t="str">
        <f>IF(FN_MC!N130="","*",FN_MC!N130)</f>
        <v>TAP2</v>
      </c>
      <c r="M127" s="111">
        <f>IF(FN_MC!J130="","*",FN_MC!J130)</f>
        <v>74</v>
      </c>
      <c r="N127" s="290">
        <f>IF(FN_MC!K130="","*",FN_MC!K130)</f>
        <v>23.3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4.1666666666666664E-2</v>
      </c>
      <c r="S127" s="110" t="str">
        <f>IF(FN_MC!Q130="","*",CONCATENATE(FN_MC!Q130," ",FN_MC!R130))</f>
        <v>12 M</v>
      </c>
      <c r="T127" s="110" t="str">
        <f>IF(FN_MC!V130="","*",FN_MC!V130)</f>
        <v>Herbert</v>
      </c>
      <c r="U127" s="110" t="str">
        <f>IF(FN_MC!W130="","*",FN_MC!W130)</f>
        <v xml:space="preserve">Substituição de trilho </v>
      </c>
      <c r="V127" s="112">
        <f ca="1">_xlfn.XLOOKUP(G127&amp;$V$2,BS_CONTROLE[CHAVE],BS_CONTROLE[Quantidade_11],"-")</f>
        <v>12</v>
      </c>
      <c r="W127" s="112">
        <f ca="1">_xlfn.XLOOKUP(G127&amp;$W$2,BS_CONTROLE[CHAVE],BS_CONTROLE[Quantidade_11],"-")</f>
        <v>20</v>
      </c>
      <c r="X127" s="112" t="str">
        <f ca="1">_xlfn.XLOOKUP(G127&amp;$X$2,BS_CONTROLE[CHAVE],BS_CONTROLE[Quantidade_11],"-")</f>
        <v>-</v>
      </c>
    </row>
    <row r="128" spans="1:24" s="113" customFormat="1">
      <c r="A128" s="109" t="str">
        <f>IF(FN_MC!Y131="","*",FN_MC!Y131)</f>
        <v>*</v>
      </c>
      <c r="B128" s="109" t="str">
        <f>IF(FN_MC!X131="","*",FN_MC!X131)</f>
        <v>Oportunidade</v>
      </c>
      <c r="C128" s="109" t="str">
        <f>IF(FN_MC!Z131="","*",FN_MC!Z131)</f>
        <v>P0</v>
      </c>
      <c r="D128" s="110" t="str">
        <f>IF(FN_MC!S131="","*",FN_MC!S131)</f>
        <v>MALHA CENTRAL</v>
      </c>
      <c r="E128" s="110" t="str">
        <f>IF(FN_MC!T131="","*",FN_MC!T131)</f>
        <v>RAMAL</v>
      </c>
      <c r="F128" s="110">
        <f>IF(FN_MC!B131="","*",FN_MC!B131)</f>
        <v>46001</v>
      </c>
      <c r="G128" s="110" t="str">
        <f>IF(FN_MC!D131="","*",FN_MC!D131)</f>
        <v>V42</v>
      </c>
      <c r="H128" s="110" t="str">
        <f>IF(FN_MC!F131="","*",FN_MC!F131)</f>
        <v>MODERNIZAÇÃO - SOCADORA</v>
      </c>
      <c r="I128" s="110" t="str">
        <f>IF(FN_MC!H131="","*",FN_MC!H131)</f>
        <v>ZGT1</v>
      </c>
      <c r="J128" s="110" t="str">
        <f>IF(FN_MC!I131="","*",FN_MC!I131)</f>
        <v>ZGT1</v>
      </c>
      <c r="K128" s="110" t="str">
        <f>IF(FN_MC!M131="","*",FN_MC!M131)</f>
        <v>ZGT-ZXE</v>
      </c>
      <c r="L128" s="110" t="str">
        <f>IF(FN_MC!N131="","*",FN_MC!N131)</f>
        <v>ZGTZXE</v>
      </c>
      <c r="M128" s="111">
        <f>IF(FN_MC!J131="","*",FN_MC!J131)</f>
        <v>72</v>
      </c>
      <c r="N128" s="290">
        <f>IF(FN_MC!K131="","*",FN_MC!K131)</f>
        <v>313</v>
      </c>
      <c r="O128" s="290">
        <f>IF(FN_MC!L131="","*",FN_MC!L131)</f>
        <v>311</v>
      </c>
      <c r="P128" s="111"/>
      <c r="Q128" s="128">
        <f>IF(FN_MC!O131="","*",FN_MC!O131)</f>
        <v>0.35416666666666669</v>
      </c>
      <c r="R128" s="128">
        <f>IF(FN_MC!P131="","*",FN_MC!P131)</f>
        <v>0.16666666666666666</v>
      </c>
      <c r="S128" s="110" t="str">
        <f>IF(FN_MC!Q131="","*",CONCATENATE(FN_MC!Q131," ",FN_MC!R131))</f>
        <v>800 M</v>
      </c>
      <c r="T128" s="110" t="str">
        <f>IF(FN_MC!V131="","*",FN_MC!V131)</f>
        <v>Ezequiel</v>
      </c>
      <c r="U128" s="110" t="str">
        <f>IF(FN_MC!W131="","*",FN_MC!W131)</f>
        <v>Serviços de socaria mecanizada</v>
      </c>
      <c r="V128" s="112">
        <f ca="1">_xlfn.XLOOKUP(G128&amp;$V$2,BS_CONTROLE[CHAVE],BS_CONTROLE[Quantidade_11],"-")</f>
        <v>1300</v>
      </c>
      <c r="W128" s="112">
        <f ca="1">_xlfn.XLOOKUP(G128&amp;$W$2,BS_CONTROLE[CHAVE],BS_CONTROLE[Quantidade_11],"-")</f>
        <v>1800</v>
      </c>
      <c r="X128" s="112">
        <f ca="1">_xlfn.XLOOKUP(G128&amp;$X$2,BS_CONTROLE[CHAVE],BS_CONTROLE[Quantidade_11],"-")</f>
        <v>1760</v>
      </c>
    </row>
    <row r="129" spans="1:24" s="113" customFormat="1">
      <c r="A129" s="109" t="str">
        <f>IF(FN_MC!Y132="","*",FN_MC!Y132)</f>
        <v>*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MALHA CENTRAL</v>
      </c>
      <c r="E129" s="110" t="str">
        <f>IF(FN_MC!T132="","*",FN_MC!T132)</f>
        <v>RAMAL</v>
      </c>
      <c r="F129" s="110">
        <f>IF(FN_MC!B132="","*",FN_MC!B132)</f>
        <v>46001</v>
      </c>
      <c r="G129" s="110" t="str">
        <f>IF(FN_MC!D132="","*",FN_MC!D132)</f>
        <v>E17</v>
      </c>
      <c r="H129" s="110" t="str">
        <f>IF(FN_MC!F132="","*",FN_MC!F132)</f>
        <v>CAMINHÃO DE SOLDA</v>
      </c>
      <c r="I129" s="110" t="str">
        <f>IF(FN_MC!H132="","*",FN_MC!H132)</f>
        <v>ZDK1</v>
      </c>
      <c r="J129" s="110" t="str">
        <f>IF(FN_MC!I132="","*",FN_MC!I132)</f>
        <v>ZDK1</v>
      </c>
      <c r="K129" s="110" t="str">
        <f>IF(FN_MC!M132="","*",FN_MC!M132)</f>
        <v>ZDK-ZVT</v>
      </c>
      <c r="L129" s="110" t="str">
        <f>IF(FN_MC!N132="","*",FN_MC!N132)</f>
        <v>ZDK1/ZDKZVT</v>
      </c>
      <c r="M129" s="111">
        <f>IF(FN_MC!J132="","*",FN_MC!J132)</f>
        <v>78</v>
      </c>
      <c r="N129" s="290">
        <f>IF(FN_MC!K132="","*",FN_MC!K132)</f>
        <v>251</v>
      </c>
      <c r="O129" s="290">
        <f>IF(FN_MC!L132="","*",FN_MC!L132)</f>
        <v>244</v>
      </c>
      <c r="P129" s="111"/>
      <c r="Q129" s="128">
        <f>IF(FN_MC!O132="","*",FN_MC!O132)</f>
        <v>0.375</v>
      </c>
      <c r="R129" s="128">
        <f>IF(FN_MC!P132="","*",FN_MC!P132)</f>
        <v>0.125</v>
      </c>
      <c r="S129" s="110" t="str">
        <f>IF(FN_MC!Q132="","*",CONCATENATE(FN_MC!Q132," ",FN_MC!R132))</f>
        <v>3 Nº DE SOLDA</v>
      </c>
      <c r="T129" s="110" t="str">
        <f>IF(FN_MC!V132="","*",FN_MC!V132)</f>
        <v>herbert</v>
      </c>
      <c r="U129" s="110" t="str">
        <f>IF(FN_MC!W132="","*",FN_MC!W132)</f>
        <v>Execução de solda  (Caminhão)</v>
      </c>
      <c r="V129" s="112">
        <f ca="1">_xlfn.XLOOKUP(G129&amp;$V$2,BS_CONTROLE[CHAVE],BS_CONTROLE[Quantidade_11],"-")</f>
        <v>0</v>
      </c>
      <c r="W129" s="112">
        <f ca="1">_xlfn.XLOOKUP(G129&amp;$W$2,BS_CONTROLE[CHAVE],BS_CONTROLE[Quantidade_11],"-")</f>
        <v>5</v>
      </c>
      <c r="X129" s="112" t="str">
        <f ca="1">_xlfn.XLOOKUP(G129&amp;$X$2,BS_CONTROLE[CHAVE],BS_CONTROLE[Quantidade_11],"-")</f>
        <v>-</v>
      </c>
    </row>
    <row r="130" spans="1:24" s="113" customFormat="1">
      <c r="A130" s="109" t="str">
        <f>IF(FN_MC!Y133="","*",FN_MC!Y133)</f>
        <v>*</v>
      </c>
      <c r="B130" s="109" t="str">
        <f>IF(FN_MC!X133="","*",FN_MC!X133)</f>
        <v>Oportunidade</v>
      </c>
      <c r="C130" s="109" t="str">
        <f>IF(FN_MC!Z133="","*",FN_MC!Z133)</f>
        <v>P0</v>
      </c>
      <c r="D130" s="110" t="str">
        <f>IF(FN_MC!S133="","*",FN_MC!S133)</f>
        <v>MALHA CENTRAL</v>
      </c>
      <c r="E130" s="110" t="str">
        <f>IF(FN_MC!T133="","*",FN_MC!T133)</f>
        <v>PPN-POV</v>
      </c>
      <c r="F130" s="110">
        <f>IF(FN_MC!B133="","*",FN_MC!B133)</f>
        <v>46001</v>
      </c>
      <c r="G130" s="110" t="str">
        <f>IF(FN_MC!D133="","*",FN_MC!D133)</f>
        <v>A13</v>
      </c>
      <c r="H130" s="110" t="str">
        <f>IF(FN_MC!F133="","*",FN_MC!F133)</f>
        <v>INSPEÇÃO AUTO DE LINHA</v>
      </c>
      <c r="I130" s="110" t="str">
        <f>IF(FN_MC!H133="","*",FN_MC!H133)</f>
        <v>PEN</v>
      </c>
      <c r="J130" s="110" t="str">
        <f>IF(FN_MC!I133="","*",FN_MC!I133)</f>
        <v>PUR</v>
      </c>
      <c r="K130" s="110" t="str">
        <f>IF(FN_MC!M133="","*",FN_MC!M133)</f>
        <v>PEN-PUR</v>
      </c>
      <c r="L130" s="110" t="str">
        <f>IF(FN_MC!N133="","*",FN_MC!N133)</f>
        <v>PENPUR</v>
      </c>
      <c r="M130" s="111">
        <f>IF(FN_MC!J133="","*",FN_MC!J133)</f>
        <v>101</v>
      </c>
      <c r="N130" s="290">
        <f>IF(FN_MC!K133="","*",FN_MC!K133)</f>
        <v>1200</v>
      </c>
      <c r="O130" s="290" t="str">
        <f>IF(FN_MC!L133="","*",FN_MC!L133)</f>
        <v>-</v>
      </c>
      <c r="P130" s="111"/>
      <c r="Q130" s="128">
        <f>IF(FN_MC!O133="","*",FN_MC!O133)</f>
        <v>0.5</v>
      </c>
      <c r="R130" s="128">
        <f>IF(FN_MC!P133="","*",FN_MC!P133)</f>
        <v>4.1666666666666664E-2</v>
      </c>
      <c r="S130" s="110" t="str">
        <f>IF(FN_MC!Q133="","*",CONCATENATE(FN_MC!Q133," ",FN_MC!R133))</f>
        <v>1 BINÁRIO</v>
      </c>
      <c r="T130" s="110" t="str">
        <f>IF(FN_MC!V133="","*",FN_MC!V133)</f>
        <v>deydson</v>
      </c>
      <c r="U130" s="110" t="str">
        <f>IF(FN_MC!W133="","*",FN_MC!W133)</f>
        <v>Inspeção ANTT</v>
      </c>
      <c r="V130" s="112">
        <f ca="1">_xlfn.XLOOKUP(G130&amp;$V$2,BS_CONTROLE[CHAVE],BS_CONTROLE[Quantidade_11],"-")</f>
        <v>1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IF(FN_MC!Y134="","*",FN_MC!Y134)</f>
        <v>*</v>
      </c>
      <c r="B131" s="109" t="str">
        <f>IF(FN_MC!X134="","*",FN_MC!X134)</f>
        <v>*</v>
      </c>
      <c r="C131" s="109" t="str">
        <f>IF(FN_MC!Z134="","*",FN_MC!Z134)</f>
        <v>*</v>
      </c>
      <c r="D131" s="110" t="str">
        <f>IF(FN_MC!S134="","*",FN_MC!S134)</f>
        <v>-</v>
      </c>
      <c r="E131" s="110" t="str">
        <f>IF(FN_MC!T134="","*",FN_MC!T134)</f>
        <v>-</v>
      </c>
      <c r="F131" s="110" t="str">
        <f>IF(FN_MC!B134="","*",FN_MC!B134)</f>
        <v>*</v>
      </c>
      <c r="G131" s="110" t="str">
        <f>IF(FN_MC!D134="","*",FN_MC!D134)</f>
        <v>*</v>
      </c>
      <c r="H131" s="110" t="str">
        <f>IF(FN_MC!F134="","*",FN_MC!F134)</f>
        <v>*</v>
      </c>
      <c r="I131" s="110" t="str">
        <f>IF(FN_MC!H134="","*",FN_MC!H134)</f>
        <v>*</v>
      </c>
      <c r="J131" s="110" t="str">
        <f>IF(FN_MC!I134="","*",FN_MC!I134)</f>
        <v>*</v>
      </c>
      <c r="K131" s="110" t="str">
        <f>IF(FN_MC!M134="","*",FN_MC!M134)</f>
        <v>-</v>
      </c>
      <c r="L131" s="110" t="str">
        <f>IF(FN_MC!N134="","*",FN_MC!N134)</f>
        <v>-</v>
      </c>
      <c r="M131" s="111" t="str">
        <f>IF(FN_MC!J134="","*",FN_MC!J134)</f>
        <v>*</v>
      </c>
      <c r="N131" s="290" t="str">
        <f>IF(FN_MC!K134="","*",FN_MC!K134)</f>
        <v>*</v>
      </c>
      <c r="O131" s="290" t="str">
        <f>IF(FN_MC!L134="","*",FN_MC!L134)</f>
        <v>-</v>
      </c>
      <c r="P131" s="111"/>
      <c r="Q131" s="128" t="str">
        <f>IF(FN_MC!O134="","*",FN_MC!O134)</f>
        <v>*</v>
      </c>
      <c r="R131" s="128" t="str">
        <f>IF(FN_MC!P134="","*",FN_MC!P134)</f>
        <v>*</v>
      </c>
      <c r="S131" s="110" t="str">
        <f>IF(FN_MC!Q134="","*",CONCATENATE(FN_MC!Q134," ",FN_MC!R134))</f>
        <v>*</v>
      </c>
      <c r="T131" s="110" t="str">
        <f>IF(FN_MC!V134="","*",FN_MC!V134)</f>
        <v>*</v>
      </c>
      <c r="U131" s="110" t="str">
        <f>IF(FN_MC!W134="","*",FN_MC!W134)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IF(FN_MC!Y135="","*",FN_MC!Y135)</f>
        <v>*</v>
      </c>
      <c r="B132" s="109" t="str">
        <f>IF(FN_MC!X135="","*",FN_MC!X135)</f>
        <v>*</v>
      </c>
      <c r="C132" s="109" t="str">
        <f>IF(FN_MC!Z135="","*",FN_MC!Z135)</f>
        <v>*</v>
      </c>
      <c r="D132" s="110" t="str">
        <f>IF(FN_MC!S135="","*",FN_MC!S135)</f>
        <v>-</v>
      </c>
      <c r="E132" s="110" t="str">
        <f>IF(FN_MC!T135="","*",FN_MC!T135)</f>
        <v>-</v>
      </c>
      <c r="F132" s="110" t="str">
        <f>IF(FN_MC!B135="","*",FN_MC!B135)</f>
        <v>*</v>
      </c>
      <c r="G132" s="110" t="str">
        <f>IF(FN_MC!D135="","*",FN_MC!D135)</f>
        <v>*</v>
      </c>
      <c r="H132" s="110" t="str">
        <f>IF(FN_MC!F135="","*",FN_MC!F135)</f>
        <v>*</v>
      </c>
      <c r="I132" s="110" t="str">
        <f>IF(FN_MC!H135="","*",FN_MC!H135)</f>
        <v>*</v>
      </c>
      <c r="J132" s="110" t="str">
        <f>IF(FN_MC!I135="","*",FN_MC!I135)</f>
        <v>*</v>
      </c>
      <c r="K132" s="110" t="str">
        <f>IF(FN_MC!M135="","*",FN_MC!M135)</f>
        <v>-</v>
      </c>
      <c r="L132" s="110" t="str">
        <f>IF(FN_MC!N135="","*",FN_MC!N135)</f>
        <v>-</v>
      </c>
      <c r="M132" s="111" t="str">
        <f>IF(FN_MC!J135="","*",FN_MC!J135)</f>
        <v>*</v>
      </c>
      <c r="N132" s="290" t="str">
        <f>IF(FN_MC!K135="","*",FN_MC!K135)</f>
        <v>*</v>
      </c>
      <c r="O132" s="290" t="str">
        <f>IF(FN_MC!L135="","*",FN_MC!L135)</f>
        <v>-</v>
      </c>
      <c r="P132" s="111"/>
      <c r="Q132" s="128" t="str">
        <f>IF(FN_MC!O135="","*",FN_MC!O135)</f>
        <v>*</v>
      </c>
      <c r="R132" s="128" t="str">
        <f>IF(FN_MC!P135="","*",FN_MC!P135)</f>
        <v>*</v>
      </c>
      <c r="S132" s="110" t="str">
        <f>IF(FN_MC!Q135="","*",CONCATENATE(FN_MC!Q135," ",FN_MC!R135))</f>
        <v>*</v>
      </c>
      <c r="T132" s="110" t="str">
        <f>IF(FN_MC!V135="","*",FN_MC!V135)</f>
        <v>*</v>
      </c>
      <c r="U132" s="110" t="str">
        <f>IF(FN_MC!W135="","*",FN_MC!W135)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IF(FN_MC!Y136="","*",FN_MC!Y136)</f>
        <v>*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TGR-TRO</v>
      </c>
      <c r="F133" s="110">
        <f>IF(FN_MC!B136="","*",FN_MC!B136)</f>
        <v>46002</v>
      </c>
      <c r="G133" s="110" t="str">
        <f>IF(FN_MC!D136="","*",FN_MC!D136)</f>
        <v>W70</v>
      </c>
      <c r="H133" s="110" t="str">
        <f>IF(FN_MC!F136="","*",FN_MC!F136)</f>
        <v>PDM - PEDRA - DESCARGA</v>
      </c>
      <c r="I133" s="110" t="str">
        <f>IF(FN_MC!H136="","*",FN_MC!H136)</f>
        <v>TAG</v>
      </c>
      <c r="J133" s="110" t="str">
        <f>IF(FN_MC!I136="","*",FN_MC!I136)</f>
        <v>TAG</v>
      </c>
      <c r="K133" s="110" t="str">
        <f>IF(FN_MC!M136="","*",FN_MC!M136)</f>
        <v>TGR-TBE</v>
      </c>
      <c r="L133" s="110" t="str">
        <f>IF(FN_MC!N136="","*",FN_MC!N136)</f>
        <v>TGR</v>
      </c>
      <c r="M133" s="111">
        <f>IF(FN_MC!J136="","*",FN_MC!J136)</f>
        <v>98</v>
      </c>
      <c r="N133" s="290">
        <f>IF(FN_MC!K136="","*",FN_MC!K136)</f>
        <v>504</v>
      </c>
      <c r="O133" s="290">
        <f>IF(FN_MC!L136="","*",FN_MC!L136)</f>
        <v>503</v>
      </c>
      <c r="P133" s="111"/>
      <c r="Q133" s="128">
        <f>IF(FN_MC!O136="","*",FN_MC!O136)</f>
        <v>0.33333333333333331</v>
      </c>
      <c r="R133" s="128">
        <f>IF(FN_MC!P136="","*",FN_MC!P136)</f>
        <v>8.3333333333333329E-2</v>
      </c>
      <c r="S133" s="110" t="str">
        <f>IF(FN_MC!Q136="","*",CONCATENATE(FN_MC!Q136," ",FN_MC!R136))</f>
        <v>16 VAGÕES</v>
      </c>
      <c r="T133" s="110" t="str">
        <f>IF(FN_MC!V136="","*",FN_MC!V136)</f>
        <v xml:space="preserve">camila </v>
      </c>
      <c r="U133" s="110" t="str">
        <f>IF(FN_MC!W136="","*",FN_MC!W136)</f>
        <v xml:space="preserve">Descarga de pedras </v>
      </c>
      <c r="V133" s="112">
        <f ca="1">_xlfn.XLOOKUP(G133&amp;$V$2,BS_CONTROLE[CHAVE],BS_CONTROLE[Quantidade_11],"-")</f>
        <v>16</v>
      </c>
      <c r="W133" s="112">
        <f ca="1">_xlfn.XLOOKUP(G133&amp;$W$2,BS_CONTROLE[CHAVE],BS_CONTROLE[Quantidade_11],"-")</f>
        <v>0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IF(FN_MC!Y137="","*",FN_MC!Y137)</f>
        <v>*</v>
      </c>
      <c r="B134" s="109" t="str">
        <f>IF(FN_MC!X137="","*",FN_MC!X137)</f>
        <v>Contrato</v>
      </c>
      <c r="C134" s="109" t="str">
        <f>IF(FN_MC!Z137="","*",FN_MC!Z137)</f>
        <v>P0</v>
      </c>
      <c r="D134" s="110" t="str">
        <f>IF(FN_MC!S137="","*",FN_MC!S137)</f>
        <v>FERRONORTE</v>
      </c>
      <c r="E134" s="110" t="str">
        <f>IF(FN_MC!T137="","*",FN_MC!T137)</f>
        <v>TCS-TGR</v>
      </c>
      <c r="F134" s="110">
        <f>IF(FN_MC!B137="","*",FN_MC!B137)</f>
        <v>46002</v>
      </c>
      <c r="G134" s="110" t="str">
        <f>IF(FN_MC!D137="","*",FN_MC!D137)</f>
        <v>A60</v>
      </c>
      <c r="H134" s="110" t="str">
        <f>IF(FN_MC!F137="","*",FN_MC!F137)</f>
        <v>DETECÇÃO - RONDA 7 DIAS</v>
      </c>
      <c r="I134" s="110" t="str">
        <f>IF(FN_MC!H137="","*",FN_MC!H137)</f>
        <v>TGR</v>
      </c>
      <c r="J134" s="110" t="str">
        <f>IF(FN_MC!I137="","*",FN_MC!I137)</f>
        <v>TIQ</v>
      </c>
      <c r="K134" s="110" t="str">
        <f>IF(FN_MC!M137="","*",FN_MC!M137)</f>
        <v>TGR-TIQ</v>
      </c>
      <c r="L134" s="110" t="str">
        <f>IF(FN_MC!N137="","*",FN_MC!N137)</f>
        <v>TGRTIQ</v>
      </c>
      <c r="M134" s="111">
        <f>IF(FN_MC!J137="","*",FN_MC!J137)</f>
        <v>74</v>
      </c>
      <c r="N134" s="290">
        <f>IF(FN_MC!K137="","*",FN_MC!K137)</f>
        <v>501</v>
      </c>
      <c r="O134" s="290" t="str">
        <f>IF(FN_MC!L137="","*",FN_MC!L137)</f>
        <v>-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117 KM</v>
      </c>
      <c r="T134" s="110" t="str">
        <f>IF(FN_MC!V137="","*",FN_MC!V137)</f>
        <v>Miguel</v>
      </c>
      <c r="U134" s="110" t="str">
        <f>IF(FN_MC!W137="","*",FN_MC!W137)</f>
        <v>Inspeção R7D</v>
      </c>
      <c r="V134" s="112">
        <f ca="1">_xlfn.XLOOKUP(G134&amp;$V$2,BS_CONTROLE[CHAVE],BS_CONTROLE[Quantidade_11],"-")</f>
        <v>78</v>
      </c>
      <c r="W134" s="112">
        <f ca="1">_xlfn.XLOOKUP(G134&amp;$W$2,BS_CONTROLE[CHAVE],BS_CONTROLE[Quantidade_11],"-")</f>
        <v>290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IF(FN_MC!Y138="","*",FN_MC!Y138)</f>
        <v>*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46002</v>
      </c>
      <c r="G135" s="110" t="str">
        <f>IF(FN_MC!D138="","*",FN_MC!D138)</f>
        <v>MOD FN</v>
      </c>
      <c r="H135" s="110" t="str">
        <f>IF(FN_MC!F138="","*",FN_MC!F138)</f>
        <v>BLOCO</v>
      </c>
      <c r="I135" s="110" t="str">
        <f>IF(FN_MC!H138="","*",FN_MC!H138)</f>
        <v>-</v>
      </c>
      <c r="J135" s="110" t="str">
        <f>IF(FN_MC!I138="","*",FN_MC!I138)</f>
        <v>-</v>
      </c>
      <c r="K135" s="110" t="str">
        <f>IF(FN_MC!M138="","*",FN_MC!M138)</f>
        <v>TID-TVI</v>
      </c>
      <c r="L135" s="110" t="str">
        <f>IF(FN_MC!N138="","*",FN_MC!N138)</f>
        <v>213TVI</v>
      </c>
      <c r="M135" s="111">
        <f>IF(FN_MC!J138="","*",FN_MC!J138)</f>
        <v>74</v>
      </c>
      <c r="N135" s="290">
        <f>IF(FN_MC!K138="","*",FN_MC!K138)</f>
        <v>217</v>
      </c>
      <c r="O135" s="290">
        <f>IF(FN_MC!L138="","*",FN_MC!L138)</f>
        <v>213</v>
      </c>
      <c r="P135" s="111"/>
      <c r="Q135" s="128">
        <f>IF(FN_MC!O138="","*",FN_MC!O138)</f>
        <v>0.41666666666666669</v>
      </c>
      <c r="R135" s="128">
        <f>IF(FN_MC!P138="","*",FN_MC!P138)</f>
        <v>8.3333333333333329E-2</v>
      </c>
      <c r="S135" s="110" t="str">
        <f>IF(FN_MC!Q138="","*",CONCATENATE(FN_MC!Q138," ",FN_MC!R138))</f>
        <v>1 BINÁRIO</v>
      </c>
      <c r="T135" s="110" t="str">
        <f>IF(FN_MC!V138="","*",FN_MC!V138)</f>
        <v>Guilherme</v>
      </c>
      <c r="U135" s="110" t="str">
        <f>IF(FN_MC!W138="","*",FN_MC!W138)</f>
        <v>Intervalo bloco modernização veiculo W50</v>
      </c>
      <c r="V135" s="112">
        <f ca="1">_xlfn.XLOOKUP(G135&amp;$V$2,BS_CONTROLE[CHAVE],BS_CONTROLE[Quantidade_11],"-")</f>
        <v>0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*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FERRONORTE</v>
      </c>
      <c r="E136" s="110" t="str">
        <f>IF(FN_MC!T139="","*",FN_MC!T139)</f>
        <v>TMI-TCS</v>
      </c>
      <c r="F136" s="110">
        <f>IF(FN_MC!B139="","*",FN_MC!B139)</f>
        <v>46002</v>
      </c>
      <c r="G136" s="110" t="str">
        <f>IF(FN_MC!D139="","*",FN_MC!D139)</f>
        <v>W50</v>
      </c>
      <c r="H136" s="110" t="str">
        <f>IF(FN_MC!F139="","*",FN_MC!F139)</f>
        <v>MODERNIZAÇÃO - DORMENTE - DESCARGA</v>
      </c>
      <c r="I136" s="110" t="str">
        <f>IF(FN_MC!H139="","*",FN_MC!H139)</f>
        <v xml:space="preserve">TCS2 </v>
      </c>
      <c r="J136" s="110" t="str">
        <f>IF(FN_MC!I139="","*",FN_MC!I139)</f>
        <v>TCS2</v>
      </c>
      <c r="K136" s="110" t="str">
        <f>IF(FN_MC!M139="","*",FN_MC!M139)</f>
        <v>TID-TVI</v>
      </c>
      <c r="L136" s="110" t="str">
        <f>IF(FN_MC!N139="","*",FN_MC!N139)</f>
        <v>213TVI</v>
      </c>
      <c r="M136" s="111">
        <f>IF(FN_MC!J139="","*",FN_MC!J139)</f>
        <v>74</v>
      </c>
      <c r="N136" s="290">
        <f>IF(FN_MC!K139="","*",FN_MC!K139)</f>
        <v>217</v>
      </c>
      <c r="O136" s="290">
        <f>IF(FN_MC!L139="","*",FN_MC!L139)</f>
        <v>213</v>
      </c>
      <c r="P136" s="111"/>
      <c r="Q136" s="128">
        <f>IF(FN_MC!O139="","*",FN_MC!O139)</f>
        <v>0.33333333333333331</v>
      </c>
      <c r="R136" s="128">
        <f>IF(FN_MC!P139="","*",FN_MC!P139)</f>
        <v>6.9444444444444447E-4</v>
      </c>
      <c r="S136" s="110" t="str">
        <f>IF(FN_MC!Q139="","*",CONCATENATE(FN_MC!Q139," ",FN_MC!R139))</f>
        <v>800 Nº DE DORMENTES</v>
      </c>
      <c r="T136" s="110" t="str">
        <f>IF(FN_MC!V139="","*",FN_MC!V139)</f>
        <v>Guilherme</v>
      </c>
      <c r="U136" s="110" t="str">
        <f>IF(FN_MC!W139="","*",FN_MC!W139)</f>
        <v>Descarga de dormente</v>
      </c>
      <c r="V136" s="112">
        <f ca="1">_xlfn.XLOOKUP(G136&amp;$V$2,BS_CONTROLE[CHAVE],BS_CONTROLE[Quantidade_11],"-")</f>
        <v>0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IF(FN_MC!Y140="","*",FN_MC!Y140)</f>
        <v>*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FERRONORTE</v>
      </c>
      <c r="E137" s="110" t="str">
        <f>IF(FN_MC!T140="","*",FN_MC!T140)</f>
        <v>TMI-TCS</v>
      </c>
      <c r="F137" s="110">
        <f>IF(FN_MC!B140="","*",FN_MC!B140)</f>
        <v>46002</v>
      </c>
      <c r="G137" s="110" t="str">
        <f>IF(FN_MC!D140="","*",FN_MC!D140)</f>
        <v>V86</v>
      </c>
      <c r="H137" s="110" t="str">
        <f>IF(FN_MC!F140="","*",FN_MC!F140)</f>
        <v>MECANIZAÇÃO - SOCADORA</v>
      </c>
      <c r="I137" s="110" t="str">
        <f>IF(FN_MC!H140="","*",FN_MC!H140)</f>
        <v>TID2</v>
      </c>
      <c r="J137" s="110" t="str">
        <f>IF(FN_MC!I140="","*",FN_MC!I140)</f>
        <v>TID2</v>
      </c>
      <c r="K137" s="110" t="str">
        <f>IF(FN_MC!M140="","*",FN_MC!M140)</f>
        <v>TID-TVI</v>
      </c>
      <c r="L137" s="110" t="str">
        <f>IF(FN_MC!N140="","*",FN_MC!N140)</f>
        <v>TID201</v>
      </c>
      <c r="M137" s="111">
        <f>IF(FN_MC!J140="","*",FN_MC!J140)</f>
        <v>74</v>
      </c>
      <c r="N137" s="290">
        <f>IF(FN_MC!K140="","*",FN_MC!K140)</f>
        <v>200</v>
      </c>
      <c r="O137" s="290">
        <f>IF(FN_MC!L140="","*",FN_MC!L140)</f>
        <v>194</v>
      </c>
      <c r="P137" s="111"/>
      <c r="Q137" s="128">
        <f>IF(FN_MC!O140="","*",FN_MC!O140)</f>
        <v>0.39583333333333331</v>
      </c>
      <c r="R137" s="128">
        <f>IF(FN_MC!P140="","*",FN_MC!P140)</f>
        <v>6.25E-2</v>
      </c>
      <c r="S137" s="110" t="str">
        <f>IF(FN_MC!Q140="","*",CONCATENATE(FN_MC!Q140," ",FN_MC!R140))</f>
        <v>834 M</v>
      </c>
      <c r="T137" s="110" t="str">
        <f>IF(FN_MC!V140="","*",FN_MC!V140)</f>
        <v>Saulo</v>
      </c>
      <c r="U137" s="110" t="str">
        <f>IF(FN_MC!W140="","*",FN_MC!W140)</f>
        <v>Serviços de socaria mecanizada</v>
      </c>
      <c r="V137" s="112">
        <f ca="1">_xlfn.XLOOKUP(G137&amp;$V$2,BS_CONTROLE[CHAVE],BS_CONTROLE[Quantidade_11],"-")</f>
        <v>730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IF(FN_MC!Y141="","*",FN_MC!Y141)</f>
        <v>*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FERRONORTE</v>
      </c>
      <c r="E138" s="110" t="str">
        <f>IF(FN_MC!T141="","*",FN_MC!T141)</f>
        <v>TMI-TCS</v>
      </c>
      <c r="F138" s="110">
        <f>IF(FN_MC!B141="","*",FN_MC!B141)</f>
        <v>46002</v>
      </c>
      <c r="G138" s="110" t="str">
        <f>IF(FN_MC!D141="","*",FN_MC!D141)</f>
        <v>FRANCISCO (TF-670)</v>
      </c>
      <c r="H138" s="110" t="str">
        <f>IF(FN_MC!F141="","*",FN_MC!F141)</f>
        <v>PDM - SOLDA</v>
      </c>
      <c r="I138" s="110" t="str">
        <f>IF(FN_MC!H141="","*",FN_MC!H141)</f>
        <v>TIN1</v>
      </c>
      <c r="J138" s="110" t="str">
        <f>IF(FN_MC!I141="","*",FN_MC!I141)</f>
        <v>-</v>
      </c>
      <c r="K138" s="110" t="str">
        <f>IF(FN_MC!M141="","*",FN_MC!M141)</f>
        <v>TIN</v>
      </c>
      <c r="L138" s="110" t="str">
        <f>IF(FN_MC!N141="","*",FN_MC!N141)</f>
        <v>TIN1</v>
      </c>
      <c r="M138" s="111">
        <f>IF(FN_MC!J141="","*",FN_MC!J141)</f>
        <v>74</v>
      </c>
      <c r="N138" s="290">
        <f>IF(FN_MC!K141="","*",FN_MC!K141)</f>
        <v>109.1</v>
      </c>
      <c r="O138" s="290" t="str">
        <f>IF(FN_MC!L141="","*",FN_MC!L141)</f>
        <v>-</v>
      </c>
      <c r="P138" s="111"/>
      <c r="Q138" s="128">
        <f>IF(FN_MC!O141="","*",FN_MC!O141)</f>
        <v>0.375</v>
      </c>
      <c r="R138" s="128">
        <f>IF(FN_MC!P141="","*",FN_MC!P141)</f>
        <v>6.25E-2</v>
      </c>
      <c r="S138" s="110" t="str">
        <f>IF(FN_MC!Q141="","*",CONCATENATE(FN_MC!Q141," ",FN_MC!R141))</f>
        <v>1 Nº DE SOLDA</v>
      </c>
      <c r="T138" s="110" t="str">
        <f>IF(FN_MC!V141="","*",FN_MC!V141)</f>
        <v>Heleno</v>
      </c>
      <c r="U138" s="110" t="str">
        <f>IF(FN_MC!W141="","*",FN_MC!W141)</f>
        <v>Execução de solda - Condicinado à temperatura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Oportunidade</v>
      </c>
      <c r="C139" s="109" t="str">
        <f>IF(FN_MC!Z142="","*",FN_MC!Z142)</f>
        <v>P3</v>
      </c>
      <c r="D139" s="110" t="str">
        <f>IF(FN_MC!S142="","*",FN_MC!S142)</f>
        <v>FERRONORTE</v>
      </c>
      <c r="E139" s="110" t="str">
        <f>IF(FN_MC!T142="","*",FN_MC!T142)</f>
        <v>TMI-TCS</v>
      </c>
      <c r="F139" s="110">
        <f>IF(FN_MC!B142="","*",FN_MC!B142)</f>
        <v>46002</v>
      </c>
      <c r="G139" s="110" t="str">
        <f>IF(FN_MC!D142="","*",FN_MC!D142)</f>
        <v>ANISIO (TF-514)</v>
      </c>
      <c r="H139" s="110" t="str">
        <f>IF(FN_MC!F142="","*",FN_MC!F142)</f>
        <v>PDM - SUBSTITUIÇÃO - TRILHO</v>
      </c>
      <c r="I139" s="110" t="str">
        <f>IF(FN_MC!H142="","*",FN_MC!H142)</f>
        <v>TAP2</v>
      </c>
      <c r="J139" s="110" t="str">
        <f>IF(FN_MC!I142="","*",FN_MC!I142)</f>
        <v>-</v>
      </c>
      <c r="K139" s="110" t="str">
        <f>IF(FN_MC!M142="","*",FN_MC!M142)</f>
        <v>TAP</v>
      </c>
      <c r="L139" s="110" t="str">
        <f>IF(FN_MC!N142="","*",FN_MC!N142)</f>
        <v>TAP2</v>
      </c>
      <c r="M139" s="111">
        <f>IF(FN_MC!J142="","*",FN_MC!J142)</f>
        <v>74</v>
      </c>
      <c r="N139" s="290">
        <f>IF(FN_MC!K142="","*",FN_MC!K142)</f>
        <v>23.3</v>
      </c>
      <c r="O139" s="290" t="str">
        <f>IF(FN_MC!L142="","*",FN_MC!L142)</f>
        <v>-</v>
      </c>
      <c r="P139" s="111"/>
      <c r="Q139" s="128">
        <f>IF(FN_MC!O142="","*",FN_MC!O142)</f>
        <v>0.375</v>
      </c>
      <c r="R139" s="128">
        <f>IF(FN_MC!P142="","*",FN_MC!P142)</f>
        <v>6.25E-2</v>
      </c>
      <c r="S139" s="110" t="str">
        <f>IF(FN_MC!Q142="","*",CONCATENATE(FN_MC!Q142," ",FN_MC!R142))</f>
        <v>20 M</v>
      </c>
      <c r="T139" s="110" t="str">
        <f>IF(FN_MC!V142="","*",FN_MC!V142)</f>
        <v>Herbert</v>
      </c>
      <c r="U139" s="110" t="str">
        <f>IF(FN_MC!W142="","*",FN_MC!W142)</f>
        <v xml:space="preserve">Substituição de trilho </v>
      </c>
      <c r="V139" s="112">
        <f ca="1">_xlfn.XLOOKUP(G139&amp;$V$2,BS_CONTROLE[CHAVE],BS_CONTROLE[Quantidade_11],"-")</f>
        <v>12</v>
      </c>
      <c r="W139" s="112">
        <f ca="1">_xlfn.XLOOKUP(G139&amp;$W$2,BS_CONTROLE[CHAVE],BS_CONTROLE[Quantidade_11],"-")</f>
        <v>20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*</v>
      </c>
      <c r="B140" s="109" t="str">
        <f>IF(FN_MC!X143="","*",FN_MC!X143)</f>
        <v>Oportunidade</v>
      </c>
      <c r="C140" s="109" t="str">
        <f>IF(FN_MC!Z143="","*",FN_MC!Z143)</f>
        <v>P0</v>
      </c>
      <c r="D140" s="110" t="str">
        <f>IF(FN_MC!S143="","*",FN_MC!S143)</f>
        <v>MALHA CENTRAL</v>
      </c>
      <c r="E140" s="110" t="str">
        <f>IF(FN_MC!T143="","*",FN_MC!T143)</f>
        <v>RAMAL</v>
      </c>
      <c r="F140" s="110">
        <f>IF(FN_MC!B143="","*",FN_MC!B143)</f>
        <v>46002</v>
      </c>
      <c r="G140" s="110" t="str">
        <f>IF(FN_MC!D143="","*",FN_MC!D143)</f>
        <v>V42</v>
      </c>
      <c r="H140" s="110" t="str">
        <f>IF(FN_MC!F143="","*",FN_MC!F143)</f>
        <v>MODERNIZAÇÃO - SOCADORA</v>
      </c>
      <c r="I140" s="110" t="str">
        <f>IF(FN_MC!H143="","*",FN_MC!H143)</f>
        <v>ZGT1</v>
      </c>
      <c r="J140" s="110" t="str">
        <f>IF(FN_MC!I143="","*",FN_MC!I143)</f>
        <v>ZGT1</v>
      </c>
      <c r="K140" s="110" t="str">
        <f>IF(FN_MC!M143="","*",FN_MC!M143)</f>
        <v>ZGT-ZXE</v>
      </c>
      <c r="L140" s="110" t="str">
        <f>IF(FN_MC!N143="","*",FN_MC!N143)</f>
        <v>ZGTZXE</v>
      </c>
      <c r="M140" s="111">
        <f>IF(FN_MC!J143="","*",FN_MC!J143)</f>
        <v>72</v>
      </c>
      <c r="N140" s="290">
        <f>IF(FN_MC!K143="","*",FN_MC!K143)</f>
        <v>313</v>
      </c>
      <c r="O140" s="290">
        <f>IF(FN_MC!L143="","*",FN_MC!L143)</f>
        <v>311</v>
      </c>
      <c r="P140" s="111"/>
      <c r="Q140" s="128">
        <f>IF(FN_MC!O143="","*",FN_MC!O143)</f>
        <v>0.35416666666666669</v>
      </c>
      <c r="R140" s="128">
        <f>IF(FN_MC!P143="","*",FN_MC!P143)</f>
        <v>0.16666666666666666</v>
      </c>
      <c r="S140" s="110" t="str">
        <f>IF(FN_MC!Q143="","*",CONCATENATE(FN_MC!Q143," ",FN_MC!R143))</f>
        <v>800 M</v>
      </c>
      <c r="T140" s="110" t="str">
        <f>IF(FN_MC!V143="","*",FN_MC!V143)</f>
        <v>Ezequiel</v>
      </c>
      <c r="U140" s="110" t="str">
        <f>IF(FN_MC!W143="","*",FN_MC!W143)</f>
        <v>Serviços de socaria mecanizada</v>
      </c>
      <c r="V140" s="112">
        <f ca="1">_xlfn.XLOOKUP(G140&amp;$V$2,BS_CONTROLE[CHAVE],BS_CONTROLE[Quantidade_11],"-")</f>
        <v>1300</v>
      </c>
      <c r="W140" s="112">
        <f ca="1">_xlfn.XLOOKUP(G140&amp;$W$2,BS_CONTROLE[CHAVE],BS_CONTROLE[Quantidade_11],"-")</f>
        <v>1800</v>
      </c>
      <c r="X140" s="112">
        <f ca="1">_xlfn.XLOOKUP(G140&amp;$X$2,BS_CONTROLE[CHAVE],BS_CONTROLE[Quantidade_11],"-")</f>
        <v>1760</v>
      </c>
    </row>
    <row r="141" spans="1:24" s="113" customFormat="1" hidden="1">
      <c r="A141" s="109" t="str">
        <f>IF(FN_MC!Y144="","*",FN_MC!Y144)</f>
        <v>*</v>
      </c>
      <c r="B141" s="109" t="str">
        <f>IF(FN_MC!X144="","*",FN_MC!X144)</f>
        <v>Oportunidade</v>
      </c>
      <c r="C141" s="109" t="str">
        <f>IF(FN_MC!Z144="","*",FN_MC!Z144)</f>
        <v>P0</v>
      </c>
      <c r="D141" s="110" t="str">
        <f>IF(FN_MC!S144="","*",FN_MC!S144)</f>
        <v>MALHA CENTRAL</v>
      </c>
      <c r="E141" s="110" t="str">
        <f>IF(FN_MC!T144="","*",FN_MC!T144)</f>
        <v>RAMAL</v>
      </c>
      <c r="F141" s="110">
        <f>IF(FN_MC!B144="","*",FN_MC!B144)</f>
        <v>46002</v>
      </c>
      <c r="G141" s="110" t="str">
        <f>IF(FN_MC!D144="","*",FN_MC!D144)</f>
        <v>E17</v>
      </c>
      <c r="H141" s="110" t="str">
        <f>IF(FN_MC!F144="","*",FN_MC!F144)</f>
        <v>CAMINHÃO DE SOLDA</v>
      </c>
      <c r="I141" s="110" t="str">
        <f>IF(FN_MC!H144="","*",FN_MC!H144)</f>
        <v>ZDK1</v>
      </c>
      <c r="J141" s="110" t="str">
        <f>IF(FN_MC!I144="","*",FN_MC!I144)</f>
        <v>ZDK1</v>
      </c>
      <c r="K141" s="110" t="str">
        <f>IF(FN_MC!M144="","*",FN_MC!M144)</f>
        <v>ZDK-ZVT</v>
      </c>
      <c r="L141" s="110" t="str">
        <f>IF(FN_MC!N144="","*",FN_MC!N144)</f>
        <v>ZDK1/ZDKZVT</v>
      </c>
      <c r="M141" s="111">
        <f>IF(FN_MC!J144="","*",FN_MC!J144)</f>
        <v>78</v>
      </c>
      <c r="N141" s="290">
        <f>IF(FN_MC!K144="","*",FN_MC!K144)</f>
        <v>251</v>
      </c>
      <c r="O141" s="290">
        <f>IF(FN_MC!L144="","*",FN_MC!L144)</f>
        <v>244</v>
      </c>
      <c r="P141" s="111"/>
      <c r="Q141" s="128">
        <f>IF(FN_MC!O144="","*",FN_MC!O144)</f>
        <v>0.375</v>
      </c>
      <c r="R141" s="128">
        <f>IF(FN_MC!P144="","*",FN_MC!P144)</f>
        <v>0.125</v>
      </c>
      <c r="S141" s="110" t="str">
        <f>IF(FN_MC!Q144="","*",CONCATENATE(FN_MC!Q144," ",FN_MC!R144))</f>
        <v>3 Nº DE SOLDA</v>
      </c>
      <c r="T141" s="110" t="str">
        <f>IF(FN_MC!V144="","*",FN_MC!V144)</f>
        <v>herbert</v>
      </c>
      <c r="U141" s="110" t="str">
        <f>IF(FN_MC!W144="","*",FN_MC!W144)</f>
        <v>Execução de solda  (Caminhão)</v>
      </c>
      <c r="V141" s="112">
        <f ca="1">_xlfn.XLOOKUP(G141&amp;$V$2,BS_CONTROLE[CHAVE],BS_CONTROLE[Quantidade_11],"-")</f>
        <v>0</v>
      </c>
      <c r="W141" s="112">
        <f ca="1">_xlfn.XLOOKUP(G141&amp;$W$2,BS_CONTROLE[CHAVE],BS_CONTROLE[Quantidade_11],"-")</f>
        <v>5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*</v>
      </c>
      <c r="C144" s="109" t="str">
        <f>IF(FN_MC!Z147="","*",FN_MC!Z147)</f>
        <v>*</v>
      </c>
      <c r="D144" s="110" t="str">
        <f>IF(FN_MC!S147="","*",FN_MC!S147)</f>
        <v>-</v>
      </c>
      <c r="E144" s="110" t="str">
        <f>IF(FN_MC!T147="","*",FN_MC!T147)</f>
        <v>-</v>
      </c>
      <c r="F144" s="110" t="str">
        <f>IF(FN_MC!B147="","*",FN_MC!B147)</f>
        <v>*</v>
      </c>
      <c r="G144" s="110" t="str">
        <f>IF(FN_MC!D147="","*",FN_MC!D147)</f>
        <v>*</v>
      </c>
      <c r="H144" s="110" t="str">
        <f>IF(FN_MC!F147="","*",FN_MC!F147)</f>
        <v>*</v>
      </c>
      <c r="I144" s="110" t="str">
        <f>IF(FN_MC!H147="","*",FN_MC!H147)</f>
        <v>*</v>
      </c>
      <c r="J144" s="110" t="str">
        <f>IF(FN_MC!I147="","*",FN_MC!I147)</f>
        <v>*</v>
      </c>
      <c r="K144" s="110" t="str">
        <f>IF(FN_MC!M147="","*",FN_MC!M147)</f>
        <v>-</v>
      </c>
      <c r="L144" s="110" t="str">
        <f>IF(FN_MC!N147="","*",FN_MC!N147)</f>
        <v>-</v>
      </c>
      <c r="M144" s="111" t="str">
        <f>IF(FN_MC!J147="","*",FN_MC!J147)</f>
        <v>*</v>
      </c>
      <c r="N144" s="290" t="str">
        <f>IF(FN_MC!K147="","*",FN_MC!K147)</f>
        <v>*</v>
      </c>
      <c r="O144" s="290" t="str">
        <f>IF(FN_MC!L147="","*",FN_MC!L147)</f>
        <v>-</v>
      </c>
      <c r="P144" s="111"/>
      <c r="Q144" s="128" t="str">
        <f>IF(FN_MC!O147="","*",FN_MC!O147)</f>
        <v>*</v>
      </c>
      <c r="R144" s="128" t="str">
        <f>IF(FN_MC!P147="","*",FN_MC!P147)</f>
        <v>*</v>
      </c>
      <c r="S144" s="110" t="str">
        <f>IF(FN_MC!Q147="","*",CONCATENATE(FN_MC!Q147," ",FN_MC!R147))</f>
        <v>*</v>
      </c>
      <c r="T144" s="110" t="str">
        <f>IF(FN_MC!V147="","*",FN_MC!V147)</f>
        <v>*</v>
      </c>
      <c r="U144" s="110" t="str">
        <f>IF(FN_MC!W147="","*",FN_MC!W147)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*</v>
      </c>
      <c r="C145" s="109" t="str">
        <f>IF(FN_MC!Z148="","*",FN_MC!Z148)</f>
        <v>*</v>
      </c>
      <c r="D145" s="110" t="str">
        <f>IF(FN_MC!S148="","*",FN_MC!S148)</f>
        <v>-</v>
      </c>
      <c r="E145" s="110" t="str">
        <f>IF(FN_MC!T148="","*",FN_MC!T148)</f>
        <v>-</v>
      </c>
      <c r="F145" s="110" t="str">
        <f>IF(FN_MC!B148="","*",FN_MC!B148)</f>
        <v>*</v>
      </c>
      <c r="G145" s="110" t="str">
        <f>IF(FN_MC!D148="","*",FN_MC!D148)</f>
        <v>*</v>
      </c>
      <c r="H145" s="110" t="str">
        <f>IF(FN_MC!F148="","*",FN_MC!F148)</f>
        <v>*</v>
      </c>
      <c r="I145" s="110" t="str">
        <f>IF(FN_MC!H148="","*",FN_MC!H148)</f>
        <v>*</v>
      </c>
      <c r="J145" s="110" t="str">
        <f>IF(FN_MC!I148="","*",FN_MC!I148)</f>
        <v>*</v>
      </c>
      <c r="K145" s="110" t="str">
        <f>IF(FN_MC!M148="","*",FN_MC!M148)</f>
        <v>-</v>
      </c>
      <c r="L145" s="110" t="str">
        <f>IF(FN_MC!N148="","*",FN_MC!N148)</f>
        <v>-</v>
      </c>
      <c r="M145" s="111" t="str">
        <f>IF(FN_MC!J148="","*",FN_MC!J148)</f>
        <v>*</v>
      </c>
      <c r="N145" s="290" t="str">
        <f>IF(FN_MC!K148="","*",FN_MC!K148)</f>
        <v>*</v>
      </c>
      <c r="O145" s="290" t="str">
        <f>IF(FN_MC!L148="","*",FN_MC!L148)</f>
        <v>-</v>
      </c>
      <c r="P145" s="111"/>
      <c r="Q145" s="128" t="str">
        <f>IF(FN_MC!O148="","*",FN_MC!O148)</f>
        <v>*</v>
      </c>
      <c r="R145" s="128" t="str">
        <f>IF(FN_MC!P148="","*",FN_MC!P148)</f>
        <v>*</v>
      </c>
      <c r="S145" s="110" t="str">
        <f>IF(FN_MC!Q148="","*",CONCATENATE(FN_MC!Q148," ",FN_MC!R148))</f>
        <v>*</v>
      </c>
      <c r="T145" s="110" t="str">
        <f>IF(FN_MC!V148="","*",FN_MC!V148)</f>
        <v>*</v>
      </c>
      <c r="U145" s="110" t="str">
        <f>IF(FN_MC!W148="","*",FN_MC!W148)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*</v>
      </c>
      <c r="C146" s="109" t="str">
        <f>IF(FN_MC!Z149="","*",FN_MC!Z149)</f>
        <v>*</v>
      </c>
      <c r="D146" s="110" t="str">
        <f>IF(FN_MC!S149="","*",FN_MC!S149)</f>
        <v>-</v>
      </c>
      <c r="E146" s="110" t="str">
        <f>IF(FN_MC!T149="","*",FN_MC!T149)</f>
        <v>-</v>
      </c>
      <c r="F146" s="110" t="str">
        <f>IF(FN_MC!B149="","*",FN_MC!B149)</f>
        <v>*</v>
      </c>
      <c r="G146" s="110" t="str">
        <f>IF(FN_MC!D149="","*",FN_MC!D149)</f>
        <v>*</v>
      </c>
      <c r="H146" s="110" t="str">
        <f>IF(FN_MC!F149="","*",FN_MC!F149)</f>
        <v>*</v>
      </c>
      <c r="I146" s="110" t="str">
        <f>IF(FN_MC!H149="","*",FN_MC!H149)</f>
        <v>*</v>
      </c>
      <c r="J146" s="110" t="str">
        <f>IF(FN_MC!I149="","*",FN_MC!I149)</f>
        <v>*</v>
      </c>
      <c r="K146" s="110" t="str">
        <f>IF(FN_MC!M149="","*",FN_MC!M149)</f>
        <v>-</v>
      </c>
      <c r="L146" s="110" t="str">
        <f>IF(FN_MC!N149="","*",FN_MC!N149)</f>
        <v>-</v>
      </c>
      <c r="M146" s="111" t="str">
        <f>IF(FN_MC!J149="","*",FN_MC!J149)</f>
        <v>*</v>
      </c>
      <c r="N146" s="290" t="str">
        <f>IF(FN_MC!K149="","*",FN_MC!K149)</f>
        <v>*</v>
      </c>
      <c r="O146" s="290" t="str">
        <f>IF(FN_MC!L149="","*",FN_MC!L149)</f>
        <v>-</v>
      </c>
      <c r="P146" s="111"/>
      <c r="Q146" s="128" t="str">
        <f>IF(FN_MC!O149="","*",FN_MC!O149)</f>
        <v>*</v>
      </c>
      <c r="R146" s="128" t="str">
        <f>IF(FN_MC!P149="","*",FN_MC!P149)</f>
        <v>*</v>
      </c>
      <c r="S146" s="110" t="str">
        <f>IF(FN_MC!Q149="","*",CONCATENATE(FN_MC!Q149," ",FN_MC!R149))</f>
        <v>*</v>
      </c>
      <c r="T146" s="110" t="str">
        <f>IF(FN_MC!V149="","*",FN_MC!V149)</f>
        <v>*</v>
      </c>
      <c r="U146" s="110" t="str">
        <f>IF(FN_MC!W149="","*",FN_MC!W149)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*</v>
      </c>
      <c r="C147" s="109" t="str">
        <f>IF(FN_MC!Z150="","*",FN_MC!Z150)</f>
        <v>*</v>
      </c>
      <c r="D147" s="110" t="str">
        <f>IF(FN_MC!S150="","*",FN_MC!S150)</f>
        <v>-</v>
      </c>
      <c r="E147" s="110" t="str">
        <f>IF(FN_MC!T150="","*",FN_MC!T150)</f>
        <v>-</v>
      </c>
      <c r="F147" s="110" t="str">
        <f>IF(FN_MC!B150="","*",FN_MC!B150)</f>
        <v>*</v>
      </c>
      <c r="G147" s="110" t="str">
        <f>IF(FN_MC!D150="","*",FN_MC!D150)</f>
        <v>*</v>
      </c>
      <c r="H147" s="110" t="str">
        <f>IF(FN_MC!F150="","*",FN_MC!F150)</f>
        <v>*</v>
      </c>
      <c r="I147" s="110" t="str">
        <f>IF(FN_MC!H150="","*",FN_MC!H150)</f>
        <v>*</v>
      </c>
      <c r="J147" s="110" t="str">
        <f>IF(FN_MC!I150="","*",FN_MC!I150)</f>
        <v>*</v>
      </c>
      <c r="K147" s="110" t="str">
        <f>IF(FN_MC!M150="","*",FN_MC!M150)</f>
        <v>-</v>
      </c>
      <c r="L147" s="110" t="str">
        <f>IF(FN_MC!N150="","*",FN_MC!N150)</f>
        <v>-</v>
      </c>
      <c r="M147" s="111" t="str">
        <f>IF(FN_MC!J150="","*",FN_MC!J150)</f>
        <v>*</v>
      </c>
      <c r="N147" s="290" t="str">
        <f>IF(FN_MC!K150="","*",FN_MC!K150)</f>
        <v>*</v>
      </c>
      <c r="O147" s="290" t="str">
        <f>IF(FN_MC!L150="","*",FN_MC!L150)</f>
        <v>-</v>
      </c>
      <c r="P147" s="111"/>
      <c r="Q147" s="128" t="str">
        <f>IF(FN_MC!O150="","*",FN_MC!O150)</f>
        <v>*</v>
      </c>
      <c r="R147" s="128" t="str">
        <f>IF(FN_MC!P150="","*",FN_MC!P150)</f>
        <v>*</v>
      </c>
      <c r="S147" s="110" t="str">
        <f>IF(FN_MC!Q150="","*",CONCATENATE(FN_MC!Q150," ",FN_MC!R150))</f>
        <v>*</v>
      </c>
      <c r="T147" s="110" t="str">
        <f>IF(FN_MC!V150="","*",FN_MC!V150)</f>
        <v>*</v>
      </c>
      <c r="U147" s="110" t="str">
        <f>IF(FN_MC!W150="","*",FN_MC!W150)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*</v>
      </c>
      <c r="C148" s="109" t="str">
        <f>IF(FN_MC!Z151="","*",FN_MC!Z151)</f>
        <v>*</v>
      </c>
      <c r="D148" s="110" t="str">
        <f>IF(FN_MC!S151="","*",FN_MC!S151)</f>
        <v>-</v>
      </c>
      <c r="E148" s="110" t="str">
        <f>IF(FN_MC!T151="","*",FN_MC!T151)</f>
        <v>-</v>
      </c>
      <c r="F148" s="110" t="str">
        <f>IF(FN_MC!B151="","*",FN_MC!B151)</f>
        <v>*</v>
      </c>
      <c r="G148" s="110" t="str">
        <f>IF(FN_MC!D151="","*",FN_MC!D151)</f>
        <v>*</v>
      </c>
      <c r="H148" s="110" t="str">
        <f>IF(FN_MC!F151="","*",FN_MC!F151)</f>
        <v>*</v>
      </c>
      <c r="I148" s="110" t="str">
        <f>IF(FN_MC!H151="","*",FN_MC!H151)</f>
        <v>*</v>
      </c>
      <c r="J148" s="110" t="str">
        <f>IF(FN_MC!I151="","*",FN_MC!I151)</f>
        <v>*</v>
      </c>
      <c r="K148" s="110" t="str">
        <f>IF(FN_MC!M151="","*",FN_MC!M151)</f>
        <v>-</v>
      </c>
      <c r="L148" s="110" t="str">
        <f>IF(FN_MC!N151="","*",FN_MC!N151)</f>
        <v>-</v>
      </c>
      <c r="M148" s="111" t="str">
        <f>IF(FN_MC!J151="","*",FN_MC!J151)</f>
        <v>*</v>
      </c>
      <c r="N148" s="290" t="str">
        <f>IF(FN_MC!K151="","*",FN_MC!K151)</f>
        <v>*</v>
      </c>
      <c r="O148" s="290" t="str">
        <f>IF(FN_MC!L151="","*",FN_MC!L151)</f>
        <v>-</v>
      </c>
      <c r="P148" s="111"/>
      <c r="Q148" s="128" t="str">
        <f>IF(FN_MC!O151="","*",FN_MC!O151)</f>
        <v>*</v>
      </c>
      <c r="R148" s="128" t="str">
        <f>IF(FN_MC!P151="","*",FN_MC!P151)</f>
        <v>*</v>
      </c>
      <c r="S148" s="110" t="str">
        <f>IF(FN_MC!Q151="","*",CONCATENATE(FN_MC!Q151," ",FN_MC!R151))</f>
        <v>*</v>
      </c>
      <c r="T148" s="110" t="str">
        <f>IF(FN_MC!V151="","*",FN_MC!V151)</f>
        <v>*</v>
      </c>
      <c r="U148" s="110" t="str">
        <f>IF(FN_MC!W151="","*",FN_MC!W151)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*</v>
      </c>
      <c r="C149" s="109" t="str">
        <f>IF(FN_MC!Z152="","*",FN_MC!Z152)</f>
        <v>*</v>
      </c>
      <c r="D149" s="110" t="str">
        <f>IF(FN_MC!S152="","*",FN_MC!S152)</f>
        <v>-</v>
      </c>
      <c r="E149" s="110" t="str">
        <f>IF(FN_MC!T152="","*",FN_MC!T152)</f>
        <v>-</v>
      </c>
      <c r="F149" s="110" t="str">
        <f>IF(FN_MC!B152="","*",FN_MC!B152)</f>
        <v>*</v>
      </c>
      <c r="G149" s="110" t="str">
        <f>IF(FN_MC!D152="","*",FN_MC!D152)</f>
        <v>*</v>
      </c>
      <c r="H149" s="110" t="str">
        <f>IF(FN_MC!F152="","*",FN_MC!F152)</f>
        <v>*</v>
      </c>
      <c r="I149" s="110" t="str">
        <f>IF(FN_MC!H152="","*",FN_MC!H152)</f>
        <v>*</v>
      </c>
      <c r="J149" s="110" t="str">
        <f>IF(FN_MC!I152="","*",FN_MC!I152)</f>
        <v>*</v>
      </c>
      <c r="K149" s="110" t="str">
        <f>IF(FN_MC!M152="","*",FN_MC!M152)</f>
        <v>-</v>
      </c>
      <c r="L149" s="110" t="str">
        <f>IF(FN_MC!N152="","*",FN_MC!N152)</f>
        <v>-</v>
      </c>
      <c r="M149" s="111" t="str">
        <f>IF(FN_MC!J152="","*",FN_MC!J152)</f>
        <v>*</v>
      </c>
      <c r="N149" s="290" t="str">
        <f>IF(FN_MC!K152="","*",FN_MC!K152)</f>
        <v>*</v>
      </c>
      <c r="O149" s="290" t="str">
        <f>IF(FN_MC!L152="","*",FN_MC!L152)</f>
        <v>-</v>
      </c>
      <c r="P149" s="111"/>
      <c r="Q149" s="128" t="str">
        <f>IF(FN_MC!O152="","*",FN_MC!O152)</f>
        <v>*</v>
      </c>
      <c r="R149" s="128" t="str">
        <f>IF(FN_MC!P152="","*",FN_MC!P152)</f>
        <v>*</v>
      </c>
      <c r="S149" s="110" t="str">
        <f>IF(FN_MC!Q152="","*",CONCATENATE(FN_MC!Q152," ",FN_MC!R152))</f>
        <v>*</v>
      </c>
      <c r="T149" s="110" t="str">
        <f>IF(FN_MC!V152="","*",FN_MC!V152)</f>
        <v>*</v>
      </c>
      <c r="U149" s="110" t="str">
        <f>IF(FN_MC!W152="","*",FN_MC!W152)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*</v>
      </c>
      <c r="C150" s="109" t="str">
        <f>IF(FN_MC!Z153="","*",FN_MC!Z153)</f>
        <v>*</v>
      </c>
      <c r="D150" s="110" t="str">
        <f>IF(FN_MC!S153="","*",FN_MC!S153)</f>
        <v>-</v>
      </c>
      <c r="E150" s="110" t="str">
        <f>IF(FN_MC!T153="","*",FN_MC!T153)</f>
        <v>-</v>
      </c>
      <c r="F150" s="110" t="str">
        <f>IF(FN_MC!B153="","*",FN_MC!B153)</f>
        <v>*</v>
      </c>
      <c r="G150" s="110" t="str">
        <f>IF(FN_MC!D153="","*",FN_MC!D153)</f>
        <v>*</v>
      </c>
      <c r="H150" s="110" t="str">
        <f>IF(FN_MC!F153="","*",FN_MC!F153)</f>
        <v>*</v>
      </c>
      <c r="I150" s="110" t="str">
        <f>IF(FN_MC!H153="","*",FN_MC!H153)</f>
        <v>*</v>
      </c>
      <c r="J150" s="110" t="str">
        <f>IF(FN_MC!I153="","*",FN_MC!I153)</f>
        <v>*</v>
      </c>
      <c r="K150" s="110" t="str">
        <f>IF(FN_MC!M153="","*",FN_MC!M153)</f>
        <v>-</v>
      </c>
      <c r="L150" s="110" t="str">
        <f>IF(FN_MC!N153="","*",FN_MC!N153)</f>
        <v>-</v>
      </c>
      <c r="M150" s="111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1"/>
      <c r="Q150" s="128" t="str">
        <f>IF(FN_MC!O153="","*",FN_MC!O153)</f>
        <v>*</v>
      </c>
      <c r="R150" s="128" t="str">
        <f>IF(FN_MC!P153="","*",FN_MC!P153)</f>
        <v>*</v>
      </c>
      <c r="S150" s="110" t="str">
        <f>IF(FN_MC!Q153="","*",CONCATENATE(FN_MC!Q153," ",FN_MC!R153))</f>
        <v>*</v>
      </c>
      <c r="T150" s="110" t="str">
        <f>IF(FN_MC!V153="","*",FN_MC!V153)</f>
        <v>*</v>
      </c>
      <c r="U150" s="110" t="str">
        <f>IF(FN_MC!W153="","*",FN_MC!W153)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1477</v>
      </c>
    </row>
  </sheetData>
  <autoFilter ref="A2:Y3000" xr:uid="{D1126E52-FA3F-4EAC-A720-DDE9797BEFF6}">
    <filterColumn colId="5">
      <filters>
        <dateGroupItem year="2025" month="12" day="10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E12" sqref="E12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74" t="s">
        <v>1478</v>
      </c>
      <c r="C2" s="374"/>
      <c r="D2" s="374"/>
      <c r="E2" s="374"/>
      <c r="F2" s="374"/>
      <c r="G2" s="374"/>
      <c r="H2" s="192"/>
    </row>
    <row r="3" spans="1:8" ht="15" customHeight="1">
      <c r="A3" s="192"/>
      <c r="B3" s="375"/>
      <c r="C3" s="375"/>
      <c r="D3" s="375"/>
      <c r="E3" s="375"/>
      <c r="F3" s="375"/>
      <c r="G3" s="375"/>
      <c r="H3" s="192"/>
    </row>
    <row r="4" spans="1:8" ht="40.5">
      <c r="A4" s="192"/>
      <c r="B4" s="322" t="s">
        <v>1479</v>
      </c>
      <c r="C4" s="322" t="s">
        <v>1480</v>
      </c>
      <c r="D4" s="322" t="s">
        <v>1481</v>
      </c>
      <c r="E4" s="322" t="s">
        <v>1482</v>
      </c>
      <c r="F4" s="322" t="s">
        <v>6</v>
      </c>
      <c r="G4" s="322" t="s">
        <v>1483</v>
      </c>
      <c r="H4" s="192"/>
    </row>
    <row r="5" spans="1:8">
      <c r="A5" s="192"/>
      <c r="B5" s="323" t="s">
        <v>1484</v>
      </c>
      <c r="C5" s="323">
        <v>309525</v>
      </c>
      <c r="D5" s="323" t="s">
        <v>1485</v>
      </c>
      <c r="E5" s="323" t="s">
        <v>835</v>
      </c>
      <c r="F5" s="323" t="s">
        <v>1486</v>
      </c>
      <c r="G5" s="324">
        <v>46296</v>
      </c>
      <c r="H5" s="192"/>
    </row>
    <row r="6" spans="1:8">
      <c r="A6" s="192"/>
      <c r="B6" s="323" t="s">
        <v>1487</v>
      </c>
      <c r="C6" s="323">
        <v>256875</v>
      </c>
      <c r="D6" s="323" t="s">
        <v>1488</v>
      </c>
      <c r="E6" s="323" t="s">
        <v>835</v>
      </c>
      <c r="F6" s="323" t="s">
        <v>1486</v>
      </c>
      <c r="G6" s="324">
        <v>46296</v>
      </c>
      <c r="H6" s="192"/>
    </row>
    <row r="7" spans="1:8">
      <c r="A7" s="192"/>
      <c r="B7" s="323" t="s">
        <v>1489</v>
      </c>
      <c r="C7" s="323">
        <v>257278</v>
      </c>
      <c r="D7" s="323" t="s">
        <v>1490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1491</v>
      </c>
      <c r="C8" s="323">
        <v>261794</v>
      </c>
      <c r="D8" s="323" t="s">
        <v>1492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7" sqref="E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76" t="s">
        <v>1493</v>
      </c>
      <c r="D1" s="376"/>
      <c r="E1" s="376"/>
      <c r="F1" s="376"/>
      <c r="G1" s="376"/>
      <c r="H1" s="376"/>
    </row>
    <row r="2" spans="3:8" ht="15" customHeight="1">
      <c r="C2" s="376"/>
      <c r="D2" s="376"/>
      <c r="E2" s="376"/>
      <c r="F2" s="376"/>
      <c r="G2" s="376"/>
      <c r="H2" s="376"/>
    </row>
    <row r="3" spans="3:8" ht="15" customHeight="1">
      <c r="C3" s="319" t="s">
        <v>701</v>
      </c>
      <c r="D3" s="319" t="s">
        <v>1494</v>
      </c>
      <c r="E3" s="319" t="s">
        <v>1495</v>
      </c>
      <c r="F3" s="319" t="s">
        <v>1496</v>
      </c>
      <c r="G3" s="319" t="s">
        <v>1497</v>
      </c>
      <c r="H3" s="319" t="s">
        <v>1498</v>
      </c>
    </row>
    <row r="4" spans="3:8" ht="15" customHeight="1">
      <c r="C4" s="320" t="s">
        <v>826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826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826</v>
      </c>
      <c r="D6" s="320">
        <v>7672</v>
      </c>
      <c r="E6" s="325">
        <v>46000</v>
      </c>
      <c r="F6" s="332" t="s">
        <v>1499</v>
      </c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1500</v>
      </c>
      <c r="C2" s="95" t="s">
        <v>1149</v>
      </c>
      <c r="D2" s="95" t="s">
        <v>1151</v>
      </c>
      <c r="E2" s="95" t="s">
        <v>1501</v>
      </c>
      <c r="F2" s="95" t="s">
        <v>1502</v>
      </c>
      <c r="G2" s="95" t="s">
        <v>1503</v>
      </c>
      <c r="H2" s="95" t="s">
        <v>1504</v>
      </c>
      <c r="I2" s="95" t="s">
        <v>1505</v>
      </c>
      <c r="J2" s="95" t="s">
        <v>1506</v>
      </c>
      <c r="K2" s="131" t="s">
        <v>1507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*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*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*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*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*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*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*</v>
      </c>
      <c r="C139" s="121">
        <f>IF(FN_MC!B142="","*",FN_MC!B142)</f>
        <v>46002</v>
      </c>
      <c r="D139" s="121" t="str">
        <f>IF(FN_MC!D142="","*",FN_MC!D142)</f>
        <v>ANISIO (TF-514)</v>
      </c>
      <c r="E139" s="121" t="str">
        <f>IF(FN_MC!H142="","*",FN_MC!H142)</f>
        <v>TAP2</v>
      </c>
      <c r="F139" s="137" t="str">
        <f>IF(FN_MC!M142="","*",FN_MC!M142)</f>
        <v>TAP</v>
      </c>
      <c r="G139" s="121" t="str">
        <f>IF(FN_MC!I142="","*",FN_MC!I142)</f>
        <v>-</v>
      </c>
      <c r="H139" s="121" t="str">
        <f>IF(FN_MC!AB142="","*",FN_MC!AB142)</f>
        <v>-</v>
      </c>
      <c r="I139" s="121" t="str">
        <f>IF(FN_MC!AC142="","*",FN_MC!AC142)</f>
        <v>-</v>
      </c>
      <c r="J139" s="122" t="str">
        <f>IF(FN_MC!AA142="","*",FN_MC!AA142)</f>
        <v>-</v>
      </c>
      <c r="K139" s="134" t="str">
        <f>IF(FN_MC!AD142="","*",FN_MC!AD142)</f>
        <v>-</v>
      </c>
    </row>
    <row r="140" spans="2:11" s="123" customFormat="1" hidden="1">
      <c r="B140" s="120" t="str">
        <f>IF(FN_MC!Y143="","*",FN_MC!Y143)</f>
        <v>*</v>
      </c>
      <c r="C140" s="121">
        <f>IF(FN_MC!B143="","*",FN_MC!B143)</f>
        <v>46002</v>
      </c>
      <c r="D140" s="121" t="str">
        <f>IF(FN_MC!D143="","*",FN_MC!D143)</f>
        <v>V42</v>
      </c>
      <c r="E140" s="121" t="str">
        <f>IF(FN_MC!H143="","*",FN_MC!H143)</f>
        <v>ZGT1</v>
      </c>
      <c r="F140" s="137" t="str">
        <f>IF(FN_MC!M143="","*",FN_MC!M143)</f>
        <v>ZGT-ZXE</v>
      </c>
      <c r="G140" s="121" t="str">
        <f>IF(FN_MC!I143="","*",FN_MC!I143)</f>
        <v>ZGT1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>
        <f>IF(FN_MC!AA143="","*",FN_MC!AA143)</f>
        <v>1</v>
      </c>
      <c r="K140" s="134">
        <f>IF(FN_MC!AD143="","*",FN_MC!AD143)</f>
        <v>0.3125</v>
      </c>
    </row>
    <row r="141" spans="2:11" s="123" customFormat="1" hidden="1">
      <c r="B141" s="120" t="str">
        <f>IF(FN_MC!Y144="","*",FN_MC!Y144)</f>
        <v>*</v>
      </c>
      <c r="C141" s="121">
        <f>IF(FN_MC!B144="","*",FN_MC!B144)</f>
        <v>46002</v>
      </c>
      <c r="D141" s="121" t="str">
        <f>IF(FN_MC!D144="","*",FN_MC!D144)</f>
        <v>E17</v>
      </c>
      <c r="E141" s="121" t="str">
        <f>IF(FN_MC!H144="","*",FN_MC!H144)</f>
        <v>ZDK1</v>
      </c>
      <c r="F141" s="137" t="str">
        <f>IF(FN_MC!M144="","*",FN_MC!M144)</f>
        <v>ZDK-ZVT</v>
      </c>
      <c r="G141" s="121" t="str">
        <f>IF(FN_MC!I144="","*",FN_MC!I144)</f>
        <v>ZDK1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 t="str">
        <f>IF(FN_MC!AA144="","*",FN_MC!AA144)</f>
        <v>-</v>
      </c>
      <c r="K141" s="134">
        <f>IF(FN_MC!AD144="","*",FN_MC!AD144)</f>
        <v>0.33333333333333331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*</v>
      </c>
      <c r="E144" s="121" t="str">
        <f>IF(FN_MC!H149="","*",FN_MC!H149)</f>
        <v>*</v>
      </c>
      <c r="F144" s="137" t="str">
        <f>IF(FN_MC!M149="","*",FN_MC!M149)</f>
        <v>-</v>
      </c>
      <c r="G144" s="121" t="str">
        <f>IF(FN_MC!I149="","*",FN_MC!I149)</f>
        <v>*</v>
      </c>
      <c r="H144" s="121" t="str">
        <f>IF(FN_MC!AB149="","*",FN_MC!AB149)</f>
        <v>*</v>
      </c>
      <c r="I144" s="121" t="str">
        <f>IF(FN_MC!AC149="","*",FN_MC!AC149)</f>
        <v>*</v>
      </c>
      <c r="J144" s="122" t="str">
        <f>IF(FN_MC!AA149="","*",FN_MC!AA149)</f>
        <v>*</v>
      </c>
      <c r="K144" s="134" t="str">
        <f>IF(FN_MC!AD149="","*",FN_MC!AD149)</f>
        <v>*</v>
      </c>
    </row>
    <row r="145" spans="2:11" s="123" customFormat="1" hidden="1">
      <c r="B145" s="120" t="str">
        <f>IF(FN_MC!Y150="","*",FN_MC!Y150)</f>
        <v>*</v>
      </c>
      <c r="C145" s="121" t="str">
        <f>IF(FN_MC!B150="","*",FN_MC!B150)</f>
        <v>*</v>
      </c>
      <c r="D145" s="121" t="str">
        <f>IF(FN_MC!D150="","*",FN_MC!D150)</f>
        <v>*</v>
      </c>
      <c r="E145" s="121" t="str">
        <f>IF(FN_MC!H150="","*",FN_MC!H150)</f>
        <v>*</v>
      </c>
      <c r="F145" s="137" t="str">
        <f>IF(FN_MC!M150="","*",FN_MC!M150)</f>
        <v>-</v>
      </c>
      <c r="G145" s="121" t="str">
        <f>IF(FN_MC!I150="","*",FN_MC!I150)</f>
        <v>*</v>
      </c>
      <c r="H145" s="121" t="str">
        <f>IF(FN_MC!AB150="","*",FN_MC!AB150)</f>
        <v>*</v>
      </c>
      <c r="I145" s="121" t="str">
        <f>IF(FN_MC!AC150="","*",FN_MC!AC150)</f>
        <v>*</v>
      </c>
      <c r="J145" s="122" t="str">
        <f>IF(FN_MC!AA150="","*",FN_MC!AA150)</f>
        <v>*</v>
      </c>
      <c r="K145" s="134" t="str">
        <f>IF(FN_MC!AD150="","*",FN_MC!AD150)</f>
        <v>*</v>
      </c>
    </row>
    <row r="146" spans="2:11" s="123" customFormat="1" hidden="1">
      <c r="B146" s="120" t="str">
        <f>IF(FN_MC!Y151="","*",FN_MC!Y151)</f>
        <v>*</v>
      </c>
      <c r="C146" s="121" t="str">
        <f>IF(FN_MC!B151="","*",FN_MC!B151)</f>
        <v>*</v>
      </c>
      <c r="D146" s="121" t="str">
        <f>IF(FN_MC!D151="","*",FN_MC!D151)</f>
        <v>*</v>
      </c>
      <c r="E146" s="121" t="str">
        <f>IF(FN_MC!H151="","*",FN_MC!H151)</f>
        <v>*</v>
      </c>
      <c r="F146" s="137" t="str">
        <f>IF(FN_MC!M151="","*",FN_MC!M151)</f>
        <v>-</v>
      </c>
      <c r="G146" s="121" t="str">
        <f>IF(FN_MC!I151="","*",FN_MC!I151)</f>
        <v>*</v>
      </c>
      <c r="H146" s="121" t="str">
        <f>IF(FN_MC!AB151="","*",FN_MC!AB151)</f>
        <v>*</v>
      </c>
      <c r="I146" s="121" t="str">
        <f>IF(FN_MC!AC151="","*",FN_MC!AC151)</f>
        <v>*</v>
      </c>
      <c r="J146" s="122" t="str">
        <f>IF(FN_MC!AA151="","*",FN_MC!AA151)</f>
        <v>*</v>
      </c>
      <c r="K146" s="134" t="str">
        <f>IF(FN_MC!AD151="","*",FN_MC!AD151)</f>
        <v>*</v>
      </c>
    </row>
    <row r="147" spans="2:11" s="123" customFormat="1" hidden="1">
      <c r="B147" s="120" t="str">
        <f>IF(FN_MC!Y152="","*",FN_MC!Y152)</f>
        <v>*</v>
      </c>
      <c r="C147" s="121" t="str">
        <f>IF(FN_MC!B152="","*",FN_MC!B152)</f>
        <v>*</v>
      </c>
      <c r="D147" s="121" t="str">
        <f>IF(FN_MC!D152="","*",FN_MC!D152)</f>
        <v>*</v>
      </c>
      <c r="E147" s="121" t="str">
        <f>IF(FN_MC!H152="","*",FN_MC!H152)</f>
        <v>*</v>
      </c>
      <c r="F147" s="137" t="str">
        <f>IF(FN_MC!M152="","*",FN_MC!M152)</f>
        <v>-</v>
      </c>
      <c r="G147" s="121" t="str">
        <f>IF(FN_MC!I152="","*",FN_MC!I152)</f>
        <v>*</v>
      </c>
      <c r="H147" s="121" t="str">
        <f>IF(FN_MC!AB152="","*",FN_MC!AB152)</f>
        <v>*</v>
      </c>
      <c r="I147" s="121" t="str">
        <f>IF(FN_MC!AC152="","*",FN_MC!AC152)</f>
        <v>*</v>
      </c>
      <c r="J147" s="122" t="str">
        <f>IF(FN_MC!AA152="","*",FN_MC!AA152)</f>
        <v>*</v>
      </c>
      <c r="K147" s="134" t="str">
        <f>IF(FN_MC!AD152="","*",FN_MC!AD152)</f>
        <v>*</v>
      </c>
    </row>
    <row r="148" spans="2:11" s="123" customFormat="1" hidden="1">
      <c r="B148" s="120" t="str">
        <f>IF(FN_MC!Y153="","*",FN_MC!Y153)</f>
        <v>*</v>
      </c>
      <c r="C148" s="121" t="str">
        <f>IF(FN_MC!B153="","*",FN_MC!B153)</f>
        <v>*</v>
      </c>
      <c r="D148" s="121" t="str">
        <f>IF(FN_MC!D153="","*",FN_MC!D153)</f>
        <v>*</v>
      </c>
      <c r="E148" s="121" t="str">
        <f>IF(FN_MC!H153="","*",FN_MC!H153)</f>
        <v>*</v>
      </c>
      <c r="F148" s="137" t="str">
        <f>IF(FN_MC!M153="","*",FN_MC!M153)</f>
        <v>-</v>
      </c>
      <c r="G148" s="121" t="str">
        <f>IF(FN_MC!I153="","*",FN_MC!I153)</f>
        <v>*</v>
      </c>
      <c r="H148" s="121" t="str">
        <f>IF(FN_MC!AB153="","*",FN_MC!AB153)</f>
        <v>*</v>
      </c>
      <c r="I148" s="121" t="str">
        <f>IF(FN_MC!AC153="","*",FN_MC!AC153)</f>
        <v>*</v>
      </c>
      <c r="J148" s="122" t="str">
        <f>IF(FN_MC!AA153="","*",FN_MC!AA153)</f>
        <v>*</v>
      </c>
      <c r="K148" s="134" t="str">
        <f>IF(FN_MC!AD153="","*",FN_MC!AD153)</f>
        <v>*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10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2025-12-10T15:00:36Z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