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870" documentId="8_{B6337239-1A00-434D-AAD0-422EA1FEB5AE}" xr6:coauthVersionLast="47" xr6:coauthVersionMax="47" xr10:uidLastSave="{4C3B660F-14F1-4BBC-8896-4F613840BA0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D+1'!$A$2:$O$3000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0" i="1" l="1" a="1"/>
  <c r="N550" i="1"/>
  <c r="M550" i="1" a="1"/>
  <c r="M550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P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BB554" i="1" s="1"/>
  <c r="AI555" i="1"/>
  <c r="BB555" i="1" s="1"/>
  <c r="AI556" i="1"/>
  <c r="BB556" i="1" s="1"/>
  <c r="AI557" i="1"/>
  <c r="BB557" i="1" s="1"/>
  <c r="AI558" i="1"/>
  <c r="BB558" i="1" s="1"/>
  <c r="AI559" i="1"/>
  <c r="BB559" i="1" s="1"/>
  <c r="AI560" i="1"/>
  <c r="BB560" i="1" s="1"/>
  <c r="AI561" i="1"/>
  <c r="BB561" i="1" s="1"/>
  <c r="AI562" i="1"/>
  <c r="BB562" i="1" s="1"/>
  <c r="AI563" i="1"/>
  <c r="BB563" i="1" s="1"/>
  <c r="AI564" i="1"/>
  <c r="BB564" i="1" s="1"/>
  <c r="AI565" i="1"/>
  <c r="BB565" i="1" s="1"/>
  <c r="AI566" i="1"/>
  <c r="BB566" i="1" s="1"/>
  <c r="AI567" i="1"/>
  <c r="BB567" i="1" s="1"/>
  <c r="AI568" i="1"/>
  <c r="BB568" i="1" s="1"/>
  <c r="AI569" i="1"/>
  <c r="BB569" i="1" s="1"/>
  <c r="AI570" i="1"/>
  <c r="BB570" i="1" s="1"/>
  <c r="AI571" i="1"/>
  <c r="BB571" i="1" s="1"/>
  <c r="AI572" i="1"/>
  <c r="BB572" i="1" s="1"/>
  <c r="AI573" i="1"/>
  <c r="BB573" i="1" s="1"/>
  <c r="N564" i="1" a="1"/>
  <c r="N564" i="1"/>
  <c r="AN564" i="1" s="1"/>
  <c r="M564" i="1" a="1"/>
  <c r="M564" i="1"/>
  <c r="AM564" i="1" s="1"/>
  <c r="N563" i="1" a="1"/>
  <c r="N563" i="1"/>
  <c r="AN563" i="1" s="1"/>
  <c r="M563" i="1" a="1"/>
  <c r="M563" i="1"/>
  <c r="AM563" i="1" s="1"/>
  <c r="N562" i="1" a="1"/>
  <c r="N562" i="1"/>
  <c r="AN562" i="1" s="1"/>
  <c r="M562" i="1" a="1"/>
  <c r="M562" i="1"/>
  <c r="AM562" i="1" s="1"/>
  <c r="N561" i="1" a="1"/>
  <c r="N561" i="1"/>
  <c r="AN561" i="1" s="1"/>
  <c r="N565" i="1" a="1"/>
  <c r="N565" i="1"/>
  <c r="AN565" i="1" s="1"/>
  <c r="M565" i="1" a="1"/>
  <c r="M565" i="1"/>
  <c r="AM565" i="1" s="1"/>
  <c r="N560" i="1" a="1"/>
  <c r="N560" i="1"/>
  <c r="AN560" i="1" s="1"/>
  <c r="M560" i="1" a="1"/>
  <c r="M560" i="1"/>
  <c r="AM560" i="1" s="1"/>
  <c r="N578" i="1" a="1"/>
  <c r="N578" i="1"/>
  <c r="AN578" i="1" s="1"/>
  <c r="N577" i="1" a="1"/>
  <c r="N577" i="1"/>
  <c r="AN577" i="1" s="1"/>
  <c r="N576" i="1" a="1"/>
  <c r="N576" i="1"/>
  <c r="AN576" i="1" s="1"/>
  <c r="N575" i="1" a="1"/>
  <c r="N575" i="1"/>
  <c r="AN575" i="1" s="1"/>
  <c r="N574" i="1" a="1"/>
  <c r="N574" i="1"/>
  <c r="AN574" i="1" s="1"/>
  <c r="N573" i="1" a="1"/>
  <c r="N573" i="1"/>
  <c r="AN573" i="1" s="1"/>
  <c r="N572" i="1" a="1"/>
  <c r="N572" i="1"/>
  <c r="AN572" i="1" s="1"/>
  <c r="N571" i="1" a="1"/>
  <c r="N571" i="1"/>
  <c r="AN571" i="1" s="1"/>
  <c r="N570" i="1" a="1"/>
  <c r="N570" i="1"/>
  <c r="AN570" i="1" s="1"/>
  <c r="N569" i="1" a="1"/>
  <c r="N569" i="1"/>
  <c r="AN569" i="1" s="1"/>
  <c r="N568" i="1" a="1"/>
  <c r="N568" i="1"/>
  <c r="AN568" i="1" s="1"/>
  <c r="N567" i="1" a="1"/>
  <c r="N567" i="1"/>
  <c r="AN567" i="1" s="1"/>
  <c r="N566" i="1" a="1"/>
  <c r="N566" i="1"/>
  <c r="AN566" i="1" s="1"/>
  <c r="N559" i="1" a="1"/>
  <c r="N559" i="1"/>
  <c r="AN559" i="1" s="1"/>
  <c r="N558" i="1" a="1"/>
  <c r="N558" i="1"/>
  <c r="AN558" i="1" s="1"/>
  <c r="M582" i="1" a="1"/>
  <c r="M582" i="1"/>
  <c r="AM582" i="1" s="1"/>
  <c r="M581" i="1" a="1"/>
  <c r="M581" i="1"/>
  <c r="AM581" i="1" s="1"/>
  <c r="M580" i="1" a="1"/>
  <c r="M580" i="1"/>
  <c r="AM580" i="1" s="1"/>
  <c r="M579" i="1" a="1"/>
  <c r="M579" i="1"/>
  <c r="AM579" i="1" s="1"/>
  <c r="M578" i="1" a="1"/>
  <c r="M578" i="1"/>
  <c r="AM578" i="1" s="1"/>
  <c r="M577" i="1" a="1"/>
  <c r="M577" i="1"/>
  <c r="AM577" i="1" s="1"/>
  <c r="M576" i="1" a="1"/>
  <c r="M576" i="1"/>
  <c r="AM576" i="1" s="1"/>
  <c r="M575" i="1" a="1"/>
  <c r="M575" i="1"/>
  <c r="AM575" i="1" s="1"/>
  <c r="M574" i="1" a="1"/>
  <c r="M574" i="1"/>
  <c r="AM574" i="1" s="1"/>
  <c r="M573" i="1" a="1"/>
  <c r="M573" i="1"/>
  <c r="AM573" i="1" s="1"/>
  <c r="M572" i="1" a="1"/>
  <c r="M572" i="1"/>
  <c r="AM572" i="1" s="1"/>
  <c r="M571" i="1" a="1"/>
  <c r="M571" i="1"/>
  <c r="AM571" i="1" s="1"/>
  <c r="M570" i="1" a="1"/>
  <c r="M570" i="1"/>
  <c r="AM570" i="1" s="1"/>
  <c r="M569" i="1" a="1"/>
  <c r="M569" i="1"/>
  <c r="AM569" i="1" s="1"/>
  <c r="M568" i="1" a="1"/>
  <c r="M568" i="1"/>
  <c r="AM568" i="1" s="1"/>
  <c r="M567" i="1" a="1"/>
  <c r="M567" i="1"/>
  <c r="AM567" i="1" s="1"/>
  <c r="M566" i="1" a="1"/>
  <c r="M566" i="1"/>
  <c r="AM566" i="1" s="1"/>
  <c r="M559" i="1" a="1"/>
  <c r="M559" i="1"/>
  <c r="AM559" i="1" s="1"/>
  <c r="M558" i="1" a="1"/>
  <c r="M558" i="1"/>
  <c r="AM558" i="1" s="1"/>
  <c r="T580" i="1" a="1"/>
  <c r="T580" i="1"/>
  <c r="S580" i="1" a="1"/>
  <c r="S580" i="1"/>
  <c r="T579" i="1" a="1"/>
  <c r="T579" i="1"/>
  <c r="S579" i="1" a="1"/>
  <c r="S579" i="1"/>
  <c r="T578" i="1" a="1"/>
  <c r="T578" i="1"/>
  <c r="S578" i="1" a="1"/>
  <c r="S578" i="1"/>
  <c r="T577" i="1" a="1"/>
  <c r="T577" i="1"/>
  <c r="S577" i="1" a="1"/>
  <c r="S577" i="1"/>
  <c r="T576" i="1" a="1"/>
  <c r="T576" i="1"/>
  <c r="S576" i="1" a="1"/>
  <c r="S576" i="1"/>
  <c r="T575" i="1" a="1"/>
  <c r="T575" i="1"/>
  <c r="S575" i="1" a="1"/>
  <c r="S575" i="1"/>
  <c r="T574" i="1" a="1"/>
  <c r="T574" i="1"/>
  <c r="S574" i="1" a="1"/>
  <c r="S574" i="1"/>
  <c r="T573" i="1" a="1"/>
  <c r="T573" i="1"/>
  <c r="S573" i="1" a="1"/>
  <c r="S573" i="1"/>
  <c r="T572" i="1" a="1"/>
  <c r="T572" i="1"/>
  <c r="S572" i="1" a="1"/>
  <c r="S572" i="1"/>
  <c r="T571" i="1" a="1"/>
  <c r="T571" i="1"/>
  <c r="S571" i="1" a="1"/>
  <c r="S571" i="1"/>
  <c r="T570" i="1" a="1"/>
  <c r="T570" i="1"/>
  <c r="S570" i="1" a="1"/>
  <c r="S570" i="1"/>
  <c r="T569" i="1" a="1"/>
  <c r="T569" i="1"/>
  <c r="S569" i="1" a="1"/>
  <c r="S569" i="1"/>
  <c r="T568" i="1" a="1"/>
  <c r="T568" i="1"/>
  <c r="S568" i="1" a="1"/>
  <c r="S568" i="1"/>
  <c r="T567" i="1" a="1"/>
  <c r="T567" i="1"/>
  <c r="S567" i="1" a="1"/>
  <c r="S567" i="1"/>
  <c r="T566" i="1" a="1"/>
  <c r="T566" i="1"/>
  <c r="S566" i="1" a="1"/>
  <c r="S566" i="1"/>
  <c r="T565" i="1" a="1"/>
  <c r="T565" i="1"/>
  <c r="S565" i="1" a="1"/>
  <c r="S565" i="1"/>
  <c r="T564" i="1" a="1"/>
  <c r="T564" i="1"/>
  <c r="S564" i="1" a="1"/>
  <c r="S564" i="1"/>
  <c r="T563" i="1" a="1"/>
  <c r="T563" i="1"/>
  <c r="S563" i="1" a="1"/>
  <c r="S563" i="1"/>
  <c r="T562" i="1" a="1"/>
  <c r="T562" i="1"/>
  <c r="S562" i="1" a="1"/>
  <c r="S562" i="1"/>
  <c r="T561" i="1" a="1"/>
  <c r="T561" i="1"/>
  <c r="S561" i="1" a="1"/>
  <c r="S561" i="1"/>
  <c r="T560" i="1" a="1"/>
  <c r="T560" i="1"/>
  <c r="S560" i="1" a="1"/>
  <c r="S560" i="1"/>
  <c r="T559" i="1" a="1"/>
  <c r="T559" i="1"/>
  <c r="S559" i="1" a="1"/>
  <c r="S559" i="1"/>
  <c r="T558" i="1" a="1"/>
  <c r="T558" i="1"/>
  <c r="S558" i="1" a="1"/>
  <c r="S558" i="1"/>
  <c r="T557" i="1" a="1"/>
  <c r="T557" i="1"/>
  <c r="S557" i="1" a="1"/>
  <c r="S557" i="1"/>
  <c r="T556" i="1" a="1"/>
  <c r="T556" i="1"/>
  <c r="S556" i="1" a="1"/>
  <c r="S556" i="1"/>
  <c r="T555" i="1" a="1"/>
  <c r="T555" i="1"/>
  <c r="S555" i="1" a="1"/>
  <c r="S555" i="1"/>
  <c r="T554" i="1" a="1"/>
  <c r="T554" i="1"/>
  <c r="S554" i="1" a="1"/>
  <c r="S554" i="1"/>
  <c r="T553" i="1" a="1"/>
  <c r="T553" i="1"/>
  <c r="S553" i="1" a="1"/>
  <c r="S553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AN557" i="1" s="1"/>
  <c r="M557" i="1" a="1"/>
  <c r="M557" i="1"/>
  <c r="AM557" i="1" s="1"/>
  <c r="N556" i="1" a="1"/>
  <c r="N556" i="1"/>
  <c r="AN556" i="1" s="1"/>
  <c r="M556" i="1" a="1"/>
  <c r="M556" i="1"/>
  <c r="AM556" i="1" s="1"/>
  <c r="N555" i="1" a="1"/>
  <c r="N555" i="1"/>
  <c r="AN555" i="1" s="1"/>
  <c r="M555" i="1" a="1"/>
  <c r="M555" i="1"/>
  <c r="AM555" i="1" s="1"/>
  <c r="N551" i="1" a="1"/>
  <c r="N551" i="1"/>
  <c r="M551" i="1" a="1"/>
  <c r="M551" i="1"/>
  <c r="N553" i="1" a="1"/>
  <c r="N553" i="1"/>
  <c r="M553" i="1" a="1"/>
  <c r="M553" i="1"/>
  <c r="N552" i="1" a="1"/>
  <c r="N552" i="1"/>
  <c r="M552" i="1" a="1"/>
  <c r="M552" i="1"/>
  <c r="N548" i="1" a="1"/>
  <c r="N548" i="1"/>
  <c r="M548" i="1" a="1"/>
  <c r="M548" i="1"/>
  <c r="H548" i="1" a="1"/>
  <c r="H548" i="1"/>
  <c r="N547" i="1" a="1"/>
  <c r="N547" i="1"/>
  <c r="M547" i="1" a="1"/>
  <c r="M547" i="1"/>
  <c r="N546" i="1" a="1"/>
  <c r="N546" i="1"/>
  <c r="M546" i="1" a="1"/>
  <c r="M54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AN554" i="1" s="1"/>
  <c r="M554" i="1" a="1"/>
  <c r="M554" i="1"/>
  <c r="AM554" i="1" s="1"/>
  <c r="N549" i="1" a="1"/>
  <c r="N549" i="1"/>
  <c r="M549" i="1" a="1"/>
  <c r="M549" i="1"/>
  <c r="F546" i="13"/>
  <c r="F545" i="13"/>
  <c r="F544" i="13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578" i="1" l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<sst xmlns="http://schemas.openxmlformats.org/spreadsheetml/2006/main" count="12062" uniqueCount="1790">
  <si>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</si>
  <si>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</si>
  <si>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</si>
  <si>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</si>
  <si>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</si>
  <si>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</si>
  <si>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</si>
  <si>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</si>
  <si>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</si>
  <si>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</si>
  <si>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</si>
  <si>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</si>
  <si>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</si>
  <si>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</si>
  <si>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</si>
  <si>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</si>
  <si>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</si>
  <si>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</si>
  <si>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</si>
  <si>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</si>
  <si>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</si>
  <si>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</si>
  <si>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</si>
  <si>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</si>
  <si>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</si>
  <si>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</si>
  <si>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</si>
  <si>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</si>
  <si>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</si>
  <si>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</si>
  <si>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</si>
  <si>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</si>
  <si>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</si>
  <si>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</si>
  <si>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</si>
  <si>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</si>
  <si>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</si>
  <si>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</si>
  <si>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</si>
  <si>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</si>
  <si>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</si>
  <si>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</si>
  <si>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</si>
  <si>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</si>
  <si>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</si>
  <si>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</si>
  <si>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</si>
  <si>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</si>
  <si>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</si>
  <si>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</si>
  <si>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</si>
  <si>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</si>
  <si>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</si>
  <si>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</si>
  <si>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</si>
  <si>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</si>
  <si>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</si>
  <si>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</si>
  <si>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</si>
  <si>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</si>
  <si>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</si>
  <si>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</si>
  <si>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</si>
  <si>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</si>
  <si>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</si>
  <si>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</si>
  <si>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</si>
  <si>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</si>
  <si>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</si>
  <si>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</si>
  <si>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</si>
  <si>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</si>
  <si>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</si>
  <si>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</si>
  <si>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</si>
  <si>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</si>
  <si>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</si>
  <si>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</si>
  <si>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</si>
  <si>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</si>
  <si>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</si>
  <si>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</si>
  <si>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</si>
  <si>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</si>
  <si>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</si>
  <si>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</si>
  <si>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</si>
  <si>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</si>
  <si>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</si>
  <si>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</si>
  <si>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</si>
  <si>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</si>
  <si>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</si>
  <si>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</si>
  <si>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</si>
  <si>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</si>
  <si>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</si>
  <si>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</si>
  <si>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</si>
  <si>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</si>
  <si>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</si>
  <si>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</si>
  <si>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</si>
  <si>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</si>
  <si>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</si>
  <si>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</si>
  <si>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</si>
  <si>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</si>
  <si>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</si>
  <si>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</si>
  <si>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</si>
  <si>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</si>
  <si>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</si>
  <si>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</si>
  <si>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</si>
  <si>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</si>
  <si>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</si>
  <si>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</si>
  <si>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</si>
  <si>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</si>
  <si>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</si>
  <si>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</si>
  <si>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</si>
  <si>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</si>
  <si>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</si>
  <si>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</si>
  <si>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</si>
  <si>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</si>
  <si>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</si>
  <si>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</si>
  <si>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</si>
  <si>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</si>
  <si>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</si>
  <si>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</si>
  <si>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</si>
  <si>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</si>
  <si>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</si>
  <si>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</si>
  <si>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</si>
  <si>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</si>
  <si>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</si>
  <si>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</si>
  <si>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</si>
  <si>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</si>
  <si>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</si>
  <si>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</si>
  <si>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</si>
  <si>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</si>
  <si>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</si>
  <si>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</si>
  <si>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</si>
  <si>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</si>
  <si>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</si>
  <si>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</si>
  <si>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</si>
  <si>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</si>
  <si>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</si>
  <si>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</si>
  <si>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</si>
  <si>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</si>
  <si>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</si>
  <si>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</si>
  <si>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</si>
  <si>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</si>
  <si>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</si>
  <si>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</si>
  <si>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</si>
  <si>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</si>
  <si>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</si>
  <si>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</si>
  <si>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</si>
  <si>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</si>
  <si>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</si>
  <si>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</si>
  <si>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</si>
  <si>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</si>
  <si>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</si>
  <si>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</si>
  <si>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</si>
  <si>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</si>
  <si>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</si>
  <si>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</si>
  <si>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</si>
  <si>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</si>
  <si>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</si>
  <si>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</si>
  <si>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</si>
  <si>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</si>
  <si>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</si>
  <si>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</si>
  <si>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</si>
  <si>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</si>
  <si>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</si>
  <si>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</si>
  <si>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</si>
  <si>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</si>
  <si>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</si>
  <si>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</si>
  <si>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</si>
  <si>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</si>
  <si>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</si>
  <si>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</si>
  <si>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</si>
  <si>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</si>
  <si>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</si>
  <si>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</si>
  <si>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</si>
  <si>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</si>
  <si>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</si>
  <si>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</si>
  <si>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</si>
  <si>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</si>
  <si>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</si>
  <si>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</si>
  <si>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</si>
  <si>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</si>
  <si>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</si>
  <si>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</si>
  <si>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</si>
  <si>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</si>
  <si>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</si>
  <si>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</si>
  <si>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</si>
  <si>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</si>
  <si>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</si>
  <si>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</si>
  <si>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</si>
  <si>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</si>
  <si>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</si>
  <si>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</si>
  <si>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</si>
  <si>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</si>
  <si>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</si>
  <si>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</si>
  <si>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</si>
  <si>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</si>
  <si>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</si>
  <si>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</si>
  <si>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</si>
  <si>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</si>
  <si>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</si>
  <si>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</si>
  <si>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</si>
  <si>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</si>
  <si>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</si>
  <si>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</si>
  <si>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</si>
  <si>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</si>
  <si>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</si>
  <si>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</si>
  <si>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</si>
  <si>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</si>
  <si>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</si>
  <si>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</si>
  <si>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</si>
  <si>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</si>
  <si>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</si>
  <si>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</si>
  <si>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</si>
  <si>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</si>
  <si>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</si>
  <si>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</si>
  <si>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</si>
  <si>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</si>
  <si>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</si>
  <si>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</si>
  <si>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</si>
  <si>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</si>
  <si>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</si>
  <si>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</si>
  <si>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</si>
  <si>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</si>
  <si>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</si>
  <si>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</si>
  <si>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</si>
  <si>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</si>
  <si>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</si>
  <si>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</si>
  <si>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</si>
  <si>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</si>
  <si>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</si>
  <si>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</si>
  <si>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</si>
  <si>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</si>
  <si>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</si>
  <si>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</si>
  <si>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</si>
  <si>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</si>
  <si>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</si>
  <si>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</si>
  <si>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</si>
  <si>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</si>
  <si>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</si>
  <si>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</si>
  <si>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</si>
  <si>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</si>
  <si>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</si>
  <si>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</si>
  <si>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</si>
  <si>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</si>
  <si>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</si>
  <si>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</si>
  <si>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</si>
  <si>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</si>
  <si>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</si>
  <si>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</si>
  <si>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</si>
  <si>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</si>
  <si>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</si>
  <si>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</si>
  <si>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</si>
  <si>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</si>
  <si>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</si>
  <si>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</si>
  <si>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</si>
  <si>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</si>
  <si>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</si>
  <si>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</si>
  <si>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</si>
  <si>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</si>
  <si>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</si>
  <si>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</si>
  <si>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</si>
  <si>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</si>
  <si>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</si>
  <si>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</si>
  <si>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</si>
  <si>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</si>
  <si>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</si>
  <si>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</si>
  <si>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</si>
  <si>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</si>
  <si>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</si>
  <si>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</si>
  <si>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</si>
  <si>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</si>
  <si>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</si>
  <si>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</si>
  <si>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</si>
  <si>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</si>
  <si>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</si>
  <si>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</si>
  <si>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</si>
  <si>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</si>
  <si>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</si>
  <si>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</si>
  <si>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</si>
  <si>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</si>
  <si>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</si>
  <si>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</si>
  <si>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</si>
  <si>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</si>
  <si>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</si>
  <si>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</si>
  <si>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</si>
  <si>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</si>
  <si>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</si>
  <si>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</si>
  <si>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</si>
  <si>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</si>
  <si>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</si>
  <si>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</si>
  <si>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</si>
  <si>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</si>
  <si>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</si>
  <si>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</si>
  <si>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</si>
  <si>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</si>
  <si>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</si>
  <si>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</si>
  <si>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</si>
  <si>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</si>
  <si>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</si>
  <si>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</si>
  <si>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</si>
  <si>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</si>
  <si>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</si>
  <si>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</si>
  <si>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</si>
  <si>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</si>
  <si>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</si>
  <si>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</si>
  <si>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</si>
  <si>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</si>
  <si>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</si>
  <si>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</si>
  <si>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</si>
  <si>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</si>
  <si>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</si>
  <si>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</si>
  <si>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</si>
  <si>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</si>
  <si>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</si>
  <si>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</si>
  <si>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</si>
  <si>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</si>
  <si>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</si>
  <si>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</si>
  <si>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</si>
  <si>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</si>
  <si>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</si>
  <si>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</si>
  <si>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</si>
  <si>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</si>
  <si>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</si>
  <si>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</si>
  <si>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</si>
  <si>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</si>
  <si>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</si>
  <si>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</si>
  <si>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</si>
  <si>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</si>
  <si>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</si>
  <si>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</si>
  <si>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</si>
  <si>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</si>
  <si>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</si>
  <si>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</si>
  <si>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</si>
  <si>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</si>
  <si>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</si>
  <si>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</si>
  <si>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</si>
  <si>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</si>
  <si>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</si>
  <si>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</si>
  <si>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</si>
  <si>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</si>
  <si>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</si>
  <si>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</si>
  <si>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</si>
  <si>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</si>
  <si>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</si>
  <si>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</si>
  <si>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</si>
  <si>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</si>
  <si>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</si>
  <si>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</si>
  <si>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</si>
  <si>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</si>
  <si>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</si>
  <si>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</si>
  <si>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</si>
  <si>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</si>
  <si>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</si>
  <si>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</si>
  <si>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</si>
  <si>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</si>
  <si>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</si>
  <si>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</si>
  <si>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</si>
  <si>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</si>
  <si>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</si>
  <si>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</si>
  <si>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</si>
  <si>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</si>
  <si>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</si>
  <si>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</si>
  <si>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</si>
  <si>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</si>
  <si>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</si>
  <si>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</si>
  <si>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</si>
  <si>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</si>
  <si>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</si>
  <si>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</si>
  <si>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</si>
  <si>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</si>
  <si>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</si>
  <si>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</si>
  <si>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</si>
  <si>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</si>
  <si>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</si>
  <si>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</si>
  <si>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</si>
  <si>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</si>
  <si>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</si>
  <si>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</si>
  <si>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</si>
  <si>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</si>
  <si>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</si>
  <si>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</si>
  <si>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</si>
  <si>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</si>
  <si>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</si>
  <si>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</si>
  <si>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</si>
  <si>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</si>
  <si>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</si>
  <si>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</si>
  <si>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</si>
  <si>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</si>
  <si>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</si>
  <si>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</si>
  <si>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</si>
  <si>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</si>
  <si>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</si>
  <si>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</si>
  <si>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</si>
  <si>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</si>
  <si>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</si>
  <si>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</si>
  <si>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</si>
  <si>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</si>
  <si>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</si>
  <si>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</si>
  <si>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</si>
  <si>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</si>
  <si>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</si>
  <si>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</si>
  <si>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</si>
  <si>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</si>
  <si>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</si>
  <si>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</si>
  <si>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</si>
  <si>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</si>
  <si>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</si>
  <si>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</si>
  <si>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</si>
  <si>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</si>
  <si>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</si>
  <si>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</si>
  <si>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</si>
  <si>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</si>
  <si>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</si>
  <si>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</si>
  <si>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</si>
  <si>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</si>
  <si>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</si>
  <si>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</si>
  <si>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</si>
  <si>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</si>
  <si>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</si>
  <si>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</si>
  <si>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</si>
  <si>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</si>
  <si>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</si>
  <si>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</si>
  <si>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</si>
  <si>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</si>
  <si>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</si>
  <si>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</si>
  <si>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</si>
  <si>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</si>
  <si>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</si>
  <si>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</si>
  <si>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</si>
  <si>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</si>
  <si>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</si>
  <si>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</si>
  <si>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</si>
  <si>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</si>
  <si>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</si>
  <si>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</si>
  <si>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</si>
  <si>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</si>
  <si>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</si>
  <si>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</si>
  <si>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</si>
  <si>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</si>
  <si>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</si>
  <si>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</si>
  <si>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</si>
  <si>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</si>
  <si>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</si>
  <si>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</si>
  <si>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</si>
  <si>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</si>
  <si>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</si>
  <si>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</si>
  <si>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</si>
  <si>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</si>
  <si>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</si>
  <si>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</si>
  <si>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</si>
  <si>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</si>
  <si>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</si>
  <si>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</si>
  <si>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</si>
  <si>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</si>
  <si>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</si>
  <si>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</si>
  <si>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</si>
  <si>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</si>
  <si>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</si>
  <si>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</si>
  <si>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</si>
  <si>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</si>
  <si>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</si>
  <si>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</si>
  <si>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</si>
  <si>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</si>
  <si>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</si>
  <si>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</si>
  <si>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</si>
  <si>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</si>
  <si>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</si>
  <si>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</si>
  <si>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</si>
  <si>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</si>
  <si>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</si>
  <si>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</si>
  <si>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</si>
  <si>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</si>
  <si>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</si>
  <si>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</si>
  <si>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</si>
  <si>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</si>
  <si>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</si>
  <si>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</si>
  <si>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</si>
  <si>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</si>
  <si>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</si>
  <si>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</si>
  <si>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</si>
  <si>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</si>
  <si>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</si>
  <si>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</si>
  <si>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</si>
  <si>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</si>
  <si>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</si>
  <si>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</si>
  <si>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</si>
  <si>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</si>
  <si>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</si>
  <si>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</si>
  <si>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</si>
  <si>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</si>
  <si>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</si>
  <si>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</si>
  <si>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</si>
  <si>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</si>
  <si>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</si>
  <si>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</si>
  <si>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</si>
  <si>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</si>
  <si>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</si>
  <si>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</si>
  <si>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</si>
  <si>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</si>
  <si>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</si>
  <si>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</si>
  <si>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</si>
  <si>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</si>
  <si>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</si>
  <si>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</si>
  <si>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</si>
  <si>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</si>
  <si>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</si>
  <si>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</si>
  <si>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</si>
  <si>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</si>
  <si>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</si>
  <si>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</si>
  <si>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</si>
  <si>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</si>
  <si>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</si>
  <si>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</si>
  <si>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</si>
  <si>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</si>
  <si>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</si>
  <si>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</si>
  <si>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</si>
  <si>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</si>
  <si>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</si>
  <si>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</si>
  <si>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</si>
  <si>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</si>
  <si>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</si>
  <si>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</si>
  <si>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</si>
  <si>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</si>
  <si>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</si>
  <si>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</si>
  <si>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</si>
  <si>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</si>
  <si>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</si>
  <si>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</si>
  <si>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</si>
  <si>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</si>
  <si>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</si>
  <si>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</si>
  <si>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</si>
  <si>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</si>
  <si>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</si>
  <si>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</si>
  <si>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</si>
  <si>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</si>
  <si>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</si>
  <si>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</si>
  <si>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</si>
  <si>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</si>
  <si>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</si>
  <si>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</si>
  <si>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</si>
  <si>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</si>
  <si>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</si>
  <si>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</si>
  <si>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</si>
  <si>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</si>
  <si>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</si>
  <si>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</si>
  <si>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</si>
  <si>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</si>
  <si>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</si>
  <si>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</si>
  <si>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</si>
  <si>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</si>
  <si>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</si>
  <si>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</si>
  <si>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</si>
  <si>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</si>
  <si>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</si>
  <si>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</si>
  <si>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</si>
  <si>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</si>
  <si>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</si>
  <si>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</si>
  <si>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</si>
  <si>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</si>
  <si>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</si>
  <si>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</si>
  <si>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</si>
  <si>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</si>
  <si>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</si>
  <si>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</si>
  <si>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</si>
  <si>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</si>
  <si>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</si>
  <si>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</si>
  <si>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</si>
  <si>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</si>
  <si>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</si>
  <si>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</si>
  <si>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</si>
  <si>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</si>
  <si>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</si>
  <si>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</si>
  <si>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</si>
  <si>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</si>
  <si>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</si>
  <si>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</si>
  <si>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</si>
  <si>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</si>
  <si>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</si>
  <si>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</si>
  <si>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</si>
  <si>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</si>
  <si>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</si>
  <si>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</si>
  <si>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</si>
  <si>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</si>
  <si>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</si>
  <si>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</si>
  <si>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</si>
  <si>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</si>
  <si>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</si>
  <si>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</si>
  <si>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</si>
  <si>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</si>
  <si>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</si>
  <si>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</si>
  <si>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</si>
  <si>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</si>
  <si>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</si>
  <si>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</si>
  <si>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</si>
  <si>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</si>
  <si>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</si>
  <si>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</si>
  <si>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</si>
  <si>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</si>
  <si>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</si>
  <si>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</si>
  <si>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</si>
  <si>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</si>
  <si>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</si>
  <si>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</si>
  <si>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</si>
  <si>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</si>
  <si>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</si>
  <si>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</si>
  <si>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</si>
  <si>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</si>
  <si>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</si>
  <si>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</si>
  <si>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</si>
  <si>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</si>
  <si>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</si>
  <si>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</si>
  <si>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</si>
  <si>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</si>
  <si>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</si>
  <si>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</si>
  <si>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</si>
  <si>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</si>
  <si>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</si>
  <si>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</si>
  <si>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</si>
  <si>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</si>
  <si>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</si>
  <si>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</si>
  <si>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</si>
  <si>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</si>
  <si>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</si>
  <si>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</si>
  <si>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</si>
  <si>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</si>
  <si>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</si>
  <si>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</si>
  <si>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</si>
  <si>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</si>
  <si>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</si>
  <si>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</si>
  <si>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</si>
  <si>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</si>
  <si>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</si>
  <si>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</si>
  <si>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</si>
  <si>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</si>
  <si>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</si>
  <si>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</si>
  <si>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</si>
  <si>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</si>
  <si>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</si>
  <si>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</si>
  <si>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</si>
  <si>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</si>
  <si>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</si>
  <si>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</si>
  <si>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</si>
  <si>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</si>
  <si>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</si>
  <si>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</si>
  <si>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</si>
  <si>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</si>
  <si>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</si>
  <si>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</si>
  <si>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</si>
  <si>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</si>
  <si>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</si>
  <si>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</si>
  <si>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</si>
  <si>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</si>
  <si>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</si>
  <si>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</si>
  <si>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</si>
  <si>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</si>
  <si>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</si>
  <si>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</si>
  <si>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</si>
  <si>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</si>
  <si>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</si>
  <si>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</si>
  <si>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</si>
  <si>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</si>
  <si>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</si>
  <si>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</si>
  <si>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</si>
  <si>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</si>
  <si>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</si>
  <si>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</si>
  <si>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</si>
  <si>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</si>
  <si>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</si>
  <si>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</si>
  <si>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</si>
  <si>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</si>
  <si>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</si>
  <si>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</si>
  <si>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</si>
  <si>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</si>
  <si>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</si>
  <si>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</si>
  <si>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</si>
  <si>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</si>
  <si>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</si>
  <si>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</si>
  <si>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</si>
  <si>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</si>
  <si>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</si>
  <si>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</si>
  <si>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</si>
  <si>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</si>
  <si>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</si>
  <si>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</si>
  <si>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</si>
  <si>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</si>
  <si>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</si>
  <si>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</si>
  <si>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</si>
  <si>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</si>
  <si>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</si>
  <si>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</si>
  <si>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</si>
  <si>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</si>
  <si>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</si>
  <si>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</si>
  <si>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</si>
  <si>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</si>
  <si>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</si>
  <si>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</si>
  <si>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</si>
  <si>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</si>
  <si>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</si>
  <si>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</si>
  <si>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</si>
  <si>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</si>
  <si>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</si>
  <si>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</si>
  <si>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</si>
  <si>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</si>
  <si>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</si>
  <si>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</si>
  <si>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</si>
  <si>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</si>
  <si>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</si>
  <si>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</si>
  <si>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</si>
  <si>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</si>
  <si>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</si>
  <si>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</si>
  <si>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</si>
  <si>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</si>
  <si>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</si>
  <si>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</si>
  <si>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</si>
  <si>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</si>
  <si>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</si>
  <si>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</si>
  <si>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</si>
  <si>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</si>
  <si>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</si>
  <si>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</si>
  <si>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</si>
  <si>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</si>
  <si>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</si>
  <si>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</si>
  <si>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</si>
  <si>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</si>
  <si>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</si>
  <si>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</si>
  <si>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</si>
  <si>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</si>
  <si>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</si>
  <si>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</si>
  <si>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</si>
  <si>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</si>
  <si>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</si>
  <si>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</si>
  <si>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</si>
  <si>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</si>
  <si>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</si>
  <si>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</si>
  <si>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</si>
  <si>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</si>
  <si>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</si>
  <si>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</si>
  <si>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</si>
  <si>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</si>
  <si>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</si>
  <si>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</si>
  <si>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</si>
  <si>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</si>
  <si>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</si>
  <si>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</si>
  <si>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</si>
  <si>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</si>
  <si>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</si>
  <si>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</si>
  <si>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</si>
  <si>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</si>
  <si>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</si>
  <si>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</si>
  <si>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</si>
  <si>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</si>
  <si>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</si>
  <si>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</si>
  <si>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</si>
  <si>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</si>
  <si>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</si>
  <si>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</si>
  <si>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</si>
  <si>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</si>
  <si>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</si>
  <si>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</si>
  <si>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</si>
  <si>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</si>
  <si>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</si>
  <si>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</si>
  <si>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</si>
  <si>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</si>
  <si>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</si>
  <si>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</si>
  <si>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</si>
  <si>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</si>
  <si>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</si>
  <si>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</si>
  <si>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</si>
  <si>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</si>
  <si>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</si>
  <si>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</si>
  <si>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</si>
  <si>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</si>
  <si>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</si>
  <si>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</si>
  <si>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</si>
  <si>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</si>
  <si>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</si>
  <si>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</si>
  <si>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</si>
  <si>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</si>
  <si>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</si>
  <si>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</si>
  <si>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</si>
  <si>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</si>
  <si>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</si>
  <si>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</si>
  <si>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</si>
  <si>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</si>
  <si>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</si>
  <si>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</si>
  <si>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</si>
  <si>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</si>
  <si>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</si>
  <si>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</si>
  <si>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</si>
  <si>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</si>
  <si>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</si>
  <si>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</si>
  <si>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</si>
  <si>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</si>
  <si>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</si>
  <si>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</si>
  <si>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</si>
  <si>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</si>
  <si>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</si>
  <si>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</si>
  <si>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</si>
  <si>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</si>
  <si>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</si>
  <si>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</si>
  <si>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</si>
  <si>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</si>
  <si>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</si>
  <si>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</si>
  <si>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</si>
  <si>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</si>
  <si>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</si>
  <si>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</si>
  <si>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</si>
  <si>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</si>
  <si>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</si>
  <si>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</si>
  <si>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</si>
  <si>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</si>
  <si>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</si>
  <si>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</si>
  <si>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</si>
  <si>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</si>
  <si>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</si>
  <si>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</si>
  <si>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</si>
  <si>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</si>
  <si>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</si>
  <si>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</si>
  <si>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</si>
  <si>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</si>
  <si>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</si>
  <si>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</si>
  <si>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</si>
  <si>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</si>
  <si>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</si>
  <si>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</si>
  <si>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</si>
  <si>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</si>
  <si>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</si>
  <si>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</si>
  <si>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</si>
  <si>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</si>
  <si>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</si>
  <si>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</si>
  <si>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</si>
  <si>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</si>
  <si>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</si>
  <si>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</si>
  <si>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</si>
  <si>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</si>
  <si>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</si>
  <si>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</si>
  <si>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</si>
  <si>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</si>
  <si>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</si>
  <si>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</si>
  <si>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</si>
  <si>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</si>
  <si>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</si>
  <si>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</si>
  <si>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</si>
  <si>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</si>
  <si>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</si>
  <si>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</si>
  <si>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</si>
  <si>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</si>
  <si>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</si>
  <si>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</si>
  <si>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</si>
  <si>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</si>
  <si>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</si>
  <si>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</si>
  <si>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</si>
  <si>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</si>
  <si>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</si>
  <si>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</si>
  <si>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</si>
  <si>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</si>
  <si>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</si>
  <si>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</si>
  <si>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</si>
  <si>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</si>
  <si>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</si>
  <si>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</si>
  <si>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</si>
  <si>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</si>
  <si>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</si>
  <si>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</si>
  <si>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</si>
  <si>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</si>
  <si>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</si>
  <si>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</si>
  <si>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</si>
  <si>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</si>
  <si>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</si>
  <si>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</si>
  <si>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</si>
  <si>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</si>
  <si>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</si>
  <si>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</si>
  <si>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</si>
  <si>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</si>
  <si>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</si>
  <si>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</si>
  <si>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</si>
  <si>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</si>
  <si>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</si>
  <si>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</si>
  <si>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</si>
  <si>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</si>
  <si>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</si>
  <si>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</si>
  <si>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</si>
  <si>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</si>
  <si>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</si>
  <si>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</si>
  <si>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</si>
  <si>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</si>
  <si>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</si>
  <si>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</si>
  <si>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</si>
  <si>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</si>
  <si>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</si>
  <si>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</si>
  <si>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</si>
  <si>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</si>
  <si>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</si>
  <si>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</si>
  <si>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</si>
  <si>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</si>
  <si>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</si>
  <si>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</si>
  <si>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</si>
  <si>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</si>
  <si>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</si>
  <si>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</si>
  <si>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</si>
  <si>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</si>
  <si>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</si>
  <si>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</si>
  <si>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</si>
  <si>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</si>
  <si>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</si>
  <si>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</si>
  <si>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</si>
  <si>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</si>
  <si>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</si>
  <si>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</si>
  <si>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</si>
  <si>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</si>
  <si>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</si>
  <si>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</si>
  <si>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</si>
  <si>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</si>
  <si>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</si>
  <si>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</si>
  <si>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</si>
  <si>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</si>
  <si>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</si>
  <si>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</si>
  <si>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</si>
  <si>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</si>
  <si>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</si>
  <si>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</si>
  <si>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</si>
  <si>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</si>
  <si>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</si>
  <si>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</si>
  <si>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</si>
  <si>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</si>
  <si>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</si>
  <si>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</si>
  <si>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</si>
  <si>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</si>
  <si>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</si>
  <si>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</si>
  <si>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</si>
  <si>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</si>
  <si>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</si>
  <si>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</si>
  <si>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</si>
  <si>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</si>
  <si>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</si>
  <si>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</si>
  <si>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</si>
  <si>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</si>
  <si>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</si>
  <si>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</si>
  <si>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</si>
  <si>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</si>
  <si>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</si>
  <si>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</si>
  <si>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</si>
  <si>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</si>
  <si>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</si>
  <si>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</si>
  <si>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</si>
  <si>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</si>
  <si>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</si>
  <si>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</si>
  <si>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</si>
  <si>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</si>
  <si>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</si>
  <si>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</si>
  <si>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</si>
  <si>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</si>
  <si>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</si>
  <si>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</si>
  <si>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</si>
  <si>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</si>
  <si>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</si>
  <si>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</si>
  <si>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</si>
  <si>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</si>
  <si>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</si>
  <si>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</si>
  <si>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</si>
  <si>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</si>
  <si>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</si>
  <si>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</si>
  <si>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</si>
  <si>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</si>
  <si>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</si>
  <si>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</si>
  <si>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</si>
  <si>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</si>
  <si>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</si>
  <si>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</si>
  <si>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</si>
  <si>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</si>
  <si>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</si>
  <si>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</si>
  <si>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</si>
  <si>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</si>
  <si>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</si>
  <si>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</si>
  <si>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</si>
  <si>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</si>
  <si>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</si>
  <si>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</si>
  <si>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</si>
  <si>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</si>
  <si>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</si>
  <si>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</si>
  <si>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</si>
  <si>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</si>
  <si>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</si>
  <si>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</si>
  <si>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</si>
  <si>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</si>
  <si>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</si>
  <si>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</si>
  <si>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</si>
  <si>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</si>
  <si>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</si>
  <si>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</si>
  <si>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</si>
  <si>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</si>
  <si>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</si>
  <si>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</si>
  <si>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</si>
  <si>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</si>
  <si>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</si>
  <si>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</si>
  <si>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</si>
  <si>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</si>
  <si>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</si>
  <si>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</si>
  <si>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</si>
  <si>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</si>
  <si>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</si>
  <si>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</si>
  <si>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</si>
  <si>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</si>
  <si>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</si>
  <si>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</si>
  <si>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</si>
  <si>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</si>
  <si>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</si>
  <si>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</si>
  <si>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</si>
  <si>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</si>
  <si>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</si>
  <si>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</si>
  <si>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</si>
  <si>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</si>
  <si>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</si>
  <si>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</si>
  <si>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</si>
  <si>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</si>
  <si>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</si>
  <si>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</si>
  <si>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</si>
  <si>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</si>
  <si>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</si>
  <si>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</si>
  <si>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</si>
  <si>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</si>
  <si>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</si>
  <si>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</si>
  <si>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</si>
  <si>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</si>
  <si>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</si>
  <si>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</si>
  <si>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</si>
  <si>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</si>
  <si>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</si>
  <si>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</si>
  <si>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</si>
  <si>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</si>
  <si>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</si>
  <si>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</si>
  <si>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</si>
  <si>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</si>
  <si>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</si>
  <si>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</si>
  <si>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</si>
  <si>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</si>
  <si>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</si>
  <si>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</si>
  <si>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</si>
  <si>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</si>
  <si>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</si>
  <si>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</si>
  <si>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</si>
  <si>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</si>
  <si>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</si>
  <si>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</si>
  <si>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</si>
  <si>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</si>
  <si>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</si>
  <si>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</si>
  <si>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</si>
  <si>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</si>
  <si>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</si>
  <si>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</si>
  <si>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</si>
  <si>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</si>
  <si>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</si>
  <si>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</si>
  <si>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</si>
  <si>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</si>
  <si>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</si>
  <si>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</si>
  <si>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</si>
  <si>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</si>
  <si>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</si>
  <si>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</si>
  <si>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</si>
  <si>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</si>
  <si>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</si>
  <si>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</si>
  <si>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</si>
  <si>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</si>
  <si>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</si>
  <si>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</si>
  <si>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</si>
  <si>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</si>
  <si>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</si>
  <si>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</si>
  <si>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</si>
  <si>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</si>
  <si>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</si>
  <si>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</si>
  <si>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</si>
  <si>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</si>
  <si>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</si>
  <si>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</si>
  <si>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</si>
  <si>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</si>
  <si>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</si>
  <si>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</si>
  <si>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</si>
  <si>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</si>
  <si>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</si>
  <si>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</si>
  <si>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</si>
  <si>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</si>
  <si>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</si>
  <si>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</si>
  <si>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</si>
  <si>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</si>
  <si>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</si>
  <si>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</si>
  <si>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</si>
  <si>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</si>
  <si>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</si>
  <si>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</si>
  <si>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</si>
  <si>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</si>
  <si>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</si>
  <si>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</si>
  <si>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</si>
  <si>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</si>
  <si>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</si>
  <si>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</si>
  <si>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</si>
  <si>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</si>
  <si>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</si>
  <si>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</si>
  <si>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</si>
  <si>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</si>
  <si>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</si>
  <si>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</si>
  <si>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</si>
  <si>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</si>
  <si>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</si>
  <si>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</si>
  <si>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</si>
  <si>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</si>
  <si>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</si>
  <si>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</si>
  <si>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</si>
  <si>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</si>
  <si>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</si>
  <si>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</si>
  <si>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</si>
  <si>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</si>
  <si>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</si>
  <si>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</si>
  <si>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</si>
  <si>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</si>
  <si>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</si>
  <si>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</si>
  <si>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</si>
  <si>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</si>
  <si>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</si>
  <si>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</si>
  <si>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</si>
  <si>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</si>
  <si>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</si>
  <si>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</si>
  <si>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</si>
  <si>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</si>
  <si>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</si>
  <si>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</si>
  <si>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</si>
  <si>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</si>
  <si>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</si>
  <si>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</si>
  <si>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</si>
  <si>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</si>
  <si>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</si>
  <si>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</si>
  <si>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</si>
  <si>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</si>
  <si>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</si>
  <si>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</si>
  <si>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</si>
  <si>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</si>
  <si>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</si>
  <si>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</si>
  <si>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</si>
  <si>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</si>
  <si>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</si>
  <si>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</si>
  <si>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</si>
  <si>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</si>
  <si>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</si>
  <si>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</si>
  <si>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</si>
  <si>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</si>
  <si>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</si>
  <si>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</si>
  <si>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</si>
  <si>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</si>
  <si>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</si>
  <si>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</si>
  <si>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</si>
  <si>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</si>
  <si>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</si>
  <si>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</si>
  <si>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</si>
  <si>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</si>
  <si>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</si>
  <si>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</si>
  <si>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</si>
  <si>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</si>
  <si>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</si>
  <si>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</si>
  <si>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</si>
  <si>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</si>
  <si>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</si>
  <si>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</si>
  <si>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</si>
  <si>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</si>
  <si>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</si>
  <si>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</si>
  <si>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</si>
  <si>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</si>
  <si>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</si>
  <si>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</si>
  <si>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</si>
  <si>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</si>
  <si>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</si>
  <si>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</si>
  <si>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</si>
  <si>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</si>
  <si>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</si>
  <si>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</si>
  <si>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</si>
  <si>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</si>
  <si>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</si>
  <si>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</si>
  <si>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</si>
  <si>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</si>
  <si>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</si>
  <si>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</si>
  <si>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</si>
  <si>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</si>
  <si>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</si>
  <si>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</si>
  <si>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</si>
  <si>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</si>
  <si>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</si>
  <si>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</si>
  <si>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</si>
  <si>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</si>
  <si>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</si>
  <si>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</si>
  <si>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</si>
  <si>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</si>
  <si>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</si>
  <si>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</si>
  <si>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</si>
  <si>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</si>
  <si>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</si>
  <si>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</si>
  <si>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</si>
  <si>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</si>
  <si>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</si>
  <si>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</si>
  <si>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</si>
  <si>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</si>
  <si>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</si>
  <si>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</si>
  <si>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</si>
  <si>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</si>
  <si>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</si>
  <si>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</si>
  <si>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</si>
  <si>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</si>
  <si>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</si>
  <si>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</si>
  <si>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</si>
  <si>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</si>
  <si>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</si>
  <si>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</si>
  <si>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</si>
  <si>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</si>
  <si>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</si>
  <si>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</si>
  <si>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</si>
  <si>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</si>
  <si>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</si>
  <si>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</si>
  <si>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</si>
  <si>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</si>
  <si>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</si>
  <si>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</si>
  <si>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</si>
  <si>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</si>
  <si>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</si>
  <si>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</si>
  <si>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</si>
  <si>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</si>
  <si>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</si>
  <si>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</si>
  <si>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</si>
  <si>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</si>
  <si>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</si>
  <si>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</si>
  <si>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</si>
  <si>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</si>
  <si>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</si>
  <si>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</si>
  <si>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</si>
  <si>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</si>
  <si>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</si>
  <si>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</si>
  <si>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</si>
  <si>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</si>
  <si>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</si>
  <si>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</si>
  <si>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</si>
  <si>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</si>
  <si>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</si>
  <si>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</si>
  <si>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</si>
  <si>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</si>
  <si>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</si>
  <si>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</si>
  <si>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</si>
  <si>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</si>
  <si>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</si>
  <si>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</si>
  <si>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</si>
  <si>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</si>
  <si>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</si>
  <si>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</si>
  <si>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</si>
  <si>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</si>
  <si>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</si>
  <si>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</si>
  <si>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</si>
  <si>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</si>
  <si>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</si>
  <si>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</si>
  <si>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</si>
  <si>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</si>
  <si>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</si>
  <si>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</si>
  <si>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</si>
  <si>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</si>
  <si>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</si>
  <si>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</si>
  <si>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</si>
  <si>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</si>
  <si>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</si>
  <si>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</si>
  <si>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</si>
  <si>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</si>
  <si>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</si>
  <si>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</si>
  <si>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</si>
  <si>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</si>
  <si>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</si>
  <si>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</si>
  <si>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</si>
  <si>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</si>
  <si>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</si>
  <si>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</si>
  <si>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</si>
  <si>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</si>
  <si>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</si>
  <si>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</si>
  <si>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</si>
  <si>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</si>
  <si>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</si>
  <si>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</si>
  <si>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</si>
  <si>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</si>
  <si>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</si>
  <si>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</si>
  <si>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</si>
  <si>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</si>
  <si>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</si>
  <si>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</si>
  <si>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</si>
  <si>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</si>
  <si>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</si>
  <si>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</si>
  <si>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</si>
  <si>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</si>
  <si>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</si>
  <si>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 xml:space="preserve">MC1 10h33 / 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</si>
  <si>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</si>
  <si>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</si>
  <si>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</si>
  <si>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</si>
  <si>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</si>
  <si>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TP não solicita intervalo. falta de equipamento.</t>
  </si>
  <si>
    <t>Aguardando retorno do N0C3 para vinculação de unidade de antena na locomotiva</t>
  </si>
  <si>
    <t xml:space="preserve">Aguardando retorno do N0C3 para vinculação de unidade de antena na locomotiva . Enviado MC1 12h02 / </t>
  </si>
  <si>
    <t>ZEM-ZKEZGA</t>
  </si>
  <si>
    <t>ZEMZKEZGA</t>
  </si>
  <si>
    <t>MC1 09h00 / autorizado entrada na via 09h55 / Em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</si>
  <si>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</si>
  <si>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</si>
  <si>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</si>
  <si>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</si>
  <si>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</si>
  <si>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</si>
  <si>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07h49 / autorizado entrada na via 07h55 / Em deslocamento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</si>
  <si>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</si>
  <si>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</si>
  <si>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</si>
  <si>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</si>
  <si>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Manobra em ZKEZGA-1 por 01h pra colocar 2 vagões carregados na composição , deixando a formação completa 30 vagões.</t>
  </si>
  <si>
    <t>oportundiade</t>
  </si>
  <si>
    <t>OPortunidade</t>
  </si>
  <si>
    <t>Oportundiade</t>
  </si>
  <si>
    <t>Intervalo bloco ZGP</t>
  </si>
  <si>
    <t>Intervalo Cancelado CCO.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</si>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</sst>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Y522" activePane="bottomRight" state="frozen"/>
      <selection pane="bottomRight" activeCell="AZ532" sqref="AZ5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9" t="s">
        <v>834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835</v>
      </c>
      <c r="BI1" s="364"/>
      <c r="BJ1" s="365"/>
      <c r="BK1" s="366"/>
      <c r="BL1" s="50"/>
      <c r="BM1" s="356" t="s">
        <v>836</v>
      </c>
      <c r="BN1" s="357"/>
      <c r="BO1" s="357"/>
      <c r="BP1" s="357"/>
      <c r="BQ1" s="357"/>
      <c r="BR1" s="357"/>
      <c r="BS1" s="358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9" t="s">
        <v>837</v>
      </c>
      <c r="AJ2" s="360"/>
      <c r="AK2" s="360"/>
      <c r="AL2" s="360"/>
      <c r="AM2" s="360"/>
      <c r="AN2" s="360"/>
      <c r="AO2" s="360"/>
      <c r="AP2" s="360"/>
      <c r="AQ2" s="362"/>
      <c r="AR2" s="231"/>
      <c r="AS2" s="374" t="s">
        <v>840</v>
      </c>
      <c r="AT2" s="361"/>
      <c r="AU2" s="361"/>
      <c r="AV2" s="361"/>
      <c r="AW2" s="361"/>
      <c r="AX2" s="360"/>
      <c r="AY2" s="362"/>
      <c r="AZ2" s="4"/>
      <c r="BA2" s="353" t="s">
        <v>841</v>
      </c>
      <c r="BB2" s="355"/>
      <c r="BC2" s="359" t="s">
        <v>838</v>
      </c>
      <c r="BD2" s="360"/>
      <c r="BE2" s="360"/>
      <c r="BF2" s="362"/>
      <c r="BG2" s="3"/>
      <c r="BH2" s="367"/>
      <c r="BI2" s="368"/>
      <c r="BJ2" s="369"/>
      <c r="BK2" s="370"/>
      <c r="BL2" s="50"/>
      <c r="BM2" s="371"/>
      <c r="BN2" s="372"/>
      <c r="BO2" s="372"/>
      <c r="BP2" s="372"/>
      <c r="BQ2" s="372"/>
      <c r="BR2" s="372"/>
      <c r="BS2" s="373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3" t="s">
        <v>842</v>
      </c>
      <c r="AJ3" s="355"/>
      <c r="AK3" s="353" t="s">
        <v>843</v>
      </c>
      <c r="AL3" s="354"/>
      <c r="AM3" s="354"/>
      <c r="AN3" s="354"/>
      <c r="AO3" s="354"/>
      <c r="AP3" s="354"/>
      <c r="AQ3" s="355"/>
      <c r="AR3" s="232"/>
      <c r="AS3" s="377" t="s">
        <v>849</v>
      </c>
      <c r="AT3" s="378"/>
      <c r="AU3" s="377" t="s">
        <v>850</v>
      </c>
      <c r="AV3" s="378"/>
      <c r="AW3" s="377" t="s">
        <v>851</v>
      </c>
      <c r="AX3" s="379"/>
      <c r="AY3" s="64" t="s">
        <v>852</v>
      </c>
      <c r="AZ3" s="64"/>
      <c r="BA3" s="375"/>
      <c r="BB3" s="376"/>
      <c r="BC3" s="353" t="s">
        <v>845</v>
      </c>
      <c r="BD3" s="354"/>
      <c r="BE3" s="354"/>
      <c r="BF3" s="355"/>
      <c r="BG3" s="63"/>
      <c r="BH3" s="367"/>
      <c r="BI3" s="368"/>
      <c r="BJ3" s="369"/>
      <c r="BK3" s="370"/>
      <c r="BL3" s="50"/>
      <c r="BM3" s="356" t="s">
        <v>853</v>
      </c>
      <c r="BN3" s="357"/>
      <c r="BO3" s="357"/>
      <c r="BP3" s="358"/>
      <c r="BQ3" s="356" t="s">
        <v>465</v>
      </c>
      <c r="BR3" s="357"/>
      <c r="BS3" s="358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22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1683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1684</v>
      </c>
      <c r="BK523" s="17" t="s">
        <v>1684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1685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/>
    </row>
    <row r="524" spans="1:72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1686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>
        <v>0</v>
      </c>
      <c r="AT524" s="271">
        <v>6.25E-2</v>
      </c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4" t="s">
        <v>1687</v>
      </c>
      <c r="BK524" s="17" t="s">
        <v>1688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</row>
    <row r="525" spans="1:72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1689</v>
      </c>
      <c r="BK525" s="17" t="s">
        <v>1689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1689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1690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1690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1691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1692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 t="s">
        <v>1693</v>
      </c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 ht="23.25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1695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1696</v>
      </c>
      <c r="AN528" s="270" t="s">
        <v>1697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/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1698</v>
      </c>
      <c r="BK528" s="17" t="s">
        <v>1698</v>
      </c>
      <c r="BL528" s="16"/>
      <c r="BM528" s="15"/>
      <c r="BN528" s="15"/>
      <c r="BO528" s="164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0</v>
      </c>
    </row>
    <row r="529" spans="1:7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1699</v>
      </c>
      <c r="BK529" s="17" t="s">
        <v>1699</v>
      </c>
      <c r="BL529" s="16"/>
      <c r="BM529" s="15" t="s">
        <v>687</v>
      </c>
      <c r="BN529" s="15" t="s">
        <v>708</v>
      </c>
      <c r="BO529" s="164" t="s">
        <v>822</v>
      </c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1700</v>
      </c>
      <c r="BK530" s="17" t="s">
        <v>1701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1700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1702</v>
      </c>
      <c r="N532" s="201" t="s">
        <v>1703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1704</v>
      </c>
      <c r="BK532" s="17" t="s">
        <v>1704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1705</v>
      </c>
      <c r="BK533" s="17" t="s">
        <v>1706</v>
      </c>
      <c r="BL533" s="16"/>
      <c r="BM533" s="15" t="s">
        <v>697</v>
      </c>
      <c r="BN533" s="15" t="s">
        <v>697</v>
      </c>
      <c r="BO533" s="164" t="s">
        <v>1707</v>
      </c>
      <c r="BP533" s="18" t="s">
        <v>1706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1705</v>
      </c>
      <c r="BK534" s="17" t="s">
        <v>1706</v>
      </c>
      <c r="BL534" s="16"/>
      <c r="BM534" s="15" t="s">
        <v>697</v>
      </c>
      <c r="BN534" s="15" t="s">
        <v>697</v>
      </c>
      <c r="BO534" s="164" t="s">
        <v>1707</v>
      </c>
      <c r="BP534" s="18" t="s">
        <v>1706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1705</v>
      </c>
      <c r="BK535" s="17" t="s">
        <v>1706</v>
      </c>
      <c r="BL535" s="16"/>
      <c r="BM535" s="15" t="s">
        <v>697</v>
      </c>
      <c r="BN535" s="15" t="s">
        <v>697</v>
      </c>
      <c r="BO535" s="164" t="s">
        <v>1707</v>
      </c>
      <c r="BP535" s="18" t="s">
        <v>1706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1708</v>
      </c>
      <c r="N537" s="201" t="s">
        <v>1709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2</v>
      </c>
      <c r="BI537" s="17"/>
      <c r="BJ537" s="274" t="s">
        <v>1710</v>
      </c>
      <c r="BK537" s="17" t="s">
        <v>1710</v>
      </c>
      <c r="BL537" s="16"/>
      <c r="BM537" s="15"/>
      <c r="BN537" s="15"/>
      <c r="BO537" s="164"/>
      <c r="BP537" s="18"/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</v>
      </c>
    </row>
    <row r="538" spans="1:71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2</v>
      </c>
      <c r="BI538" s="17"/>
      <c r="BJ538" s="274" t="s">
        <v>1711</v>
      </c>
      <c r="BK538" s="17" t="s">
        <v>1711</v>
      </c>
      <c r="BL538" s="16"/>
      <c r="BM538" s="15"/>
      <c r="BN538" s="15"/>
      <c r="BO538" s="164"/>
      <c r="BP538" s="18"/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1712</v>
      </c>
      <c r="BK539" s="17" t="s">
        <v>1712</v>
      </c>
      <c r="BL539" s="16"/>
      <c r="BM539" s="15" t="s">
        <v>687</v>
      </c>
      <c r="BN539" s="15" t="s">
        <v>717</v>
      </c>
      <c r="BO539" s="164"/>
      <c r="BP539" s="18" t="s">
        <v>1712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1713</v>
      </c>
      <c r="BK540" s="17" t="s">
        <v>1713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1713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1714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1714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1714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1714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1715</v>
      </c>
      <c r="BK543" s="17" t="s">
        <v>1715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1715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6" t="str">
        <f t="shared" si="54"/>
        <v/>
      </c>
      <c r="B545" s="167"/>
      <c r="C545" s="8"/>
      <c r="D545" s="52"/>
      <c r="E545" s="283">
        <v>539</v>
      </c>
      <c r="F545" s="171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BASE_MAPA!$D$2:$D$260, BASE_MAPA!$I$2:$I$260), "ERRO")</f>
        <v>ERRO</v>
      </c>
      <c r="V545" s="266"/>
      <c r="W545" s="268"/>
      <c r="X545" s="52"/>
      <c r="Y545" s="158"/>
      <c r="Z545" s="158"/>
      <c r="AA545" s="144"/>
      <c r="AB545" s="71"/>
      <c r="AC545" s="71"/>
      <c r="AD545" s="172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0" t="str">
        <f>IF(BS_CONTROLE[[#This Row],[Local - Partida]]=0, "-", BS_CONTROLE[[#This Row],[Local - Partida]])</f>
        <v>-</v>
      </c>
      <c r="AL545" s="270" t="str">
        <f>IF(BS_CONTROLE[[#This Row],[Local - Encerramento]]=0, "-", BS_CONTROLE[[#This Row],[Local - Encerramento]])</f>
        <v>-</v>
      </c>
      <c r="AM545" s="270" t="str">
        <f>IF(BS_CONTROLE[[#This Row],[Entre - Estações]]=0, "-", BS_CONTROLE[[#This Row],[Entre - Estações]])</f>
        <v>-</v>
      </c>
      <c r="AN545" s="270" t="str">
        <f>IF(BS_CONTROLE[[#This Row],[SB]]=0, "-", BS_CONTROLE[[#This Row],[SB]])</f>
        <v>-</v>
      </c>
      <c r="AO545" s="251" t="str">
        <f>IF(BS_CONTROLE[[#This Row],[SUB]]=0, "-", BS_CONTROLE[[#This Row],[SUB]])</f>
        <v>-</v>
      </c>
      <c r="AP545" s="252" t="str">
        <f>IF(BS_CONTROLE[[#This Row],[KM - Inicio]]=0, "-", BS_CONTROLE[[#This Row],[KM - Inicio]])</f>
        <v>-</v>
      </c>
      <c r="AQ545" s="252" t="str">
        <f>IF(BS_CONTROLE[[#This Row],[KM - Fim]]=0, "-", BS_CONTROLE[[#This Row],[KM - Fim]])</f>
        <v>-</v>
      </c>
      <c r="AR545" s="271"/>
      <c r="AS545" s="271"/>
      <c r="AT545" s="271"/>
      <c r="AU545" s="234"/>
      <c r="AV545" s="234"/>
      <c r="AW545" s="234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2" t="str">
        <f>IFERROR(_xlfn.XLOOKUP(AO545, BASE_MAPA!$D$2:$D$260, BASE_MAPA!$I$2:$I$260), "ERRO")</f>
        <v>ERRO</v>
      </c>
      <c r="BF545" s="253" t="str">
        <f>IF(BS_CONTROLE[[#This Row],[Responsavel pelo boletim]]=0, "-", BS_CONTROLE[[#This Row],[Responsavel pelo boletim]])</f>
        <v>-</v>
      </c>
      <c r="BG545" s="16"/>
      <c r="BH545" s="17">
        <v>1</v>
      </c>
      <c r="BI545" s="17"/>
      <c r="BJ545" s="274"/>
      <c r="BK545" s="17"/>
      <c r="BL545" s="16"/>
      <c r="BM545" s="180"/>
      <c r="BN545" s="180"/>
      <c r="BO545" s="164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/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/>
      <c r="AS546" s="271"/>
      <c r="AT546" s="271"/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/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>
        <v>1</v>
      </c>
      <c r="BI546" s="17"/>
      <c r="BJ546" s="274"/>
      <c r="BK546" s="17"/>
      <c r="BL546" s="16"/>
      <c r="BM546" s="180"/>
      <c r="BN546" s="180"/>
      <c r="BO546" s="164"/>
      <c r="BP546" s="18"/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4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/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/>
      <c r="AS548" s="271"/>
      <c r="AT548" s="271"/>
      <c r="AU548" s="234"/>
      <c r="AV548" s="234"/>
      <c r="AW548" s="234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>
        <v>1</v>
      </c>
      <c r="BI548" s="17"/>
      <c r="BJ548" s="274"/>
      <c r="BK548" s="17"/>
      <c r="BL548" s="16"/>
      <c r="BM548" s="180"/>
      <c r="BN548" s="180"/>
      <c r="BO548" s="164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4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6" t="str">
        <f t="shared" si="54"/>
        <v>E4246015</v>
      </c>
      <c r="B550" s="167">
        <v>46015</v>
      </c>
      <c r="C550" s="8"/>
      <c r="D550" s="52" t="s">
        <v>463</v>
      </c>
      <c r="E550" s="30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1691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6" t="s">
        <v>938</v>
      </c>
      <c r="W550" s="172" t="s">
        <v>1692</v>
      </c>
      <c r="X550" s="52" t="s">
        <v>667</v>
      </c>
      <c r="Y550" s="158"/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70" t="str">
        <f>IF(BS_CONTROLE[[#This Row],[Local - Partida]]=0, "-", BS_CONTROLE[[#This Row],[Local - Partida]])</f>
        <v>102ZKW2</v>
      </c>
      <c r="AL550" s="270" t="str">
        <f>IF(BS_CONTROLE[[#This Row],[Local - Encerramento]]=0, "-", BS_CONTROLE[[#This Row],[Local - Encerramento]])</f>
        <v>102ZKW</v>
      </c>
      <c r="AM550" s="270" t="str">
        <f>IF(BS_CONTROLE[[#This Row],[Entre - Estações]]=0, "-", BS_CONTROLE[[#This Row],[Entre - Estações]])</f>
        <v>ZKW</v>
      </c>
      <c r="AN550" s="270" t="str">
        <f>IF(BS_CONTROLE[[#This Row],[SB]]=0, "-", BS_CONTROLE[[#This Row],[SB]])</f>
        <v>102ZKW2</v>
      </c>
      <c r="AO550" s="251">
        <f>IF(BS_CONTROLE[[#This Row],[SUB]]=0, "-", BS_CONTROLE[[#This Row],[SUB]])</f>
        <v>55</v>
      </c>
      <c r="AP550" s="252">
        <f>IF(BS_CONTROLE[[#This Row],[KM - Inicio]]=0, "-", BS_CONTROLE[[#This Row],[KM - Inicio]])</f>
        <v>102</v>
      </c>
      <c r="AQ550" s="252">
        <f>IF(BS_CONTROLE[[#This Row],[KM - Fim]]=0, "-", BS_CONTROLE[[#This Row],[KM - Fim]])</f>
        <v>103</v>
      </c>
      <c r="AR550" s="271"/>
      <c r="AS550" s="271"/>
      <c r="AT550" s="271"/>
      <c r="AU550" s="234"/>
      <c r="AV550" s="234"/>
      <c r="AW550" s="234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3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4"/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 hidden="1">
      <c r="A551" s="166" t="str">
        <f t="shared" si="54"/>
        <v>V8946015</v>
      </c>
      <c r="B551" s="167">
        <v>46015</v>
      </c>
      <c r="C551" s="8"/>
      <c r="D551" s="52" t="s">
        <v>522</v>
      </c>
      <c r="E551" s="30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1695</v>
      </c>
      <c r="W551" s="253" t="s">
        <v>1098</v>
      </c>
      <c r="X551" s="52" t="s">
        <v>667</v>
      </c>
      <c r="Y551" s="158"/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/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4"/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 hidden="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/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/>
      <c r="AS552" s="271"/>
      <c r="AT552" s="271"/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>
        <v>1</v>
      </c>
      <c r="BI552" s="17"/>
      <c r="BJ552" s="274"/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 hidden="1">
      <c r="A553" s="166" t="str">
        <f t="shared" si="54"/>
        <v>W6046015</v>
      </c>
      <c r="B553" s="167">
        <v>46015</v>
      </c>
      <c r="C553" s="176"/>
      <c r="D553" s="215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80"/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/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314">
        <v>1</v>
      </c>
      <c r="BI553" s="186"/>
      <c r="BJ553" s="275"/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idden="1">
      <c r="A554" s="166" t="str">
        <f>D554&amp;B554</f>
        <v>W9746015</v>
      </c>
      <c r="B554" s="167">
        <v>46015</v>
      </c>
      <c r="C554" s="244"/>
      <c r="D554" s="245" t="s">
        <v>557</v>
      </c>
      <c r="E554" s="28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6">
        <v>49</v>
      </c>
      <c r="K554" s="226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6" t="s">
        <v>1452</v>
      </c>
      <c r="W554" s="269" t="s">
        <v>1716</v>
      </c>
      <c r="X554" s="245" t="s">
        <v>1717</v>
      </c>
      <c r="Y554" s="180"/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/>
      <c r="AK554" s="270" t="str">
        <f>IF(BS_CONTROLE[[#This Row],[Local - Partida]]=0, "-", BS_CONTROLE[[#This Row],[Local - Partida]])</f>
        <v>ZKEZGA1</v>
      </c>
      <c r="AL554" s="270" t="str">
        <f>IF(BS_CONTROLE[[#This Row],[Local - Encerramento]]=0, "-", BS_CONTROLE[[#This Row],[Local - Encerramento]])</f>
        <v>ZKEZGA1</v>
      </c>
      <c r="AM554" s="270" t="str">
        <f>IF(BS_CONTROLE[[#This Row],[Entre - Estações]]=0, "-", BS_CONTROLE[[#This Row],[Entre - Estações]])</f>
        <v>ZKE-ZGA</v>
      </c>
      <c r="AN554" s="270" t="str">
        <f>IF(BS_CONTROLE[[#This Row],[SB]]=0, "-", BS_CONTROLE[[#This Row],[SB]])</f>
        <v>ZKEZGA1</v>
      </c>
      <c r="AO554" s="251">
        <f>IF(BS_CONTROLE[[#This Row],[SUB]]=0, "-", BS_CONTROLE[[#This Row],[SUB]])</f>
        <v>49</v>
      </c>
      <c r="AP554" s="252">
        <f>IF(BS_CONTROLE[[#This Row],[KM - Inicio]]=0, "-", BS_CONTROLE[[#This Row],[KM - Inicio]])</f>
        <v>147</v>
      </c>
      <c r="AQ554" s="252" t="str">
        <f>IF(BS_CONTROLE[[#This Row],[KM - Fim]]=0, "-", BS_CONTROLE[[#This Row],[KM - Fim]])</f>
        <v>-</v>
      </c>
      <c r="AR554" s="271"/>
      <c r="AS554" s="271"/>
      <c r="AT554" s="271"/>
      <c r="AU554" s="273"/>
      <c r="AV554" s="273"/>
      <c r="AW554" s="273"/>
      <c r="AX554" s="246"/>
      <c r="AY554" s="183"/>
      <c r="AZ554" s="161"/>
      <c r="BA554" s="247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3" t="str">
        <f>IF(BS_CONTROLE[[#This Row],[Responsavel pelo boletim]]=0, "-", BS_CONTROLE[[#This Row],[Responsavel pelo boletim]])</f>
        <v>Alisson</v>
      </c>
      <c r="BG554" s="185"/>
      <c r="BH554" s="314">
        <v>1</v>
      </c>
      <c r="BI554" s="248"/>
      <c r="BJ554" s="276"/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 hidden="1">
      <c r="A555" s="166" t="str">
        <f>D555&amp;B555</f>
        <v>DANILO (TP-837)46015</v>
      </c>
      <c r="B555" s="167">
        <v>46015</v>
      </c>
      <c r="C555" s="244"/>
      <c r="D555" s="215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1718</v>
      </c>
      <c r="Y555" s="180"/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/>
      <c r="AK555" s="270" t="str">
        <f>IF(BS_CONTROLE[[#This Row],[Local - Partida]]=0, "-", BS_CONTROLE[[#This Row],[Local - Partida]])</f>
        <v>-</v>
      </c>
      <c r="AL555" s="270" t="str">
        <f>IF(BS_CONTROLE[[#This Row],[Local - Encerramento]]=0, "-", BS_CONTROLE[[#This Row],[Local - Encerramento]])</f>
        <v>-</v>
      </c>
      <c r="AM555" s="270" t="str">
        <f>IF(BS_CONTROLE[[#This Row],[Entre - Estações]]=0, "-", BS_CONTROLE[[#This Row],[Entre - Estações]])</f>
        <v>ZLU-ZWI</v>
      </c>
      <c r="AN555" s="270" t="str">
        <f>IF(BS_CONTROLE[[#This Row],[SB]]=0, "-", BS_CONTROLE[[#This Row],[SB]])</f>
        <v>ZWI2</v>
      </c>
      <c r="AO555" s="251">
        <f>IF(BS_CONTROLE[[#This Row],[SUB]]=0, "-", BS_CONTROLE[[#This Row],[SUB]])</f>
        <v>55</v>
      </c>
      <c r="AP555" s="252">
        <f>IF(BS_CONTROLE[[#This Row],[KM - Inicio]]=0, "-", BS_CONTROLE[[#This Row],[KM - Inicio]])</f>
        <v>118.61799999999999</v>
      </c>
      <c r="AQ555" s="252" t="str">
        <f>IF(BS_CONTROLE[[#This Row],[KM - Fim]]=0, "-", BS_CONTROLE[[#This Row],[KM - Fim]])</f>
        <v>-</v>
      </c>
      <c r="AR555" s="271"/>
      <c r="AS555" s="271"/>
      <c r="AT555" s="271"/>
      <c r="AU555" s="273"/>
      <c r="AV555" s="273"/>
      <c r="AW555" s="273"/>
      <c r="AX555" s="246"/>
      <c r="AY555" s="183"/>
      <c r="AZ555" s="161"/>
      <c r="BA555" s="247"/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3" t="str">
        <f>IF(BS_CONTROLE[[#This Row],[Responsavel pelo boletim]]=0, "-", BS_CONTROLE[[#This Row],[Responsavel pelo boletim]])</f>
        <v>Alisson</v>
      </c>
      <c r="BG555" s="185"/>
      <c r="BH555" s="314">
        <v>1</v>
      </c>
      <c r="BI555" s="248"/>
      <c r="BJ555" s="276"/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 hidden="1">
      <c r="A556" s="166" t="str">
        <f>D556&amp;B556</f>
        <v>WALTER (TP-810)46015</v>
      </c>
      <c r="B556" s="167">
        <v>46015</v>
      </c>
      <c r="C556" s="244"/>
      <c r="D556" s="215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80"/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/>
      <c r="AK556" s="270" t="str">
        <f>IF(BS_CONTROLE[[#This Row],[Local - Partida]]=0, "-", BS_CONTROLE[[#This Row],[Local - Partida]])</f>
        <v>-</v>
      </c>
      <c r="AL556" s="270" t="str">
        <f>IF(BS_CONTROLE[[#This Row],[Local - Encerramento]]=0, "-", BS_CONTROLE[[#This Row],[Local - Encerramento]])</f>
        <v>-</v>
      </c>
      <c r="AM556" s="270" t="str">
        <f>IF(BS_CONTROLE[[#This Row],[Entre - Estações]]=0, "-", BS_CONTROLE[[#This Row],[Entre - Estações]])</f>
        <v>ZWI-ZYQ</v>
      </c>
      <c r="AN556" s="270" t="str">
        <f>IF(BS_CONTROLE[[#This Row],[SB]]=0, "-", BS_CONTROLE[[#This Row],[SB]])</f>
        <v>121ZWI2</v>
      </c>
      <c r="AO556" s="251">
        <f>IF(BS_CONTROLE[[#This Row],[SUB]]=0, "-", BS_CONTROLE[[#This Row],[SUB]])</f>
        <v>55</v>
      </c>
      <c r="AP556" s="252">
        <f>IF(BS_CONTROLE[[#This Row],[KM - Inicio]]=0, "-", BS_CONTROLE[[#This Row],[KM - Inicio]])</f>
        <v>120.521</v>
      </c>
      <c r="AQ556" s="252" t="str">
        <f>IF(BS_CONTROLE[[#This Row],[KM - Fim]]=0, "-", BS_CONTROLE[[#This Row],[KM - Fim]])</f>
        <v>-</v>
      </c>
      <c r="AR556" s="271"/>
      <c r="AS556" s="271"/>
      <c r="AT556" s="271"/>
      <c r="AU556" s="273"/>
      <c r="AV556" s="273"/>
      <c r="AW556" s="273"/>
      <c r="AX556" s="246"/>
      <c r="AY556" s="183"/>
      <c r="AZ556" s="161"/>
      <c r="BA556" s="247"/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3" t="str">
        <f>IF(BS_CONTROLE[[#This Row],[Responsavel pelo boletim]]=0, "-", BS_CONTROLE[[#This Row],[Responsavel pelo boletim]])</f>
        <v>Alisson</v>
      </c>
      <c r="BG556" s="185"/>
      <c r="BH556" s="314">
        <v>1</v>
      </c>
      <c r="BI556" s="248"/>
      <c r="BJ556" s="276"/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 hidden="1">
      <c r="A557" s="166" t="str">
        <f>D557&amp;B557</f>
        <v>CAIQUE (TP-869)46015</v>
      </c>
      <c r="B557" s="167">
        <v>46015</v>
      </c>
      <c r="C557" s="244"/>
      <c r="D557" s="215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80"/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/>
      <c r="AK557" s="270" t="str">
        <f>IF(BS_CONTROLE[[#This Row],[Local - Partida]]=0, "-", BS_CONTROLE[[#This Row],[Local - Partida]])</f>
        <v>-</v>
      </c>
      <c r="AL557" s="270" t="str">
        <f>IF(BS_CONTROLE[[#This Row],[Local - Encerramento]]=0, "-", BS_CONTROLE[[#This Row],[Local - Encerramento]])</f>
        <v>-</v>
      </c>
      <c r="AM557" s="270" t="str">
        <f>IF(BS_CONTROLE[[#This Row],[Entre - Estações]]=0, "-", BS_CONTROLE[[#This Row],[Entre - Estações]])</f>
        <v>ZWI-ZYQ</v>
      </c>
      <c r="AN557" s="270">
        <f>IF(BS_CONTROLE[[#This Row],[SB]]=0, "-", BS_CONTROLE[[#This Row],[SB]])</f>
        <v>1231212</v>
      </c>
      <c r="AO557" s="251">
        <f>IF(BS_CONTROLE[[#This Row],[SUB]]=0, "-", BS_CONTROLE[[#This Row],[SUB]])</f>
        <v>55</v>
      </c>
      <c r="AP557" s="252">
        <f>IF(BS_CONTROLE[[#This Row],[KM - Inicio]]=0, "-", BS_CONTROLE[[#This Row],[KM - Inicio]])</f>
        <v>121.70699999999999</v>
      </c>
      <c r="AQ557" s="252" t="str">
        <f>IF(BS_CONTROLE[[#This Row],[KM - Fim]]=0, "-", BS_CONTROLE[[#This Row],[KM - Fim]])</f>
        <v>-</v>
      </c>
      <c r="AR557" s="271"/>
      <c r="AS557" s="271"/>
      <c r="AT557" s="271"/>
      <c r="AU557" s="273"/>
      <c r="AV557" s="273"/>
      <c r="AW557" s="273"/>
      <c r="AX557" s="246"/>
      <c r="AY557" s="183"/>
      <c r="AZ557" s="161"/>
      <c r="BA557" s="247"/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3" t="str">
        <f>IF(BS_CONTROLE[[#This Row],[Responsavel pelo boletim]]=0, "-", BS_CONTROLE[[#This Row],[Responsavel pelo boletim]])</f>
        <v>Alisson</v>
      </c>
      <c r="BG557" s="185"/>
      <c r="BH557" s="314">
        <v>1</v>
      </c>
      <c r="BI557" s="248"/>
      <c r="BJ557" s="276"/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/>
      <c r="AK558" s="270" t="str">
        <f>IF(BS_CONTROLE[[#This Row],[Local - Partida]]=0, "-", BS_CONTROLE[[#This Row],[Local - Partida]])</f>
        <v>-</v>
      </c>
      <c r="AL558" s="270" t="str">
        <f>IF(BS_CONTROLE[[#This Row],[Local - Encerramento]]=0, "-", BS_CONTROLE[[#This Row],[Local - Encerramento]])</f>
        <v>-</v>
      </c>
      <c r="AM558" s="270" t="str">
        <f>IF(BS_CONTROLE[[#This Row],[Entre - Estações]]=0, "-", BS_CONTROLE[[#This Row],[Entre - Estações]])</f>
        <v>-</v>
      </c>
      <c r="AN558" s="270" t="str">
        <f>IF(BS_CONTROLE[[#This Row],[SB]]=0, "-", BS_CONTROLE[[#This Row],[SB]])</f>
        <v>-</v>
      </c>
      <c r="AO558" s="251" t="str">
        <f>IF(BS_CONTROLE[[#This Row],[SUB]]=0, "-", BS_CONTROLE[[#This Row],[SUB]])</f>
        <v>-</v>
      </c>
      <c r="AP558" s="252" t="str">
        <f>IF(BS_CONTROLE[[#This Row],[KM - Inicio]]=0, "-", BS_CONTROLE[[#This Row],[KM - Inicio]])</f>
        <v>-</v>
      </c>
      <c r="AQ558" s="252" t="str">
        <f>IF(BS_CONTROLE[[#This Row],[KM - Fim]]=0, "-", BS_CONTROLE[[#This Row],[KM - Fim]])</f>
        <v>-</v>
      </c>
      <c r="AR558" s="271"/>
      <c r="AS558" s="271"/>
      <c r="AT558" s="271"/>
      <c r="AU558" s="273"/>
      <c r="AV558" s="273"/>
      <c r="AW558" s="273"/>
      <c r="AX558" s="246"/>
      <c r="AY558" s="183"/>
      <c r="AZ558" s="161"/>
      <c r="BA558" s="247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3" t="str">
        <f>IF(BS_CONTROLE[[#This Row],[Responsavel pelo boletim]]=0, "-", BS_CONTROLE[[#This Row],[Responsavel pelo boletim]])</f>
        <v>-</v>
      </c>
      <c r="BG558" s="185"/>
      <c r="BH558" s="314">
        <v>1</v>
      </c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 hidden="1">
      <c r="A559" s="166" t="str">
        <f>D559&amp;B559</f>
        <v>ANTONI  (TP-720)46015</v>
      </c>
      <c r="B559" s="167">
        <v>46015</v>
      </c>
      <c r="C559" s="244"/>
      <c r="D559" s="215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400" t="s">
        <v>1489</v>
      </c>
      <c r="X559" s="245" t="s">
        <v>1719</v>
      </c>
      <c r="Y559" s="180"/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/>
      <c r="AK559" s="270" t="str">
        <f>IF(BS_CONTROLE[[#This Row],[Local - Partida]]=0, "-", BS_CONTROLE[[#This Row],[Local - Partida]])</f>
        <v>-</v>
      </c>
      <c r="AL559" s="270" t="str">
        <f>IF(BS_CONTROLE[[#This Row],[Local - Encerramento]]=0, "-", BS_CONTROLE[[#This Row],[Local - Encerramento]])</f>
        <v>-</v>
      </c>
      <c r="AM559" s="270" t="str">
        <f>IF(BS_CONTROLE[[#This Row],[Entre - Estações]]=0, "-", BS_CONTROLE[[#This Row],[Entre - Estações]])</f>
        <v>ZDC-ZXW</v>
      </c>
      <c r="AN559" s="270" t="str">
        <f>IF(BS_CONTROLE[[#This Row],[SB]]=0, "-", BS_CONTROLE[[#This Row],[SB]])</f>
        <v>K89ZES2</v>
      </c>
      <c r="AO559" s="251">
        <f>IF(BS_CONTROLE[[#This Row],[SUB]]=0, "-", BS_CONTROLE[[#This Row],[SUB]])</f>
        <v>92</v>
      </c>
      <c r="AP559" s="252">
        <f>IF(BS_CONTROLE[[#This Row],[KM - Inicio]]=0, "-", BS_CONTROLE[[#This Row],[KM - Inicio]])</f>
        <v>87.3</v>
      </c>
      <c r="AQ559" s="252" t="str">
        <f>IF(BS_CONTROLE[[#This Row],[KM - Fim]]=0, "-", BS_CONTROLE[[#This Row],[KM - Fim]])</f>
        <v>-</v>
      </c>
      <c r="AR559" s="271"/>
      <c r="AS559" s="271"/>
      <c r="AT559" s="271"/>
      <c r="AU559" s="273"/>
      <c r="AV559" s="273"/>
      <c r="AW559" s="273"/>
      <c r="AX559" s="246"/>
      <c r="AY559" s="183"/>
      <c r="AZ559" s="161"/>
      <c r="BA559" s="247"/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3" t="str">
        <f>IF(BS_CONTROLE[[#This Row],[Responsavel pelo boletim]]=0, "-", BS_CONTROLE[[#This Row],[Responsavel pelo boletim]])</f>
        <v>Moises</v>
      </c>
      <c r="BG559" s="185"/>
      <c r="BH559" s="314">
        <v>1</v>
      </c>
      <c r="BI559" s="248"/>
      <c r="BJ559" s="276"/>
      <c r="BK559" s="249"/>
      <c r="BL559" s="185"/>
      <c r="BM559" s="180"/>
      <c r="BN559" s="180"/>
      <c r="BO559" s="164"/>
      <c r="BP559" s="249"/>
      <c r="BQ559" s="212"/>
      <c r="BR559" s="213"/>
      <c r="BS559" s="213"/>
    </row>
    <row r="560" spans="1:71" hidden="1">
      <c r="A560" s="166" t="str">
        <f>D560&amp;B560</f>
        <v>MOD ZGP</v>
      </c>
      <c r="B560" s="167"/>
      <c r="C560" s="244"/>
      <c r="D560" s="215" t="s">
        <v>1029</v>
      </c>
      <c r="E560" s="28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7" t="s">
        <v>1031</v>
      </c>
      <c r="W560" s="400" t="s">
        <v>1720</v>
      </c>
      <c r="X560" s="245" t="s">
        <v>662</v>
      </c>
      <c r="Y560" s="180"/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/>
      <c r="AK560" s="270" t="str">
        <f>IF(BS_CONTROLE[[#This Row],[Local - Partida]]=0, "-", BS_CONTROLE[[#This Row],[Local - Partida]])</f>
        <v>-</v>
      </c>
      <c r="AL560" s="270" t="str">
        <f>IF(BS_CONTROLE[[#This Row],[Local - Encerramento]]=0, "-", BS_CONTROLE[[#This Row],[Local - Encerramento]])</f>
        <v>-</v>
      </c>
      <c r="AM560" s="270" t="str">
        <f>IF(BS_CONTROLE[[#This Row],[Entre - Estações]]=0, "-", BS_CONTROLE[[#This Row],[Entre - Estações]])</f>
        <v>105-ZGP</v>
      </c>
      <c r="AN560" s="270" t="str">
        <f>IF(BS_CONTROLE[[#This Row],[SB]]=0, "-", BS_CONTROLE[[#This Row],[SB]])</f>
        <v>ZGP1</v>
      </c>
      <c r="AO560" s="251">
        <f>IF(BS_CONTROLE[[#This Row],[SUB]]=0, "-", BS_CONTROLE[[#This Row],[SUB]])</f>
        <v>54</v>
      </c>
      <c r="AP560" s="252">
        <f>IF(BS_CONTROLE[[#This Row],[KM - Inicio]]=0, "-", BS_CONTROLE[[#This Row],[KM - Inicio]])</f>
        <v>102</v>
      </c>
      <c r="AQ560" s="252">
        <f>IF(BS_CONTROLE[[#This Row],[KM - Fim]]=0, "-", BS_CONTROLE[[#This Row],[KM - Fim]])</f>
        <v>106</v>
      </c>
      <c r="AR560" s="271">
        <v>0</v>
      </c>
      <c r="AS560" s="271">
        <v>0</v>
      </c>
      <c r="AT560" s="271">
        <v>0</v>
      </c>
      <c r="AU560" s="273"/>
      <c r="AV560" s="273"/>
      <c r="AW560" s="273"/>
      <c r="AX560" s="246"/>
      <c r="AY560" s="183"/>
      <c r="AZ560" s="161"/>
      <c r="BA560" s="247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3" t="str">
        <f>IF(BS_CONTROLE[[#This Row],[Responsavel pelo boletim]]=0, "-", BS_CONTROLE[[#This Row],[Responsavel pelo boletim]])</f>
        <v>Augusto</v>
      </c>
      <c r="BG560" s="185"/>
      <c r="BH560" s="314">
        <v>0</v>
      </c>
      <c r="BI560" s="248"/>
      <c r="BJ560" s="276" t="s">
        <v>1721</v>
      </c>
      <c r="BK560" s="249" t="s">
        <v>1721</v>
      </c>
      <c r="BL560" s="185"/>
      <c r="BM560" s="180" t="s">
        <v>686</v>
      </c>
      <c r="BN560" s="180" t="s">
        <v>707</v>
      </c>
      <c r="BO560" s="164" t="s">
        <v>806</v>
      </c>
      <c r="BP560" s="249" t="s">
        <v>1721</v>
      </c>
      <c r="BQ560" s="212"/>
      <c r="BR560" s="213"/>
      <c r="BS560" s="213"/>
    </row>
    <row r="561" spans="1:71" hidden="1">
      <c r="A561" s="166" t="str">
        <f>D561&amp;B561</f>
        <v>W6246015</v>
      </c>
      <c r="B561" s="167">
        <v>46015</v>
      </c>
      <c r="C561" s="244"/>
      <c r="D561" s="215" t="s">
        <v>544</v>
      </c>
      <c r="E561" s="30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3" t="s">
        <v>1126</v>
      </c>
      <c r="X561" s="245" t="s">
        <v>667</v>
      </c>
      <c r="Y561" s="180"/>
      <c r="Z561" s="180"/>
      <c r="AA561" s="214">
        <v>1</v>
      </c>
      <c r="AB561" s="171" t="s">
        <v>659</v>
      </c>
      <c r="AC561" s="171" t="s">
        <v>654</v>
      </c>
      <c r="AD561" s="305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/>
      <c r="AK561" s="270" t="str">
        <f>IF(BS_CONTROLE[[#This Row],[Local - Partida]]=0, "-", BS_CONTROLE[[#This Row],[Local - Partida]])</f>
        <v>ZPT1051</v>
      </c>
      <c r="AL561" s="270" t="str">
        <f>IF(BS_CONTROLE[[#This Row],[Local - Encerramento]]=0, "-", BS_CONTROLE[[#This Row],[Local - Encerramento]])</f>
        <v>ZPTZDR</v>
      </c>
      <c r="AM561" s="270" t="str">
        <f>IF(BS_CONTROLE[[#This Row],[Entre - Estações]]=0, "-", BS_CONTROLE[[#This Row],[Entre - Estações]])</f>
        <v>ZPT-ZXW</v>
      </c>
      <c r="AN561" s="270" t="str">
        <f>IF(BS_CONTROLE[[#This Row],[SB]]=0, "-", BS_CONTROLE[[#This Row],[SB]])</f>
        <v>K84ZXW1</v>
      </c>
      <c r="AO561" s="251">
        <f>IF(BS_CONTROLE[[#This Row],[SUB]]=0, "-", BS_CONTROLE[[#This Row],[SUB]])</f>
        <v>54</v>
      </c>
      <c r="AP561" s="252">
        <f>IF(BS_CONTROLE[[#This Row],[KM - Inicio]]=0, "-", BS_CONTROLE[[#This Row],[KM - Inicio]])</f>
        <v>83.7</v>
      </c>
      <c r="AQ561" s="252" t="str">
        <f>IF(BS_CONTROLE[[#This Row],[KM - Fim]]=0, "-", BS_CONTROLE[[#This Row],[KM - Fim]])</f>
        <v>-</v>
      </c>
      <c r="AR561" s="271"/>
      <c r="AS561" s="271"/>
      <c r="AT561" s="271"/>
      <c r="AU561" s="273"/>
      <c r="AV561" s="273"/>
      <c r="AW561" s="273"/>
      <c r="AX561" s="246"/>
      <c r="AY561" s="183"/>
      <c r="AZ561" s="161"/>
      <c r="BA561" s="247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3" t="str">
        <f>IF(BS_CONTROLE[[#This Row],[Responsavel pelo boletim]]=0, "-", BS_CONTROLE[[#This Row],[Responsavel pelo boletim]])</f>
        <v>Moisés</v>
      </c>
      <c r="BG561" s="185"/>
      <c r="BH561" s="314">
        <v>1</v>
      </c>
      <c r="BI561" s="248"/>
      <c r="BJ561" s="276"/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 hidden="1">
      <c r="A562" s="166" t="str">
        <f>D562&amp;B562</f>
        <v>EDSON (TP-719)46015</v>
      </c>
      <c r="B562" s="167">
        <v>46015</v>
      </c>
      <c r="C562" s="244"/>
      <c r="D562" s="215" t="s">
        <v>588</v>
      </c>
      <c r="E562" s="28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6">
        <v>54</v>
      </c>
      <c r="K562" s="226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7" t="s">
        <v>968</v>
      </c>
      <c r="W562" s="172" t="s">
        <v>1130</v>
      </c>
      <c r="X562" s="245" t="s">
        <v>667</v>
      </c>
      <c r="Y562" s="180"/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/>
      <c r="AK562" s="270" t="str">
        <f>IF(BS_CONTROLE[[#This Row],[Local - Partida]]=0, "-", BS_CONTROLE[[#This Row],[Local - Partida]])</f>
        <v>-</v>
      </c>
      <c r="AL562" s="270" t="str">
        <f>IF(BS_CONTROLE[[#This Row],[Local - Encerramento]]=0, "-", BS_CONTROLE[[#This Row],[Local - Encerramento]])</f>
        <v>-</v>
      </c>
      <c r="AM562" s="270" t="str">
        <f>IF(BS_CONTROLE[[#This Row],[Entre - Estações]]=0, "-", BS_CONTROLE[[#This Row],[Entre - Estações]])</f>
        <v>105-ZGP</v>
      </c>
      <c r="AN562" s="270" t="str">
        <f>IF(BS_CONTROLE[[#This Row],[SB]]=0, "-", BS_CONTROLE[[#This Row],[SB]])</f>
        <v>ZGP1</v>
      </c>
      <c r="AO562" s="251">
        <f>IF(BS_CONTROLE[[#This Row],[SUB]]=0, "-", BS_CONTROLE[[#This Row],[SUB]])</f>
        <v>54</v>
      </c>
      <c r="AP562" s="252">
        <f>IF(BS_CONTROLE[[#This Row],[KM - Inicio]]=0, "-", BS_CONTROLE[[#This Row],[KM - Inicio]])</f>
        <v>102.5</v>
      </c>
      <c r="AQ562" s="252" t="str">
        <f>IF(BS_CONTROLE[[#This Row],[KM - Fim]]=0, "-", BS_CONTROLE[[#This Row],[KM - Fim]])</f>
        <v>-</v>
      </c>
      <c r="AR562" s="271"/>
      <c r="AS562" s="271"/>
      <c r="AT562" s="271"/>
      <c r="AU562" s="273"/>
      <c r="AV562" s="273"/>
      <c r="AW562" s="273"/>
      <c r="AX562" s="246"/>
      <c r="AY562" s="183"/>
      <c r="AZ562" s="161"/>
      <c r="BA562" s="247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3" t="str">
        <f>IF(BS_CONTROLE[[#This Row],[Responsavel pelo boletim]]=0, "-", BS_CONTROLE[[#This Row],[Responsavel pelo boletim]])</f>
        <v>Moises</v>
      </c>
      <c r="BG562" s="185"/>
      <c r="BH562" s="314">
        <v>1</v>
      </c>
      <c r="BI562" s="248"/>
      <c r="BJ562" s="276"/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 hidden="1">
      <c r="A563" s="166" t="str">
        <f>D563&amp;B563</f>
        <v>JACIANO (TF-674)46015</v>
      </c>
      <c r="B563" s="167">
        <v>46015</v>
      </c>
      <c r="C563" s="244"/>
      <c r="D563" s="215" t="s">
        <v>604</v>
      </c>
      <c r="E563" s="30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6" t="s">
        <v>968</v>
      </c>
      <c r="W563" s="253" t="s">
        <v>936</v>
      </c>
      <c r="X563" s="245" t="s">
        <v>667</v>
      </c>
      <c r="Y563" s="180"/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/>
      <c r="AK563" s="270" t="str">
        <f>IF(BS_CONTROLE[[#This Row],[Local - Partida]]=0, "-", BS_CONTROLE[[#This Row],[Local - Partida]])</f>
        <v>-</v>
      </c>
      <c r="AL563" s="270" t="str">
        <f>IF(BS_CONTROLE[[#This Row],[Local - Encerramento]]=0, "-", BS_CONTROLE[[#This Row],[Local - Encerramento]])</f>
        <v>-</v>
      </c>
      <c r="AM563" s="270" t="str">
        <f>IF(BS_CONTROLE[[#This Row],[Entre - Estações]]=0, "-", BS_CONTROLE[[#This Row],[Entre - Estações]])</f>
        <v>PAT-ZGM</v>
      </c>
      <c r="AN563" s="270" t="str">
        <f>IF(BS_CONTROLE[[#This Row],[SB]]=0, "-", BS_CONTROLE[[#This Row],[SB]])</f>
        <v>PAT1102</v>
      </c>
      <c r="AO563" s="251">
        <f>IF(BS_CONTROLE[[#This Row],[SUB]]=0, "-", BS_CONTROLE[[#This Row],[SUB]])</f>
        <v>53</v>
      </c>
      <c r="AP563" s="252">
        <f>IF(BS_CONTROLE[[#This Row],[KM - Inicio]]=0, "-", BS_CONTROLE[[#This Row],[KM - Inicio]])</f>
        <v>109.3</v>
      </c>
      <c r="AQ563" s="252" t="str">
        <f>IF(BS_CONTROLE[[#This Row],[KM - Fim]]=0, "-", BS_CONTROLE[[#This Row],[KM - Fim]])</f>
        <v>-</v>
      </c>
      <c r="AR563" s="271"/>
      <c r="AS563" s="271"/>
      <c r="AT563" s="271"/>
      <c r="AU563" s="273"/>
      <c r="AV563" s="273"/>
      <c r="AW563" s="273"/>
      <c r="AX563" s="246"/>
      <c r="AY563" s="183"/>
      <c r="AZ563" s="161"/>
      <c r="BA563" s="247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3" t="str">
        <f>IF(BS_CONTROLE[[#This Row],[Responsavel pelo boletim]]=0, "-", BS_CONTROLE[[#This Row],[Responsavel pelo boletim]])</f>
        <v>Moises</v>
      </c>
      <c r="BG563" s="185"/>
      <c r="BH563" s="314">
        <v>1</v>
      </c>
      <c r="BI563" s="248"/>
      <c r="BJ563" s="276"/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 hidden="1">
      <c r="A564" s="166" t="str">
        <f>D564&amp;B564</f>
        <v>V8546015</v>
      </c>
      <c r="B564" s="167">
        <v>46015</v>
      </c>
      <c r="C564" s="244"/>
      <c r="D564" s="215" t="s">
        <v>512</v>
      </c>
      <c r="E564" s="30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3" t="s">
        <v>1098</v>
      </c>
      <c r="X564" s="245" t="s">
        <v>667</v>
      </c>
      <c r="Y564" s="180"/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/>
      <c r="AK564" s="270" t="str">
        <f>IF(BS_CONTROLE[[#This Row],[Local - Partida]]=0, "-", BS_CONTROLE[[#This Row],[Local - Partida]])</f>
        <v>109ZPT2</v>
      </c>
      <c r="AL564" s="270" t="str">
        <f>IF(BS_CONTROLE[[#This Row],[Local - Encerramento]]=0, "-", BS_CONTROLE[[#This Row],[Local - Encerramento]])</f>
        <v>ZPTZDR</v>
      </c>
      <c r="AM564" s="270" t="str">
        <f>IF(BS_CONTROLE[[#This Row],[Entre - Estações]]=0, "-", BS_CONTROLE[[#This Row],[Entre - Estações]])</f>
        <v>ZGM1</v>
      </c>
      <c r="AN564" s="270" t="str">
        <f>IF(BS_CONTROLE[[#This Row],[SB]]=0, "-", BS_CONTROLE[[#This Row],[SB]])</f>
        <v>ZGM1</v>
      </c>
      <c r="AO564" s="251">
        <f>IF(BS_CONTROLE[[#This Row],[SUB]]=0, "-", BS_CONTROLE[[#This Row],[SUB]])</f>
        <v>30</v>
      </c>
      <c r="AP564" s="252">
        <f>IF(BS_CONTROLE[[#This Row],[KM - Inicio]]=0, "-", BS_CONTROLE[[#This Row],[KM - Inicio]])</f>
        <v>114.3</v>
      </c>
      <c r="AQ564" s="252">
        <f>IF(BS_CONTROLE[[#This Row],[KM - Fim]]=0, "-", BS_CONTROLE[[#This Row],[KM - Fim]])</f>
        <v>115</v>
      </c>
      <c r="AR564" s="271"/>
      <c r="AS564" s="271"/>
      <c r="AT564" s="271"/>
      <c r="AU564" s="273"/>
      <c r="AV564" s="273"/>
      <c r="AW564" s="273"/>
      <c r="AX564" s="246"/>
      <c r="AY564" s="183"/>
      <c r="AZ564" s="161"/>
      <c r="BA564" s="247"/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3" t="str">
        <f>IF(BS_CONTROLE[[#This Row],[Responsavel pelo boletim]]=0, "-", BS_CONTROLE[[#This Row],[Responsavel pelo boletim]])</f>
        <v>Saulo</v>
      </c>
      <c r="BG564" s="185"/>
      <c r="BH564" s="314">
        <v>1</v>
      </c>
      <c r="BI564" s="248"/>
      <c r="BJ564" s="276"/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215"/>
      <c r="E565" s="303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/>
      <c r="AK565" s="270" t="str">
        <f>IF(BS_CONTROLE[[#This Row],[Local - Partida]]=0, "-", BS_CONTROLE[[#This Row],[Local - Partida]])</f>
        <v>-</v>
      </c>
      <c r="AL565" s="270" t="str">
        <f>IF(BS_CONTROLE[[#This Row],[Local - Encerramento]]=0, "-", BS_CONTROLE[[#This Row],[Local - Encerramento]])</f>
        <v>-</v>
      </c>
      <c r="AM565" s="270" t="str">
        <f>IF(BS_CONTROLE[[#This Row],[Entre - Estações]]=0, "-", BS_CONTROLE[[#This Row],[Entre - Estações]])</f>
        <v>-</v>
      </c>
      <c r="AN565" s="270" t="str">
        <f>IF(BS_CONTROLE[[#This Row],[SB]]=0, "-", BS_CONTROLE[[#This Row],[SB]])</f>
        <v>-</v>
      </c>
      <c r="AO565" s="251" t="str">
        <f>IF(BS_CONTROLE[[#This Row],[SUB]]=0, "-", BS_CONTROLE[[#This Row],[SUB]])</f>
        <v>-</v>
      </c>
      <c r="AP565" s="252" t="str">
        <f>IF(BS_CONTROLE[[#This Row],[KM - Inicio]]=0, "-", BS_CONTROLE[[#This Row],[KM - Inicio]])</f>
        <v>-</v>
      </c>
      <c r="AQ565" s="252" t="str">
        <f>IF(BS_CONTROLE[[#This Row],[KM - Fim]]=0, "-", BS_CONTROLE[[#This Row],[KM - Fim]])</f>
        <v>-</v>
      </c>
      <c r="AR565" s="271"/>
      <c r="AS565" s="271"/>
      <c r="AT565" s="271"/>
      <c r="AU565" s="273"/>
      <c r="AV565" s="273"/>
      <c r="AW565" s="273"/>
      <c r="AX565" s="246"/>
      <c r="AY565" s="183"/>
      <c r="AZ565" s="161"/>
      <c r="BA565" s="247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3" t="str">
        <f>IF(BS_CONTROLE[[#This Row],[Responsavel pelo boletim]]=0, "-", BS_CONTROLE[[#This Row],[Responsavel pelo boletim]])</f>
        <v>-</v>
      </c>
      <c r="BG565" s="185"/>
      <c r="BH565" s="314">
        <v>1</v>
      </c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/>
      <c r="AK566" s="270" t="str">
        <f>IF(BS_CONTROLE[[#This Row],[Local - Partida]]=0, "-", BS_CONTROLE[[#This Row],[Local - Partida]])</f>
        <v>-</v>
      </c>
      <c r="AL566" s="270" t="str">
        <f>IF(BS_CONTROLE[[#This Row],[Local - Encerramento]]=0, "-", BS_CONTROLE[[#This Row],[Local - Encerramento]])</f>
        <v>-</v>
      </c>
      <c r="AM566" s="270" t="str">
        <f>IF(BS_CONTROLE[[#This Row],[Entre - Estações]]=0, "-", BS_CONTROLE[[#This Row],[Entre - Estações]])</f>
        <v>-</v>
      </c>
      <c r="AN566" s="270" t="str">
        <f>IF(BS_CONTROLE[[#This Row],[SB]]=0, "-", BS_CONTROLE[[#This Row],[SB]])</f>
        <v>-</v>
      </c>
      <c r="AO566" s="251" t="str">
        <f>IF(BS_CONTROLE[[#This Row],[SUB]]=0, "-", BS_CONTROLE[[#This Row],[SUB]])</f>
        <v>-</v>
      </c>
      <c r="AP566" s="252" t="str">
        <f>IF(BS_CONTROLE[[#This Row],[KM - Inicio]]=0, "-", BS_CONTROLE[[#This Row],[KM - Inicio]])</f>
        <v>-</v>
      </c>
      <c r="AQ566" s="252" t="str">
        <f>IF(BS_CONTROLE[[#This Row],[KM - Fim]]=0, "-", BS_CONTROLE[[#This Row],[KM - Fim]])</f>
        <v>-</v>
      </c>
      <c r="AR566" s="271"/>
      <c r="AS566" s="271"/>
      <c r="AT566" s="271"/>
      <c r="AU566" s="273"/>
      <c r="AV566" s="273"/>
      <c r="AW566" s="273"/>
      <c r="AX566" s="246"/>
      <c r="AY566" s="183"/>
      <c r="AZ566" s="161"/>
      <c r="BA566" s="247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3" t="str">
        <f>IF(BS_CONTROLE[[#This Row],[Responsavel pelo boletim]]=0, "-", BS_CONTROLE[[#This Row],[Responsavel pelo boletim]])</f>
        <v>-</v>
      </c>
      <c r="BG566" s="185"/>
      <c r="BH566" s="314">
        <v>1</v>
      </c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-</v>
      </c>
      <c r="AJ567" s="9"/>
      <c r="AK567" s="270" t="str">
        <f>IF(BS_CONTROLE[[#This Row],[Local - Partida]]=0, "-", BS_CONTROLE[[#This Row],[Local - Partida]])</f>
        <v>-</v>
      </c>
      <c r="AL567" s="270" t="str">
        <f>IF(BS_CONTROLE[[#This Row],[Local - Encerramento]]=0, "-", BS_CONTROLE[[#This Row],[Local - Encerramento]])</f>
        <v>-</v>
      </c>
      <c r="AM567" s="270" t="str">
        <f>IF(BS_CONTROLE[[#This Row],[Entre - Estações]]=0, "-", BS_CONTROLE[[#This Row],[Entre - Estações]])</f>
        <v>-</v>
      </c>
      <c r="AN567" s="270" t="str">
        <f>IF(BS_CONTROLE[[#This Row],[SB]]=0, "-", BS_CONTROLE[[#This Row],[SB]])</f>
        <v>-</v>
      </c>
      <c r="AO567" s="251" t="str">
        <f>IF(BS_CONTROLE[[#This Row],[SUB]]=0, "-", BS_CONTROLE[[#This Row],[SUB]])</f>
        <v>-</v>
      </c>
      <c r="AP567" s="252" t="str">
        <f>IF(BS_CONTROLE[[#This Row],[KM - Inicio]]=0, "-", BS_CONTROLE[[#This Row],[KM - Inicio]])</f>
        <v>-</v>
      </c>
      <c r="AQ567" s="252" t="str">
        <f>IF(BS_CONTROLE[[#This Row],[KM - Fim]]=0, "-", BS_CONTROLE[[#This Row],[KM - Fim]])</f>
        <v>-</v>
      </c>
      <c r="AR567" s="271"/>
      <c r="AS567" s="271"/>
      <c r="AT567" s="271"/>
      <c r="AU567" s="273"/>
      <c r="AV567" s="273"/>
      <c r="AW567" s="273"/>
      <c r="AX567" s="246"/>
      <c r="AY567" s="183"/>
      <c r="AZ567" s="161"/>
      <c r="BA567" s="247"/>
      <c r="BB567" s="179" t="str">
        <f>IFERROR(_xlfn.XLOOKUP(AI567, BS_ATIVIDADE[ATIVIDADE],BS_ATIVIDADE[UNIDADE] ), "*")</f>
        <v>*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62"/>
      <c r="BF567" s="253" t="str">
        <f>IF(BS_CONTROLE[[#This Row],[Responsavel pelo boletim]]=0, "-", BS_CONTROLE[[#This Row],[Responsavel pelo boletim]])</f>
        <v>-</v>
      </c>
      <c r="BG567" s="185"/>
      <c r="BH567" s="314">
        <v>1</v>
      </c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 t="str">
        <f>IF(BS_CONTROLE[[#This Row],[Atividade]]=0, "-", BS_CONTROLE[[#This Row],[Atividade]])</f>
        <v>-</v>
      </c>
      <c r="AJ568" s="9"/>
      <c r="AK568" s="270" t="str">
        <f>IF(BS_CONTROLE[[#This Row],[Local - Partida]]=0, "-", BS_CONTROLE[[#This Row],[Local - Partida]])</f>
        <v>-</v>
      </c>
      <c r="AL568" s="270" t="str">
        <f>IF(BS_CONTROLE[[#This Row],[Local - Encerramento]]=0, "-", BS_CONTROLE[[#This Row],[Local - Encerramento]])</f>
        <v>-</v>
      </c>
      <c r="AM568" s="270" t="str">
        <f>IF(BS_CONTROLE[[#This Row],[Entre - Estações]]=0, "-", BS_CONTROLE[[#This Row],[Entre - Estações]])</f>
        <v>-</v>
      </c>
      <c r="AN568" s="270" t="str">
        <f>IF(BS_CONTROLE[[#This Row],[SB]]=0, "-", BS_CONTROLE[[#This Row],[SB]])</f>
        <v>-</v>
      </c>
      <c r="AO568" s="251" t="str">
        <f>IF(BS_CONTROLE[[#This Row],[SUB]]=0, "-", BS_CONTROLE[[#This Row],[SUB]])</f>
        <v>-</v>
      </c>
      <c r="AP568" s="252" t="str">
        <f>IF(BS_CONTROLE[[#This Row],[KM - Inicio]]=0, "-", BS_CONTROLE[[#This Row],[KM - Inicio]])</f>
        <v>-</v>
      </c>
      <c r="AQ568" s="252" t="str">
        <f>IF(BS_CONTROLE[[#This Row],[KM - Fim]]=0, "-", BS_CONTROLE[[#This Row],[KM - Fim]])</f>
        <v>-</v>
      </c>
      <c r="AR568" s="271"/>
      <c r="AS568" s="271"/>
      <c r="AT568" s="271"/>
      <c r="AU568" s="273"/>
      <c r="AV568" s="273"/>
      <c r="AW568" s="273"/>
      <c r="AX568" s="246"/>
      <c r="AY568" s="183"/>
      <c r="AZ568" s="161"/>
      <c r="BA568" s="247"/>
      <c r="BB568" s="179" t="str">
        <f>IFERROR(_xlfn.XLOOKUP(AI568, BS_ATIVIDADE[ATIVIDADE],BS_ATIVIDADE[UNIDADE] ), "*")</f>
        <v>*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62"/>
      <c r="BF568" s="253" t="str">
        <f>IF(BS_CONTROLE[[#This Row],[Responsavel pelo boletim]]=0, "-", BS_CONTROLE[[#This Row],[Responsavel pelo boletim]])</f>
        <v>-</v>
      </c>
      <c r="BG568" s="185"/>
      <c r="BH568" s="314">
        <v>1</v>
      </c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 t="str">
        <f>IF(BS_CONTROLE[[#This Row],[Atividade]]=0, "-", BS_CONTROLE[[#This Row],[Atividade]])</f>
        <v>-</v>
      </c>
      <c r="AJ569" s="9"/>
      <c r="AK569" s="270" t="str">
        <f>IF(BS_CONTROLE[[#This Row],[Local - Partida]]=0, "-", BS_CONTROLE[[#This Row],[Local - Partida]])</f>
        <v>-</v>
      </c>
      <c r="AL569" s="270" t="str">
        <f>IF(BS_CONTROLE[[#This Row],[Local - Encerramento]]=0, "-", BS_CONTROLE[[#This Row],[Local - Encerramento]])</f>
        <v>-</v>
      </c>
      <c r="AM569" s="270" t="str">
        <f>IF(BS_CONTROLE[[#This Row],[Entre - Estações]]=0, "-", BS_CONTROLE[[#This Row],[Entre - Estações]])</f>
        <v>-</v>
      </c>
      <c r="AN569" s="270" t="str">
        <f>IF(BS_CONTROLE[[#This Row],[SB]]=0, "-", BS_CONTROLE[[#This Row],[SB]])</f>
        <v>-</v>
      </c>
      <c r="AO569" s="251" t="str">
        <f>IF(BS_CONTROLE[[#This Row],[SUB]]=0, "-", BS_CONTROLE[[#This Row],[SUB]])</f>
        <v>-</v>
      </c>
      <c r="AP569" s="252" t="str">
        <f>IF(BS_CONTROLE[[#This Row],[KM - Inicio]]=0, "-", BS_CONTROLE[[#This Row],[KM - Inicio]])</f>
        <v>-</v>
      </c>
      <c r="AQ569" s="252" t="str">
        <f>IF(BS_CONTROLE[[#This Row],[KM - Fim]]=0, "-", BS_CONTROLE[[#This Row],[KM - Fim]])</f>
        <v>-</v>
      </c>
      <c r="AR569" s="271"/>
      <c r="AS569" s="271"/>
      <c r="AT569" s="271"/>
      <c r="AU569" s="273"/>
      <c r="AV569" s="273"/>
      <c r="AW569" s="273"/>
      <c r="AX569" s="246"/>
      <c r="AY569" s="183"/>
      <c r="AZ569" s="161"/>
      <c r="BA569" s="247"/>
      <c r="BB569" s="179" t="str">
        <f>IFERROR(_xlfn.XLOOKUP(AI569, BS_ATIVIDADE[ATIVIDADE],BS_ATIVIDADE[UNIDADE] ), "*")</f>
        <v>*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62"/>
      <c r="BF569" s="253" t="str">
        <f>IF(BS_CONTROLE[[#This Row],[Responsavel pelo boletim]]=0, "-", BS_CONTROLE[[#This Row],[Responsavel pelo boletim]])</f>
        <v>-</v>
      </c>
      <c r="BG569" s="185"/>
      <c r="BH569" s="314">
        <v>1</v>
      </c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/>
      <c r="AK570" s="270" t="str">
        <f>IF(BS_CONTROLE[[#This Row],[Local - Partida]]=0, "-", BS_CONTROLE[[#This Row],[Local - Partida]])</f>
        <v>-</v>
      </c>
      <c r="AL570" s="270" t="str">
        <f>IF(BS_CONTROLE[[#This Row],[Local - Encerramento]]=0, "-", BS_CONTROLE[[#This Row],[Local - Encerramento]])</f>
        <v>-</v>
      </c>
      <c r="AM570" s="270" t="str">
        <f>IF(BS_CONTROLE[[#This Row],[Entre - Estações]]=0, "-", BS_CONTROLE[[#This Row],[Entre - Estações]])</f>
        <v>-</v>
      </c>
      <c r="AN570" s="270" t="str">
        <f>IF(BS_CONTROLE[[#This Row],[SB]]=0, "-", BS_CONTROLE[[#This Row],[SB]])</f>
        <v>-</v>
      </c>
      <c r="AO570" s="251" t="str">
        <f>IF(BS_CONTROLE[[#This Row],[SUB]]=0, "-", BS_CONTROLE[[#This Row],[SUB]])</f>
        <v>-</v>
      </c>
      <c r="AP570" s="252" t="str">
        <f>IF(BS_CONTROLE[[#This Row],[KM - Inicio]]=0, "-", BS_CONTROLE[[#This Row],[KM - Inicio]])</f>
        <v>-</v>
      </c>
      <c r="AQ570" s="252" t="str">
        <f>IF(BS_CONTROLE[[#This Row],[KM - Fim]]=0, "-", BS_CONTROLE[[#This Row],[KM - Fim]])</f>
        <v>-</v>
      </c>
      <c r="AR570" s="271"/>
      <c r="AS570" s="271"/>
      <c r="AT570" s="271"/>
      <c r="AU570" s="273"/>
      <c r="AV570" s="273"/>
      <c r="AW570" s="273"/>
      <c r="AX570" s="246"/>
      <c r="AY570" s="183"/>
      <c r="AZ570" s="161"/>
      <c r="BA570" s="247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3" t="str">
        <f>IF(BS_CONTROLE[[#This Row],[Responsavel pelo boletim]]=0, "-", BS_CONTROLE[[#This Row],[Responsavel pelo boletim]])</f>
        <v>-</v>
      </c>
      <c r="BG570" s="185"/>
      <c r="BH570" s="314">
        <v>1</v>
      </c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/>
      <c r="AK571" s="270" t="str">
        <f>IF(BS_CONTROLE[[#This Row],[Local - Partida]]=0, "-", BS_CONTROLE[[#This Row],[Local - Partida]])</f>
        <v>-</v>
      </c>
      <c r="AL571" s="270" t="str">
        <f>IF(BS_CONTROLE[[#This Row],[Local - Encerramento]]=0, "-", BS_CONTROLE[[#This Row],[Local - Encerramento]])</f>
        <v>-</v>
      </c>
      <c r="AM571" s="270" t="str">
        <f>IF(BS_CONTROLE[[#This Row],[Entre - Estações]]=0, "-", BS_CONTROLE[[#This Row],[Entre - Estações]])</f>
        <v>-</v>
      </c>
      <c r="AN571" s="270" t="str">
        <f>IF(BS_CONTROLE[[#This Row],[SB]]=0, "-", BS_CONTROLE[[#This Row],[SB]])</f>
        <v>-</v>
      </c>
      <c r="AO571" s="251" t="str">
        <f>IF(BS_CONTROLE[[#This Row],[SUB]]=0, "-", BS_CONTROLE[[#This Row],[SUB]])</f>
        <v>-</v>
      </c>
      <c r="AP571" s="252" t="str">
        <f>IF(BS_CONTROLE[[#This Row],[KM - Inicio]]=0, "-", BS_CONTROLE[[#This Row],[KM - Inicio]])</f>
        <v>-</v>
      </c>
      <c r="AQ571" s="252" t="str">
        <f>IF(BS_CONTROLE[[#This Row],[KM - Fim]]=0, "-", BS_CONTROLE[[#This Row],[KM - Fim]])</f>
        <v>-</v>
      </c>
      <c r="AR571" s="271"/>
      <c r="AS571" s="271"/>
      <c r="AT571" s="271"/>
      <c r="AU571" s="273"/>
      <c r="AV571" s="273"/>
      <c r="AW571" s="273"/>
      <c r="AX571" s="246"/>
      <c r="AY571" s="183"/>
      <c r="AZ571" s="161"/>
      <c r="BA571" s="247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3" t="str">
        <f>IF(BS_CONTROLE[[#This Row],[Responsavel pelo boletim]]=0, "-", BS_CONTROLE[[#This Row],[Responsavel pelo boletim]])</f>
        <v>-</v>
      </c>
      <c r="BG571" s="185"/>
      <c r="BH571" s="314">
        <v>1</v>
      </c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 t="str">
        <f>IF(BS_CONTROLE[[#This Row],[Atividade]]=0, "-", BS_CONTROLE[[#This Row],[Atividade]])</f>
        <v>-</v>
      </c>
      <c r="AJ572" s="9"/>
      <c r="AK572" s="270" t="str">
        <f>IF(BS_CONTROLE[[#This Row],[Local - Partida]]=0, "-", BS_CONTROLE[[#This Row],[Local - Partida]])</f>
        <v>-</v>
      </c>
      <c r="AL572" s="270" t="str">
        <f>IF(BS_CONTROLE[[#This Row],[Local - Encerramento]]=0, "-", BS_CONTROLE[[#This Row],[Local - Encerramento]])</f>
        <v>-</v>
      </c>
      <c r="AM572" s="270" t="str">
        <f>IF(BS_CONTROLE[[#This Row],[Entre - Estações]]=0, "-", BS_CONTROLE[[#This Row],[Entre - Estações]])</f>
        <v>-</v>
      </c>
      <c r="AN572" s="270" t="str">
        <f>IF(BS_CONTROLE[[#This Row],[SB]]=0, "-", BS_CONTROLE[[#This Row],[SB]])</f>
        <v>-</v>
      </c>
      <c r="AO572" s="251" t="str">
        <f>IF(BS_CONTROLE[[#This Row],[SUB]]=0, "-", BS_CONTROLE[[#This Row],[SUB]])</f>
        <v>-</v>
      </c>
      <c r="AP572" s="252" t="str">
        <f>IF(BS_CONTROLE[[#This Row],[KM - Inicio]]=0, "-", BS_CONTROLE[[#This Row],[KM - Inicio]])</f>
        <v>-</v>
      </c>
      <c r="AQ572" s="252" t="str">
        <f>IF(BS_CONTROLE[[#This Row],[KM - Fim]]=0, "-", BS_CONTROLE[[#This Row],[KM - Fim]])</f>
        <v>-</v>
      </c>
      <c r="AR572" s="271"/>
      <c r="AS572" s="271"/>
      <c r="AT572" s="271"/>
      <c r="AU572" s="273"/>
      <c r="AV572" s="273"/>
      <c r="AW572" s="273"/>
      <c r="AX572" s="246"/>
      <c r="AY572" s="183"/>
      <c r="AZ572" s="161"/>
      <c r="BA572" s="247"/>
      <c r="BB572" s="179" t="str">
        <f>IFERROR(_xlfn.XLOOKUP(AI572, BS_ATIVIDADE[ATIVIDADE],BS_ATIVIDADE[UNIDADE] ), "*")</f>
        <v>*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62"/>
      <c r="BF572" s="253" t="str">
        <f>IF(BS_CONTROLE[[#This Row],[Responsavel pelo boletim]]=0, "-", BS_CONTROLE[[#This Row],[Responsavel pelo boletim]])</f>
        <v>-</v>
      </c>
      <c r="BG572" s="185"/>
      <c r="BH572" s="314">
        <v>1</v>
      </c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 t="str">
        <f>IF(BS_CONTROLE[[#This Row],[Atividade]]=0, "-", BS_CONTROLE[[#This Row],[Atividade]])</f>
        <v>-</v>
      </c>
      <c r="AJ573" s="9"/>
      <c r="AK573" s="270" t="str">
        <f>IF(BS_CONTROLE[[#This Row],[Local - Partida]]=0, "-", BS_CONTROLE[[#This Row],[Local - Partida]])</f>
        <v>-</v>
      </c>
      <c r="AL573" s="270" t="str">
        <f>IF(BS_CONTROLE[[#This Row],[Local - Encerramento]]=0, "-", BS_CONTROLE[[#This Row],[Local - Encerramento]])</f>
        <v>-</v>
      </c>
      <c r="AM573" s="270" t="str">
        <f>IF(BS_CONTROLE[[#This Row],[Entre - Estações]]=0, "-", BS_CONTROLE[[#This Row],[Entre - Estações]])</f>
        <v>-</v>
      </c>
      <c r="AN573" s="270" t="str">
        <f>IF(BS_CONTROLE[[#This Row],[SB]]=0, "-", BS_CONTROLE[[#This Row],[SB]])</f>
        <v>-</v>
      </c>
      <c r="AO573" s="251" t="str">
        <f>IF(BS_CONTROLE[[#This Row],[SUB]]=0, "-", BS_CONTROLE[[#This Row],[SUB]])</f>
        <v>-</v>
      </c>
      <c r="AP573" s="252" t="str">
        <f>IF(BS_CONTROLE[[#This Row],[KM - Inicio]]=0, "-", BS_CONTROLE[[#This Row],[KM - Inicio]])</f>
        <v>-</v>
      </c>
      <c r="AQ573" s="252" t="str">
        <f>IF(BS_CONTROLE[[#This Row],[KM - Fim]]=0, "-", BS_CONTROLE[[#This Row],[KM - Fim]])</f>
        <v>-</v>
      </c>
      <c r="AR573" s="271"/>
      <c r="AS573" s="271"/>
      <c r="AT573" s="271"/>
      <c r="AU573" s="273"/>
      <c r="AV573" s="273"/>
      <c r="AW573" s="273"/>
      <c r="AX573" s="246"/>
      <c r="AY573" s="183"/>
      <c r="AZ573" s="161"/>
      <c r="BA573" s="247"/>
      <c r="BB573" s="179" t="str">
        <f>IFERROR(_xlfn.XLOOKUP(AI573, BS_ATIVIDADE[ATIVIDADE],BS_ATIVIDADE[UNIDADE] ), "*")</f>
        <v>*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62"/>
      <c r="BF573" s="253" t="str">
        <f>IF(BS_CONTROLE[[#This Row],[Responsavel pelo boletim]]=0, "-", BS_CONTROLE[[#This Row],[Responsavel pelo boletim]])</f>
        <v>-</v>
      </c>
      <c r="BG573" s="185"/>
      <c r="BH573" s="314">
        <v>1</v>
      </c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 t="str">
        <f>IF(BS_CONTROLE[[#This Row],[Local - Partida]]=0, "-", BS_CONTROLE[[#This Row],[Local - Partida]])</f>
        <v>-</v>
      </c>
      <c r="AL574" s="270" t="str">
        <f>IF(BS_CONTROLE[[#This Row],[Local - Encerramento]]=0, "-", BS_CONTROLE[[#This Row],[Local - Encerramento]])</f>
        <v>-</v>
      </c>
      <c r="AM574" s="270" t="str">
        <f>IF(BS_CONTROLE[[#This Row],[Entre - Estações]]=0, "-", BS_CONTROLE[[#This Row],[Entre - Estações]])</f>
        <v>-</v>
      </c>
      <c r="AN574" s="270" t="str">
        <f>IF(BS_CONTROLE[[#This Row],[SB]]=0, "-", BS_CONTROLE[[#This Row],[SB]])</f>
        <v>-</v>
      </c>
      <c r="AO574" s="251" t="str">
        <f>IF(BS_CONTROLE[[#This Row],[SUB]]=0, "-", BS_CONTROLE[[#This Row],[SUB]])</f>
        <v>-</v>
      </c>
      <c r="AP574" s="252" t="str">
        <f>IF(BS_CONTROLE[[#This Row],[KM - Inicio]]=0, "-", BS_CONTROLE[[#This Row],[KM - Inicio]])</f>
        <v>-</v>
      </c>
      <c r="AQ574" s="252" t="str">
        <f>IF(BS_CONTROLE[[#This Row],[KM - Fim]]=0, "-", BS_CONTROLE[[#This Row],[KM - Fim]])</f>
        <v>-</v>
      </c>
      <c r="AR574" s="271"/>
      <c r="AS574" s="271"/>
      <c r="AT574" s="271"/>
      <c r="AU574" s="273"/>
      <c r="AV574" s="273"/>
      <c r="AW574" s="273"/>
      <c r="AX574" s="246"/>
      <c r="AY574" s="183"/>
      <c r="AZ574" s="161"/>
      <c r="BA574" s="247"/>
      <c r="BB574" s="179" t="str">
        <f>IFERROR(_xlfn.XLOOKUP(AI574, BS_ATIVIDADE[ATIVIDADE],BS_ATIVIDADE[UNIDADE] ), "*")</f>
        <v>*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62"/>
      <c r="BF574" s="253" t="str">
        <f>IF(BS_CONTROLE[[#This Row],[Responsavel pelo boletim]]=0, "-", BS_CONTROLE[[#This Row],[Responsavel pelo boletim]])</f>
        <v>-</v>
      </c>
      <c r="BG574" s="185"/>
      <c r="BH574" s="314">
        <v>1</v>
      </c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 t="str">
        <f>IF(BS_CONTROLE[[#This Row],[Local - Partida]]=0, "-", BS_CONTROLE[[#This Row],[Local - Partida]])</f>
        <v>-</v>
      </c>
      <c r="AL575" s="270" t="str">
        <f>IF(BS_CONTROLE[[#This Row],[Local - Encerramento]]=0, "-", BS_CONTROLE[[#This Row],[Local - Encerramento]])</f>
        <v>-</v>
      </c>
      <c r="AM575" s="270" t="str">
        <f>IF(BS_CONTROLE[[#This Row],[Entre - Estações]]=0, "-", BS_CONTROLE[[#This Row],[Entre - Estações]])</f>
        <v>-</v>
      </c>
      <c r="AN575" s="270" t="str">
        <f>IF(BS_CONTROLE[[#This Row],[SB]]=0, "-", BS_CONTROLE[[#This Row],[SB]])</f>
        <v>-</v>
      </c>
      <c r="AO575" s="251" t="str">
        <f>IF(BS_CONTROLE[[#This Row],[SUB]]=0, "-", BS_CONTROLE[[#This Row],[SUB]])</f>
        <v>-</v>
      </c>
      <c r="AP575" s="252" t="str">
        <f>IF(BS_CONTROLE[[#This Row],[KM - Inicio]]=0, "-", BS_CONTROLE[[#This Row],[KM - Inicio]])</f>
        <v>-</v>
      </c>
      <c r="AQ575" s="252" t="str">
        <f>IF(BS_CONTROLE[[#This Row],[KM - Fim]]=0, "-", BS_CONTROLE[[#This Row],[KM - Fim]])</f>
        <v>-</v>
      </c>
      <c r="AR575" s="271"/>
      <c r="AS575" s="271"/>
      <c r="AT575" s="271"/>
      <c r="AU575" s="273"/>
      <c r="AV575" s="273"/>
      <c r="AW575" s="273"/>
      <c r="AX575" s="246"/>
      <c r="AY575" s="183"/>
      <c r="AZ575" s="161"/>
      <c r="BA575" s="247"/>
      <c r="BB575" s="179" t="str">
        <f>IFERROR(_xlfn.XLOOKUP(AI575, BS_ATIVIDADE[ATIVIDADE],BS_ATIVIDADE[UNIDADE] ), "*")</f>
        <v>*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62"/>
      <c r="BF575" s="253" t="str">
        <f>IF(BS_CONTROLE[[#This Row],[Responsavel pelo boletim]]=0, "-", BS_CONTROLE[[#This Row],[Responsavel pelo boletim]])</f>
        <v>-</v>
      </c>
      <c r="BG575" s="185"/>
      <c r="BH575" s="314">
        <v>1</v>
      </c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 t="str">
        <f>IF(BS_CONTROLE[[#This Row],[Local - Partida]]=0, "-", BS_CONTROLE[[#This Row],[Local - Partida]])</f>
        <v>-</v>
      </c>
      <c r="AL576" s="270" t="str">
        <f>IF(BS_CONTROLE[[#This Row],[Local - Encerramento]]=0, "-", BS_CONTROLE[[#This Row],[Local - Encerramento]])</f>
        <v>-</v>
      </c>
      <c r="AM576" s="270" t="str">
        <f>IF(BS_CONTROLE[[#This Row],[Entre - Estações]]=0, "-", BS_CONTROLE[[#This Row],[Entre - Estações]])</f>
        <v>-</v>
      </c>
      <c r="AN576" s="270" t="str">
        <f>IF(BS_CONTROLE[[#This Row],[SB]]=0, "-", BS_CONTROLE[[#This Row],[SB]])</f>
        <v>-</v>
      </c>
      <c r="AO576" s="251" t="str">
        <f>IF(BS_CONTROLE[[#This Row],[SUB]]=0, "-", BS_CONTROLE[[#This Row],[SUB]])</f>
        <v>-</v>
      </c>
      <c r="AP576" s="252" t="str">
        <f>IF(BS_CONTROLE[[#This Row],[KM - Inicio]]=0, "-", BS_CONTROLE[[#This Row],[KM - Inicio]])</f>
        <v>-</v>
      </c>
      <c r="AQ576" s="252" t="str">
        <f>IF(BS_CONTROLE[[#This Row],[KM - Fim]]=0, "-", BS_CONTROLE[[#This Row],[KM - Fim]])</f>
        <v>-</v>
      </c>
      <c r="AR576" s="271"/>
      <c r="AS576" s="271"/>
      <c r="AT576" s="271"/>
      <c r="AU576" s="273"/>
      <c r="AV576" s="273"/>
      <c r="AW576" s="273"/>
      <c r="AX576" s="246"/>
      <c r="AY576" s="183"/>
      <c r="AZ576" s="161"/>
      <c r="BA576" s="247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3" t="str">
        <f>IF(BS_CONTROLE[[#This Row],[Responsavel pelo boletim]]=0, "-", BS_CONTROLE[[#This Row],[Responsavel pelo boletim]])</f>
        <v>-</v>
      </c>
      <c r="BG576" s="185"/>
      <c r="BH576" s="314">
        <v>1</v>
      </c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 t="str">
        <f>IF(BS_CONTROLE[[#This Row],[Local - Partida]]=0, "-", BS_CONTROLE[[#This Row],[Local - Partida]])</f>
        <v>-</v>
      </c>
      <c r="AL577" s="270" t="str">
        <f>IF(BS_CONTROLE[[#This Row],[Local - Encerramento]]=0, "-", BS_CONTROLE[[#This Row],[Local - Encerramento]])</f>
        <v>-</v>
      </c>
      <c r="AM577" s="270" t="str">
        <f>IF(BS_CONTROLE[[#This Row],[Entre - Estações]]=0, "-", BS_CONTROLE[[#This Row],[Entre - Estações]])</f>
        <v>-</v>
      </c>
      <c r="AN577" s="270" t="str">
        <f>IF(BS_CONTROLE[[#This Row],[SB]]=0, "-", BS_CONTROLE[[#This Row],[SB]])</f>
        <v>-</v>
      </c>
      <c r="AO577" s="251" t="str">
        <f>IF(BS_CONTROLE[[#This Row],[SUB]]=0, "-", BS_CONTROLE[[#This Row],[SUB]])</f>
        <v>-</v>
      </c>
      <c r="AP577" s="252" t="str">
        <f>IF(BS_CONTROLE[[#This Row],[KM - Inicio]]=0, "-", BS_CONTROLE[[#This Row],[KM - Inicio]])</f>
        <v>-</v>
      </c>
      <c r="AQ577" s="252" t="str">
        <f>IF(BS_CONTROLE[[#This Row],[KM - Fim]]=0, "-", BS_CONTROLE[[#This Row],[KM - Fim]])</f>
        <v>-</v>
      </c>
      <c r="AR577" s="271"/>
      <c r="AS577" s="271"/>
      <c r="AT577" s="271"/>
      <c r="AU577" s="273"/>
      <c r="AV577" s="273"/>
      <c r="AW577" s="273"/>
      <c r="AX577" s="246"/>
      <c r="AY577" s="183"/>
      <c r="AZ577" s="161"/>
      <c r="BA577" s="247"/>
      <c r="BB577" s="179" t="str">
        <f>IFERROR(_xlfn.XLOOKUP(AI577, BS_ATIVIDADE[ATIVIDADE],BS_ATIVIDADE[UNIDADE] ), "*")</f>
        <v>*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62"/>
      <c r="BF577" s="253" t="str">
        <f>IF(BS_CONTROLE[[#This Row],[Responsavel pelo boletim]]=0, "-", BS_CONTROLE[[#This Row],[Responsavel pelo boletim]])</f>
        <v>-</v>
      </c>
      <c r="BG577" s="185"/>
      <c r="BH577" s="314">
        <v>1</v>
      </c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 t="str">
        <f>IF(BS_CONTROLE[[#This Row],[Local - Partida]]=0, "-", BS_CONTROLE[[#This Row],[Local - Partida]])</f>
        <v>-</v>
      </c>
      <c r="AL578" s="270" t="str">
        <f>IF(BS_CONTROLE[[#This Row],[Local - Encerramento]]=0, "-", BS_CONTROLE[[#This Row],[Local - Encerramento]])</f>
        <v>-</v>
      </c>
      <c r="AM578" s="270" t="str">
        <f>IF(BS_CONTROLE[[#This Row],[Entre - Estações]]=0, "-", BS_CONTROLE[[#This Row],[Entre - Estações]])</f>
        <v>-</v>
      </c>
      <c r="AN578" s="270" t="str">
        <f>IF(BS_CONTROLE[[#This Row],[SB]]=0, "-", BS_CONTROLE[[#This Row],[SB]])</f>
        <v>-</v>
      </c>
      <c r="AO578" s="251" t="str">
        <f>IF(BS_CONTROLE[[#This Row],[SUB]]=0, "-", BS_CONTROLE[[#This Row],[SUB]])</f>
        <v>-</v>
      </c>
      <c r="AP578" s="252" t="str">
        <f>IF(BS_CONTROLE[[#This Row],[KM - Inicio]]=0, "-", BS_CONTROLE[[#This Row],[KM - Inicio]])</f>
        <v>-</v>
      </c>
      <c r="AQ578" s="252" t="str">
        <f>IF(BS_CONTROLE[[#This Row],[KM - Fim]]=0, "-", BS_CONTROLE[[#This Row],[KM - Fim]])</f>
        <v>-</v>
      </c>
      <c r="AR578" s="271"/>
      <c r="AS578" s="271"/>
      <c r="AT578" s="271"/>
      <c r="AU578" s="273"/>
      <c r="AV578" s="273"/>
      <c r="AW578" s="273"/>
      <c r="AX578" s="246"/>
      <c r="AY578" s="183"/>
      <c r="AZ578" s="161"/>
      <c r="BA578" s="247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3" t="str">
        <f>IF(BS_CONTROLE[[#This Row],[Responsavel pelo boletim]]=0, "-", BS_CONTROLE[[#This Row],[Responsavel pelo boletim]])</f>
        <v>-</v>
      </c>
      <c r="BG578" s="185"/>
      <c r="BH578" s="314">
        <v>1</v>
      </c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 t="str">
        <f>IF(BS_CONTROLE[[#This Row],[Local - Partida]]=0, "-", BS_CONTROLE[[#This Row],[Local - Partida]])</f>
        <v>-</v>
      </c>
      <c r="AL579" s="270" t="str">
        <f>IF(BS_CONTROLE[[#This Row],[Local - Encerramento]]=0, "-", BS_CONTROLE[[#This Row],[Local - Encerramento]])</f>
        <v>-</v>
      </c>
      <c r="AM579" s="270" t="str">
        <f>IF(BS_CONTROLE[[#This Row],[Entre - Estações]]=0, "-", BS_CONTROLE[[#This Row],[Entre - Estações]])</f>
        <v>-</v>
      </c>
      <c r="AN579" s="270" t="str">
        <f>IF(BS_CONTROLE[[#This Row],[SB]]=0, "-", BS_CONTROLE[[#This Row],[SB]])</f>
        <v>-</v>
      </c>
      <c r="AO579" s="251" t="str">
        <f>IF(BS_CONTROLE[[#This Row],[SUB]]=0, "-", BS_CONTROLE[[#This Row],[SUB]])</f>
        <v>-</v>
      </c>
      <c r="AP579" s="252" t="str">
        <f>IF(BS_CONTROLE[[#This Row],[KM - Inicio]]=0, "-", BS_CONTROLE[[#This Row],[KM - Inicio]])</f>
        <v>-</v>
      </c>
      <c r="AQ579" s="252" t="str">
        <f>IF(BS_CONTROLE[[#This Row],[KM - Fim]]=0, "-", BS_CONTROLE[[#This Row],[KM - Fim]])</f>
        <v>-</v>
      </c>
      <c r="AR579" s="271"/>
      <c r="AS579" s="271"/>
      <c r="AT579" s="271"/>
      <c r="AU579" s="273"/>
      <c r="AV579" s="273"/>
      <c r="AW579" s="273"/>
      <c r="AX579" s="246"/>
      <c r="AY579" s="183"/>
      <c r="AZ579" s="161"/>
      <c r="BA579" s="247"/>
      <c r="BB579" s="179" t="str">
        <f>IFERROR(_xlfn.XLOOKUP(AI579, BS_ATIVIDADE[ATIVIDADE],BS_ATIVIDADE[UNIDADE] ), "*")</f>
        <v>*</v>
      </c>
      <c r="BC579" s="71"/>
      <c r="BD579" s="71"/>
      <c r="BE579" s="162"/>
      <c r="BF579" s="253" t="str">
        <f>IF(BS_CONTROLE[[#This Row],[Responsavel pelo boletim]]=0, "-", BS_CONTROLE[[#This Row],[Responsavel pelo boletim]])</f>
        <v>-</v>
      </c>
      <c r="BG579" s="185"/>
      <c r="BH579" s="314">
        <v>1</v>
      </c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 t="str">
        <f>IF(BS_CONTROLE[[#This Row],[Local - Partida]]=0, "-", BS_CONTROLE[[#This Row],[Local - Partida]])</f>
        <v>-</v>
      </c>
      <c r="AL580" s="270" t="str">
        <f>IF(BS_CONTROLE[[#This Row],[Local - Encerramento]]=0, "-", BS_CONTROLE[[#This Row],[Local - Encerramento]])</f>
        <v>-</v>
      </c>
      <c r="AM580" s="270" t="str">
        <f>IF(BS_CONTROLE[[#This Row],[Entre - Estações]]=0, "-", BS_CONTROLE[[#This Row],[Entre - Estações]])</f>
        <v>-</v>
      </c>
      <c r="AN580" s="270" t="str">
        <f>IF(BS_CONTROLE[[#This Row],[SB]]=0, "-", BS_CONTROLE[[#This Row],[SB]])</f>
        <v>-</v>
      </c>
      <c r="AO580" s="251" t="str">
        <f>IF(BS_CONTROLE[[#This Row],[SUB]]=0, "-", BS_CONTROLE[[#This Row],[SUB]])</f>
        <v>-</v>
      </c>
      <c r="AP580" s="252" t="str">
        <f>IF(BS_CONTROLE[[#This Row],[KM - Inicio]]=0, "-", BS_CONTROLE[[#This Row],[KM - Inicio]])</f>
        <v>-</v>
      </c>
      <c r="AQ580" s="252" t="str">
        <f>IF(BS_CONTROLE[[#This Row],[KM - Fim]]=0, "-", BS_CONTROLE[[#This Row],[KM - Fim]])</f>
        <v>-</v>
      </c>
      <c r="AR580" s="271"/>
      <c r="AS580" s="271"/>
      <c r="AT580" s="271"/>
      <c r="AU580" s="273"/>
      <c r="AV580" s="273"/>
      <c r="AW580" s="273"/>
      <c r="AX580" s="246"/>
      <c r="AY580" s="183"/>
      <c r="AZ580" s="161"/>
      <c r="BA580" s="247"/>
      <c r="BB580" s="179" t="str">
        <f>IFERROR(_xlfn.XLOOKUP(AI580, BS_ATIVIDADE[ATIVIDADE],BS_ATIVIDADE[UNIDADE] ), "*")</f>
        <v>*</v>
      </c>
      <c r="BC580" s="71"/>
      <c r="BD580" s="71"/>
      <c r="BE580" s="162"/>
      <c r="BF580" s="253" t="str">
        <f>IF(BS_CONTROLE[[#This Row],[Responsavel pelo boletim]]=0, "-", BS_CONTROLE[[#This Row],[Responsavel pelo boletim]])</f>
        <v>-</v>
      </c>
      <c r="BG580" s="185"/>
      <c r="BH580" s="314">
        <v>1</v>
      </c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 t="str">
        <f>IF(BS_CONTROLE[[#This Row],[Local - Partida]]=0, "-", BS_CONTROLE[[#This Row],[Local - Partida]])</f>
        <v>-</v>
      </c>
      <c r="AL581" s="270" t="str">
        <f>IF(BS_CONTROLE[[#This Row],[Local - Encerramento]]=0, "-", BS_CONTROLE[[#This Row],[Local - Encerramento]])</f>
        <v>-</v>
      </c>
      <c r="AM581" s="270" t="str">
        <f>IF(BS_CONTROLE[[#This Row],[Entre - Estações]]=0, "-", BS_CONTROLE[[#This Row],[Entre - Estações]])</f>
        <v>-</v>
      </c>
      <c r="AN581" s="270" t="str">
        <f>IF(BS_CONTROLE[[#This Row],[SB]]=0, "-", BS_CONTROLE[[#This Row],[SB]])</f>
        <v>-</v>
      </c>
      <c r="AO581" s="251" t="str">
        <f>IF(BS_CONTROLE[[#This Row],[SUB]]=0, "-", BS_CONTROLE[[#This Row],[SUB]])</f>
        <v>-</v>
      </c>
      <c r="AP581" s="252" t="str">
        <f>IF(BS_CONTROLE[[#This Row],[KM - Inicio]]=0, "-", BS_CONTROLE[[#This Row],[KM - Inicio]])</f>
        <v>-</v>
      </c>
      <c r="AQ581" s="252" t="str">
        <f>IF(BS_CONTROLE[[#This Row],[KM - Fim]]=0, "-", BS_CONTROLE[[#This Row],[KM - Fim]])</f>
        <v>-</v>
      </c>
      <c r="AR581" s="271"/>
      <c r="AS581" s="271"/>
      <c r="AT581" s="271"/>
      <c r="AU581" s="273"/>
      <c r="AV581" s="273"/>
      <c r="AW581" s="273"/>
      <c r="AX581" s="246"/>
      <c r="AY581" s="183"/>
      <c r="AZ581" s="161"/>
      <c r="BA581" s="247"/>
      <c r="BB581" s="179" t="str">
        <f>IFERROR(_xlfn.XLOOKUP(AI581, BS_ATIVIDADE[ATIVIDADE],BS_ATIVIDADE[UNIDADE] ), "*")</f>
        <v>*</v>
      </c>
      <c r="BC581" s="71"/>
      <c r="BD581" s="71"/>
      <c r="BE581" s="162"/>
      <c r="BF581" s="253" t="str">
        <f>IF(BS_CONTROLE[[#This Row],[Responsavel pelo boletim]]=0, "-", BS_CONTROLE[[#This Row],[Responsavel pelo boletim]])</f>
        <v>-</v>
      </c>
      <c r="BG581" s="185"/>
      <c r="BH581" s="314">
        <v>1</v>
      </c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 t="str">
        <f>IF(BS_CONTROLE[[#This Row],[Local - Partida]]=0, "-", BS_CONTROLE[[#This Row],[Local - Partida]])</f>
        <v>-</v>
      </c>
      <c r="AL582" s="270" t="str">
        <f>IF(BS_CONTROLE[[#This Row],[Local - Encerramento]]=0, "-", BS_CONTROLE[[#This Row],[Local - Encerramento]])</f>
        <v>-</v>
      </c>
      <c r="AM582" s="270" t="str">
        <f>IF(BS_CONTROLE[[#This Row],[Entre - Estações]]=0, "-", BS_CONTROLE[[#This Row],[Entre - Estações]])</f>
        <v>-</v>
      </c>
      <c r="AN582" s="270" t="str">
        <f>IF(BS_CONTROLE[[#This Row],[SB]]=0, "-", BS_CONTROLE[[#This Row],[SB]])</f>
        <v>-</v>
      </c>
      <c r="AO582" s="251" t="str">
        <f>IF(BS_CONTROLE[[#This Row],[SUB]]=0, "-", BS_CONTROLE[[#This Row],[SUB]])</f>
        <v>-</v>
      </c>
      <c r="AP582" s="252" t="str">
        <f>IF(BS_CONTROLE[[#This Row],[KM - Inicio]]=0, "-", BS_CONTROLE[[#This Row],[KM - Inicio]])</f>
        <v>-</v>
      </c>
      <c r="AQ582" s="252" t="str">
        <f>IF(BS_CONTROLE[[#This Row],[KM - Fim]]=0, "-", BS_CONTROLE[[#This Row],[KM - Fim]])</f>
        <v>-</v>
      </c>
      <c r="AR582" s="271"/>
      <c r="AS582" s="271"/>
      <c r="AT582" s="271"/>
      <c r="AU582" s="273"/>
      <c r="AV582" s="273"/>
      <c r="AW582" s="273"/>
      <c r="AX582" s="246"/>
      <c r="AY582" s="183"/>
      <c r="AZ582" s="161"/>
      <c r="BA582" s="247"/>
      <c r="BB582" s="179" t="str">
        <f>IFERROR(_xlfn.XLOOKUP(AI582, BS_ATIVIDADE[ATIVIDADE],BS_ATIVIDADE[UNIDADE] ), "*")</f>
        <v>*</v>
      </c>
      <c r="BC582" s="71"/>
      <c r="BD582" s="71"/>
      <c r="BE582" s="162"/>
      <c r="BF582" s="253" t="str">
        <f>IF(BS_CONTROLE[[#This Row],[Responsavel pelo boletim]]=0, "-", BS_CONTROLE[[#This Row],[Responsavel pelo boletim]])</f>
        <v>-</v>
      </c>
      <c r="BG582" s="185"/>
      <c r="BH582" s="314">
        <v>1</v>
      </c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 t="str">
        <f>IF(BS_CONTROLE[[#This Row],[Local - Partida]]=0, "-", BS_CONTROLE[[#This Row],[Local - Partida]])</f>
        <v>-</v>
      </c>
      <c r="AL583" s="270" t="str">
        <f>IF(BS_CONTROLE[[#This Row],[Local - Encerramento]]=0, "-", BS_CONTROLE[[#This Row],[Local - Encerramento]])</f>
        <v>-</v>
      </c>
      <c r="AM583" s="270" t="str">
        <f>IF(BS_CONTROLE[[#This Row],[Entre - Estações]]=0, "-", BS_CONTROLE[[#This Row],[Entre - Estações]])</f>
        <v>-</v>
      </c>
      <c r="AN583" s="270" t="str">
        <f>IF(BS_CONTROLE[[#This Row],[SB]]=0, "-", BS_CONTROLE[[#This Row],[SB]])</f>
        <v>-</v>
      </c>
      <c r="AO583" s="251" t="str">
        <f>IF(BS_CONTROLE[[#This Row],[SUB]]=0, "-", BS_CONTROLE[[#This Row],[SUB]])</f>
        <v>-</v>
      </c>
      <c r="AP583" s="252" t="str">
        <f>IF(BS_CONTROLE[[#This Row],[KM - Inicio]]=0, "-", BS_CONTROLE[[#This Row],[KM - Inicio]])</f>
        <v>-</v>
      </c>
      <c r="AQ583" s="252" t="str">
        <f>IF(BS_CONTROLE[[#This Row],[KM - Fim]]=0, "-", BS_CONTROLE[[#This Row],[KM - Fim]])</f>
        <v>-</v>
      </c>
      <c r="AR583" s="271"/>
      <c r="AS583" s="271"/>
      <c r="AT583" s="271"/>
      <c r="AU583" s="273"/>
      <c r="AV583" s="273"/>
      <c r="AW583" s="273"/>
      <c r="AX583" s="246"/>
      <c r="AY583" s="183"/>
      <c r="AZ583" s="161"/>
      <c r="BA583" s="247"/>
      <c r="BB583" s="179" t="str">
        <f>IFERROR(_xlfn.XLOOKUP(AI583, BS_ATIVIDADE[ATIVIDADE],BS_ATIVIDADE[UNIDADE] ), "*")</f>
        <v>*</v>
      </c>
      <c r="BC583" s="71"/>
      <c r="BD583" s="71"/>
      <c r="BE583" s="162"/>
      <c r="BF583" s="253"/>
      <c r="BG583" s="185"/>
      <c r="BH583" s="314">
        <v>1</v>
      </c>
      <c r="BI583" s="248"/>
      <c r="BJ583" s="276"/>
      <c r="BK583" s="249"/>
      <c r="BL583" s="185"/>
      <c r="BM583" s="180"/>
      <c r="BN583" s="180"/>
      <c r="BO583" s="164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 t="str">
        <f>IF(BS_CONTROLE[[#This Row],[Local - Partida]]=0, "-", BS_CONTROLE[[#This Row],[Local - Partida]])</f>
        <v>-</v>
      </c>
      <c r="AL584" s="270" t="str">
        <f>IF(BS_CONTROLE[[#This Row],[Local - Encerramento]]=0, "-", BS_CONTROLE[[#This Row],[Local - Encerramento]])</f>
        <v>-</v>
      </c>
      <c r="AM584" s="270" t="str">
        <f>IF(BS_CONTROLE[[#This Row],[Entre - Estações]]=0, "-", BS_CONTROLE[[#This Row],[Entre - Estações]])</f>
        <v>-</v>
      </c>
      <c r="AN584" s="270" t="str">
        <f>IF(BS_CONTROLE[[#This Row],[SB]]=0, "-", BS_CONTROLE[[#This Row],[SB]])</f>
        <v>-</v>
      </c>
      <c r="AO584" s="251" t="str">
        <f>IF(BS_CONTROLE[[#This Row],[SUB]]=0, "-", BS_CONTROLE[[#This Row],[SUB]])</f>
        <v>-</v>
      </c>
      <c r="AP584" s="252" t="str">
        <f>IF(BS_CONTROLE[[#This Row],[KM - Inicio]]=0, "-", BS_CONTROLE[[#This Row],[KM - Inicio]])</f>
        <v>-</v>
      </c>
      <c r="AQ584" s="252" t="str">
        <f>IF(BS_CONTROLE[[#This Row],[KM - Fim]]=0, "-", BS_CONTROLE[[#This Row],[KM - Fim]])</f>
        <v>-</v>
      </c>
      <c r="AR584" s="271"/>
      <c r="AS584" s="271"/>
      <c r="AT584" s="271"/>
      <c r="AU584" s="273"/>
      <c r="AV584" s="273"/>
      <c r="AW584" s="273"/>
      <c r="AX584" s="246"/>
      <c r="AY584" s="183"/>
      <c r="AZ584" s="161"/>
      <c r="BA584" s="247"/>
      <c r="BB584" s="179" t="str">
        <f>IFERROR(_xlfn.XLOOKUP(AI584, BS_ATIVIDADE[ATIVIDADE],BS_ATIVIDADE[UNIDADE] ), "*")</f>
        <v>*</v>
      </c>
      <c r="BC584" s="71"/>
      <c r="BD584" s="71"/>
      <c r="BE584" s="162"/>
      <c r="BF584" s="253"/>
      <c r="BG584" s="185"/>
      <c r="BH584" s="314">
        <v>1</v>
      </c>
      <c r="BI584" s="248"/>
      <c r="BJ584" s="276"/>
      <c r="BK584" s="249"/>
      <c r="BL584" s="185"/>
      <c r="BM584" s="180"/>
      <c r="BN584" s="180"/>
      <c r="BO584" s="164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 t="str">
        <f>IF(BS_CONTROLE[[#This Row],[Local - Partida]]=0, "-", BS_CONTROLE[[#This Row],[Local - Partida]])</f>
        <v>-</v>
      </c>
      <c r="AL585" s="270" t="str">
        <f>IF(BS_CONTROLE[[#This Row],[Local - Encerramento]]=0, "-", BS_CONTROLE[[#This Row],[Local - Encerramento]])</f>
        <v>-</v>
      </c>
      <c r="AM585" s="270" t="str">
        <f>IF(BS_CONTROLE[[#This Row],[Entre - Estações]]=0, "-", BS_CONTROLE[[#This Row],[Entre - Estações]])</f>
        <v>-</v>
      </c>
      <c r="AN585" s="270" t="str">
        <f>IF(BS_CONTROLE[[#This Row],[SB]]=0, "-", BS_CONTROLE[[#This Row],[SB]])</f>
        <v>-</v>
      </c>
      <c r="AO585" s="251" t="str">
        <f>IF(BS_CONTROLE[[#This Row],[SUB]]=0, "-", BS_CONTROLE[[#This Row],[SUB]])</f>
        <v>-</v>
      </c>
      <c r="AP585" s="252" t="str">
        <f>IF(BS_CONTROLE[[#This Row],[KM - Inicio]]=0, "-", BS_CONTROLE[[#This Row],[KM - Inicio]])</f>
        <v>-</v>
      </c>
      <c r="AQ585" s="252" t="str">
        <f>IF(BS_CONTROLE[[#This Row],[KM - Fim]]=0, "-", BS_CONTROLE[[#This Row],[KM - Fim]])</f>
        <v>-</v>
      </c>
      <c r="AR585" s="271"/>
      <c r="AS585" s="271"/>
      <c r="AT585" s="271"/>
      <c r="AU585" s="273"/>
      <c r="AV585" s="273"/>
      <c r="AW585" s="273"/>
      <c r="AX585" s="246"/>
      <c r="AY585" s="183"/>
      <c r="AZ585" s="161"/>
      <c r="BA585" s="247"/>
      <c r="BB585" s="179" t="str">
        <f>IFERROR(_xlfn.XLOOKUP(AI585, BS_ATIVIDADE[ATIVIDADE],BS_ATIVIDADE[UNIDADE] ), "*")</f>
        <v>*</v>
      </c>
      <c r="BC585" s="71"/>
      <c r="BD585" s="71"/>
      <c r="BE585" s="162"/>
      <c r="BF585" s="253"/>
      <c r="BG585" s="185"/>
      <c r="BH585" s="314">
        <v>1</v>
      </c>
      <c r="BI585" s="248"/>
      <c r="BJ585" s="276"/>
      <c r="BK585" s="249"/>
      <c r="BL585" s="185"/>
      <c r="BM585" s="180"/>
      <c r="BN585" s="180"/>
      <c r="BO585" s="164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 t="str">
        <f>IF(BS_CONTROLE[[#This Row],[Local - Partida]]=0, "-", BS_CONTROLE[[#This Row],[Local - Partida]])</f>
        <v>-</v>
      </c>
      <c r="AL586" s="270" t="str">
        <f>IF(BS_CONTROLE[[#This Row],[Local - Encerramento]]=0, "-", BS_CONTROLE[[#This Row],[Local - Encerramento]])</f>
        <v>-</v>
      </c>
      <c r="AM586" s="270" t="str">
        <f>IF(BS_CONTROLE[[#This Row],[Entre - Estações]]=0, "-", BS_CONTROLE[[#This Row],[Entre - Estações]])</f>
        <v>-</v>
      </c>
      <c r="AN586" s="270" t="str">
        <f>IF(BS_CONTROLE[[#This Row],[SB]]=0, "-", BS_CONTROLE[[#This Row],[SB]])</f>
        <v>-</v>
      </c>
      <c r="AO586" s="251" t="str">
        <f>IF(BS_CONTROLE[[#This Row],[SUB]]=0, "-", BS_CONTROLE[[#This Row],[SUB]])</f>
        <v>-</v>
      </c>
      <c r="AP586" s="252" t="str">
        <f>IF(BS_CONTROLE[[#This Row],[KM - Inicio]]=0, "-", BS_CONTROLE[[#This Row],[KM - Inicio]])</f>
        <v>-</v>
      </c>
      <c r="AQ586" s="252" t="str">
        <f>IF(BS_CONTROLE[[#This Row],[KM - Fim]]=0, "-", BS_CONTROLE[[#This Row],[KM - Fim]])</f>
        <v>-</v>
      </c>
      <c r="AR586" s="271"/>
      <c r="AS586" s="271"/>
      <c r="AT586" s="271"/>
      <c r="AU586" s="273"/>
      <c r="AV586" s="273"/>
      <c r="AW586" s="273"/>
      <c r="AX586" s="246"/>
      <c r="AY586" s="183"/>
      <c r="AZ586" s="161"/>
      <c r="BA586" s="247"/>
      <c r="BB586" s="179" t="str">
        <f>IFERROR(_xlfn.XLOOKUP(AI586, BS_ATIVIDADE[ATIVIDADE],BS_ATIVIDADE[UNIDADE] ), "*")</f>
        <v>*</v>
      </c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164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 t="str">
        <f>IF(BS_CONTROLE[[#This Row],[Local - Partida]]=0, "-", BS_CONTROLE[[#This Row],[Local - Partida]])</f>
        <v>-</v>
      </c>
      <c r="AL587" s="270" t="str">
        <f>IF(BS_CONTROLE[[#This Row],[Local - Encerramento]]=0, "-", BS_CONTROLE[[#This Row],[Local - Encerramento]])</f>
        <v>-</v>
      </c>
      <c r="AM587" s="270" t="str">
        <f>IF(BS_CONTROLE[[#This Row],[Entre - Estações]]=0, "-", BS_CONTROLE[[#This Row],[Entre - Estações]])</f>
        <v>-</v>
      </c>
      <c r="AN587" s="270" t="str">
        <f>IF(BS_CONTROLE[[#This Row],[SB]]=0, "-", BS_CONTROLE[[#This Row],[SB]])</f>
        <v>-</v>
      </c>
      <c r="AO587" s="251" t="str">
        <f>IF(BS_CONTROLE[[#This Row],[SUB]]=0, "-", BS_CONTROLE[[#This Row],[SUB]])</f>
        <v>-</v>
      </c>
      <c r="AP587" s="252" t="str">
        <f>IF(BS_CONTROLE[[#This Row],[KM - Inicio]]=0, "-", BS_CONTROLE[[#This Row],[KM - Inicio]])</f>
        <v>-</v>
      </c>
      <c r="AQ587" s="252" t="str">
        <f>IF(BS_CONTROLE[[#This Row],[KM - Fim]]=0, "-", BS_CONTROLE[[#This Row],[KM - Fim]])</f>
        <v>-</v>
      </c>
      <c r="AR587" s="271"/>
      <c r="AS587" s="271"/>
      <c r="AT587" s="271"/>
      <c r="AU587" s="273"/>
      <c r="AV587" s="273"/>
      <c r="AW587" s="273"/>
      <c r="AX587" s="246"/>
      <c r="AY587" s="183"/>
      <c r="AZ587" s="161"/>
      <c r="BA587" s="247"/>
      <c r="BB587" s="179" t="str">
        <f>IFERROR(_xlfn.XLOOKUP(AI587, BS_ATIVIDADE[ATIVIDADE],BS_ATIVIDADE[UNIDADE] ), "*")</f>
        <v>*</v>
      </c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164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 t="str">
        <f>IF(BS_CONTROLE[[#This Row],[Local - Partida]]=0, "-", BS_CONTROLE[[#This Row],[Local - Partida]])</f>
        <v>-</v>
      </c>
      <c r="AL588" s="270" t="str">
        <f>IF(BS_CONTROLE[[#This Row],[Local - Encerramento]]=0, "-", BS_CONTROLE[[#This Row],[Local - Encerramento]])</f>
        <v>-</v>
      </c>
      <c r="AM588" s="270" t="str">
        <f>IF(BS_CONTROLE[[#This Row],[Entre - Estações]]=0, "-", BS_CONTROLE[[#This Row],[Entre - Estações]])</f>
        <v>-</v>
      </c>
      <c r="AN588" s="270" t="str">
        <f>IF(BS_CONTROLE[[#This Row],[SB]]=0, "-", BS_CONTROLE[[#This Row],[SB]])</f>
        <v>-</v>
      </c>
      <c r="AO588" s="251" t="str">
        <f>IF(BS_CONTROLE[[#This Row],[SUB]]=0, "-", BS_CONTROLE[[#This Row],[SUB]])</f>
        <v>-</v>
      </c>
      <c r="AP588" s="252" t="str">
        <f>IF(BS_CONTROLE[[#This Row],[KM - Inicio]]=0, "-", BS_CONTROLE[[#This Row],[KM - Inicio]])</f>
        <v>-</v>
      </c>
      <c r="AQ588" s="252" t="str">
        <f>IF(BS_CONTROLE[[#This Row],[KM - Fim]]=0, "-", BS_CONTROLE[[#This Row],[KM - Fim]])</f>
        <v>-</v>
      </c>
      <c r="AR588" s="271"/>
      <c r="AS588" s="271"/>
      <c r="AT588" s="271"/>
      <c r="AU588" s="273"/>
      <c r="AV588" s="273"/>
      <c r="AW588" s="273"/>
      <c r="AX588" s="246"/>
      <c r="AY588" s="183"/>
      <c r="AZ588" s="161"/>
      <c r="BA588" s="247"/>
      <c r="BB588" s="179" t="str">
        <f>IFERROR(_xlfn.XLOOKUP(AI588, BS_ATIVIDADE[ATIVIDADE],BS_ATIVIDADE[UNIDADE] ), "*")</f>
        <v>*</v>
      </c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 t="str">
        <f>IF(BS_CONTROLE[[#This Row],[Local - Partida]]=0, "-", BS_CONTROLE[[#This Row],[Local - Partida]])</f>
        <v>-</v>
      </c>
      <c r="AL589" s="270" t="str">
        <f>IF(BS_CONTROLE[[#This Row],[Local - Encerramento]]=0, "-", BS_CONTROLE[[#This Row],[Local - Encerramento]])</f>
        <v>-</v>
      </c>
      <c r="AM589" s="270" t="str">
        <f>IF(BS_CONTROLE[[#This Row],[Entre - Estações]]=0, "-", BS_CONTROLE[[#This Row],[Entre - Estações]])</f>
        <v>-</v>
      </c>
      <c r="AN589" s="270" t="str">
        <f>IF(BS_CONTROLE[[#This Row],[SB]]=0, "-", BS_CONTROLE[[#This Row],[SB]])</f>
        <v>-</v>
      </c>
      <c r="AO589" s="251" t="str">
        <f>IF(BS_CONTROLE[[#This Row],[SUB]]=0, "-", BS_CONTROLE[[#This Row],[SUB]])</f>
        <v>-</v>
      </c>
      <c r="AP589" s="252" t="str">
        <f>IF(BS_CONTROLE[[#This Row],[KM - Inicio]]=0, "-", BS_CONTROLE[[#This Row],[KM - Inicio]])</f>
        <v>-</v>
      </c>
      <c r="AQ589" s="252" t="str">
        <f>IF(BS_CONTROLE[[#This Row],[KM - Fim]]=0, "-", BS_CONTROLE[[#This Row],[KM - Fim]])</f>
        <v>-</v>
      </c>
      <c r="AR589" s="271"/>
      <c r="AS589" s="271"/>
      <c r="AT589" s="271"/>
      <c r="AU589" s="273"/>
      <c r="AV589" s="273"/>
      <c r="AW589" s="273"/>
      <c r="AX589" s="246"/>
      <c r="AY589" s="183"/>
      <c r="AZ589" s="161"/>
      <c r="BA589" s="247"/>
      <c r="BB589" s="179" t="str">
        <f>IFERROR(_xlfn.XLOOKUP(AI589, BS_ATIVIDADE[ATIVIDADE],BS_ATIVIDADE[UNIDADE] ), "*")</f>
        <v>*</v>
      </c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 t="str">
        <f>IF(BS_CONTROLE[[#This Row],[Local - Partida]]=0, "-", BS_CONTROLE[[#This Row],[Local - Partida]])</f>
        <v>-</v>
      </c>
      <c r="AL590" s="270" t="str">
        <f>IF(BS_CONTROLE[[#This Row],[Local - Encerramento]]=0, "-", BS_CONTROLE[[#This Row],[Local - Encerramento]])</f>
        <v>-</v>
      </c>
      <c r="AM590" s="270" t="str">
        <f>IF(BS_CONTROLE[[#This Row],[Entre - Estações]]=0, "-", BS_CONTROLE[[#This Row],[Entre - Estações]])</f>
        <v>-</v>
      </c>
      <c r="AN590" s="270" t="str">
        <f>IF(BS_CONTROLE[[#This Row],[SB]]=0, "-", BS_CONTROLE[[#This Row],[SB]])</f>
        <v>-</v>
      </c>
      <c r="AO590" s="251" t="str">
        <f>IF(BS_CONTROLE[[#This Row],[SUB]]=0, "-", BS_CONTROLE[[#This Row],[SUB]])</f>
        <v>-</v>
      </c>
      <c r="AP590" s="252" t="str">
        <f>IF(BS_CONTROLE[[#This Row],[KM - Inicio]]=0, "-", BS_CONTROLE[[#This Row],[KM - Inicio]])</f>
        <v>-</v>
      </c>
      <c r="AQ590" s="252" t="str">
        <f>IF(BS_CONTROLE[[#This Row],[KM - Fim]]=0, "-", BS_CONTROLE[[#This Row],[KM - Fim]])</f>
        <v>-</v>
      </c>
      <c r="AR590" s="271"/>
      <c r="AS590" s="271"/>
      <c r="AT590" s="271"/>
      <c r="AU590" s="273"/>
      <c r="AV590" s="273"/>
      <c r="AW590" s="273"/>
      <c r="AX590" s="246"/>
      <c r="AY590" s="183"/>
      <c r="AZ590" s="161"/>
      <c r="BA590" s="247"/>
      <c r="BB590" s="179" t="str">
        <f>IFERROR(_xlfn.XLOOKUP(AI590, BS_ATIVIDADE[ATIVIDADE],BS_ATIVIDADE[UNIDADE] ), "*")</f>
        <v>*</v>
      </c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 t="str">
        <f>IF(BS_CONTROLE[[#This Row],[Local - Partida]]=0, "-", BS_CONTROLE[[#This Row],[Local - Partida]])</f>
        <v>-</v>
      </c>
      <c r="AL591" s="270" t="str">
        <f>IF(BS_CONTROLE[[#This Row],[Local - Encerramento]]=0, "-", BS_CONTROLE[[#This Row],[Local - Encerramento]])</f>
        <v>-</v>
      </c>
      <c r="AM591" s="270" t="str">
        <f>IF(BS_CONTROLE[[#This Row],[Entre - Estações]]=0, "-", BS_CONTROLE[[#This Row],[Entre - Estações]])</f>
        <v>-</v>
      </c>
      <c r="AN591" s="270" t="str">
        <f>IF(BS_CONTROLE[[#This Row],[SB]]=0, "-", BS_CONTROLE[[#This Row],[SB]])</f>
        <v>-</v>
      </c>
      <c r="AO591" s="251" t="str">
        <f>IF(BS_CONTROLE[[#This Row],[SUB]]=0, "-", BS_CONTROLE[[#This Row],[SUB]])</f>
        <v>-</v>
      </c>
      <c r="AP591" s="252" t="str">
        <f>IF(BS_CONTROLE[[#This Row],[KM - Inicio]]=0, "-", BS_CONTROLE[[#This Row],[KM - Inicio]])</f>
        <v>-</v>
      </c>
      <c r="AQ591" s="252" t="str">
        <f>IF(BS_CONTROLE[[#This Row],[KM - Fim]]=0, "-", BS_CONTROLE[[#This Row],[KM - Fim]])</f>
        <v>-</v>
      </c>
      <c r="AR591" s="271"/>
      <c r="AS591" s="271"/>
      <c r="AT591" s="271"/>
      <c r="AU591" s="273"/>
      <c r="AV591" s="273"/>
      <c r="AW591" s="273"/>
      <c r="AX591" s="246"/>
      <c r="AY591" s="183"/>
      <c r="AZ591" s="161"/>
      <c r="BA591" s="247"/>
      <c r="BB591" s="179" t="str">
        <f>IFERROR(_xlfn.XLOOKUP(AI591, BS_ATIVIDADE[ATIVIDADE],BS_ATIVIDADE[UNIDADE] ), "*")</f>
        <v>*</v>
      </c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 t="str">
        <f>IF(BS_CONTROLE[[#This Row],[Local - Partida]]=0, "-", BS_CONTROLE[[#This Row],[Local - Partida]])</f>
        <v>-</v>
      </c>
      <c r="AL592" s="270" t="str">
        <f>IF(BS_CONTROLE[[#This Row],[Local - Encerramento]]=0, "-", BS_CONTROLE[[#This Row],[Local - Encerramento]])</f>
        <v>-</v>
      </c>
      <c r="AM592" s="270" t="str">
        <f>IF(BS_CONTROLE[[#This Row],[Entre - Estações]]=0, "-", BS_CONTROLE[[#This Row],[Entre - Estações]])</f>
        <v>-</v>
      </c>
      <c r="AN592" s="270" t="str">
        <f>IF(BS_CONTROLE[[#This Row],[SB]]=0, "-", BS_CONTROLE[[#This Row],[SB]])</f>
        <v>-</v>
      </c>
      <c r="AO592" s="251" t="str">
        <f>IF(BS_CONTROLE[[#This Row],[SUB]]=0, "-", BS_CONTROLE[[#This Row],[SUB]])</f>
        <v>-</v>
      </c>
      <c r="AP592" s="252" t="str">
        <f>IF(BS_CONTROLE[[#This Row],[KM - Inicio]]=0, "-", BS_CONTROLE[[#This Row],[KM - Inicio]])</f>
        <v>-</v>
      </c>
      <c r="AQ592" s="252" t="str">
        <f>IF(BS_CONTROLE[[#This Row],[KM - Fim]]=0, "-", BS_CONTROLE[[#This Row],[KM - Fim]])</f>
        <v>-</v>
      </c>
      <c r="AR592" s="271"/>
      <c r="AS592" s="271"/>
      <c r="AT592" s="271"/>
      <c r="AU592" s="273"/>
      <c r="AV592" s="273"/>
      <c r="AW592" s="273"/>
      <c r="AX592" s="246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 t="str">
        <f>IF(BS_CONTROLE[[#This Row],[Local - Partida]]=0, "-", BS_CONTROLE[[#This Row],[Local - Partida]])</f>
        <v>-</v>
      </c>
      <c r="AL593" s="270" t="str">
        <f>IF(BS_CONTROLE[[#This Row],[Local - Encerramento]]=0, "-", BS_CONTROLE[[#This Row],[Local - Encerramento]])</f>
        <v>-</v>
      </c>
      <c r="AM593" s="270" t="str">
        <f>IF(BS_CONTROLE[[#This Row],[Entre - Estações]]=0, "-", BS_CONTROLE[[#This Row],[Entre - Estações]])</f>
        <v>-</v>
      </c>
      <c r="AN593" s="270" t="str">
        <f>IF(BS_CONTROLE[[#This Row],[SB]]=0, "-", BS_CONTROLE[[#This Row],[SB]])</f>
        <v>-</v>
      </c>
      <c r="AO593" s="251" t="str">
        <f>IF(BS_CONTROLE[[#This Row],[SUB]]=0, "-", BS_CONTROLE[[#This Row],[SUB]])</f>
        <v>-</v>
      </c>
      <c r="AP593" s="252" t="str">
        <f>IF(BS_CONTROLE[[#This Row],[KM - Inicio]]=0, "-", BS_CONTROLE[[#This Row],[KM - Inicio]])</f>
        <v>-</v>
      </c>
      <c r="AQ593" s="252" t="str">
        <f>IF(BS_CONTROLE[[#This Row],[KM - Fim]]=0, "-", BS_CONTROLE[[#This Row],[KM - Fim]])</f>
        <v>-</v>
      </c>
      <c r="AR593" s="271"/>
      <c r="AS593" s="271"/>
      <c r="AT593" s="271"/>
      <c r="AU593" s="273"/>
      <c r="AV593" s="273"/>
      <c r="AW593" s="273"/>
      <c r="AX593" s="246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 t="str">
        <f>IF(BS_CONTROLE[[#This Row],[Local - Partida]]=0, "-", BS_CONTROLE[[#This Row],[Local - Partida]])</f>
        <v>-</v>
      </c>
      <c r="AL594" s="270" t="str">
        <f>IF(BS_CONTROLE[[#This Row],[Local - Encerramento]]=0, "-", BS_CONTROLE[[#This Row],[Local - Encerramento]])</f>
        <v>-</v>
      </c>
      <c r="AM594" s="270" t="str">
        <f>IF(BS_CONTROLE[[#This Row],[Entre - Estações]]=0, "-", BS_CONTROLE[[#This Row],[Entre - Estações]])</f>
        <v>-</v>
      </c>
      <c r="AN594" s="270" t="str">
        <f>IF(BS_CONTROLE[[#This Row],[SB]]=0, "-", BS_CONTROLE[[#This Row],[SB]])</f>
        <v>-</v>
      </c>
      <c r="AO594" s="251" t="str">
        <f>IF(BS_CONTROLE[[#This Row],[SUB]]=0, "-", BS_CONTROLE[[#This Row],[SUB]])</f>
        <v>-</v>
      </c>
      <c r="AP594" s="252" t="str">
        <f>IF(BS_CONTROLE[[#This Row],[KM - Inicio]]=0, "-", BS_CONTROLE[[#This Row],[KM - Inicio]])</f>
        <v>-</v>
      </c>
      <c r="AQ594" s="252" t="str">
        <f>IF(BS_CONTROLE[[#This Row],[KM - Fim]]=0, "-", BS_CONTROLE[[#This Row],[KM - Fim]])</f>
        <v>-</v>
      </c>
      <c r="AR594" s="271"/>
      <c r="AS594" s="271"/>
      <c r="AT594" s="271"/>
      <c r="AU594" s="273"/>
      <c r="AV594" s="273"/>
      <c r="AW594" s="273"/>
      <c r="AX594" s="246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" name="Range1_12_1"/>
    <protectedRange sqref="BF6:BF58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38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37" priority="18539" operator="equal">
      <formula>"OPORTUNIDADE"</formula>
    </cfRule>
  </conditionalFormatting>
  <conditionalFormatting sqref="AZ6:AZ523">
    <cfRule type="expression" dxfId="136" priority="18534">
      <formula>$BU6=1</formula>
    </cfRule>
  </conditionalFormatting>
  <conditionalFormatting sqref="BQ6:BQ600">
    <cfRule type="cellIs" dxfId="135" priority="18545" operator="equal">
      <formula>"Produção e Intervalo"</formula>
    </cfRule>
    <cfRule type="cellIs" dxfId="134" priority="18546" operator="equal">
      <formula>"Aderente"</formula>
    </cfRule>
    <cfRule type="cellIs" dxfId="133" priority="18547" operator="equal">
      <formula>"Intervalo"</formula>
    </cfRule>
    <cfRule type="cellIs" dxfId="132" priority="18548" operator="equal">
      <formula>"Produção"</formula>
    </cfRule>
    <cfRule type="cellIs" dxfId="131" priority="18549" operator="equal">
      <formula>"ERRO"</formula>
    </cfRule>
  </conditionalFormatting>
  <conditionalFormatting sqref="BR6:BS553">
    <cfRule type="cellIs" dxfId="130" priority="18527" operator="equal">
      <formula>"*"</formula>
    </cfRule>
    <cfRule type="cellIs" dxfId="129" priority="18528" operator="greaterThanOrEqual">
      <formula>1</formula>
    </cfRule>
    <cfRule type="cellIs" dxfId="128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27" priority="18475" operator="equal">
      <formula>"NÃO"</formula>
    </cfRule>
    <cfRule type="cellIs" dxfId="126" priority="18476" operator="equal">
      <formula>"SIM"</formula>
    </cfRule>
  </conditionalFormatting>
  <conditionalFormatting sqref="X478 X480 X483 X488:X489 X499 X506 X511:X512 X517 X520:X521">
    <cfRule type="cellIs" dxfId="125" priority="18474" operator="equal">
      <formula>"OPORTUNIDADE"</formula>
    </cfRule>
  </conditionalFormatting>
  <conditionalFormatting sqref="Z476:Z480 Z487:Z489 Z483:Z484 Z492 Z496:Z499 Z517 Z519:Z523 Z501:Z515">
    <cfRule type="cellIs" dxfId="124" priority="18472" operator="equal">
      <formula>"NÃO"</formula>
    </cfRule>
    <cfRule type="cellIs" dxfId="123" priority="18473" operator="equal">
      <formula>"SIM"</formula>
    </cfRule>
  </conditionalFormatting>
  <conditionalFormatting sqref="Z476:Z480 Z487:Z489 Z483:Z484 Z492 Z496:Z499 Z517 Z519:Z523 Z501:Z515">
    <cfRule type="cellIs" dxfId="122" priority="18471" operator="equal">
      <formula>"OPORTUNIDADE"</formula>
    </cfRule>
  </conditionalFormatting>
  <conditionalFormatting sqref="Y1048576">
    <cfRule type="cellIs" dxfId="121" priority="18356" operator="equal">
      <formula>"OPORTUNIDADE"</formula>
    </cfRule>
  </conditionalFormatting>
  <conditionalFormatting sqref="Y1048576">
    <cfRule type="cellIs" dxfId="120" priority="18354" operator="equal">
      <formula>"NÃO"</formula>
    </cfRule>
    <cfRule type="cellIs" dxfId="119" priority="18355" operator="equal">
      <formula>"SIM"</formula>
    </cfRule>
  </conditionalFormatting>
  <conditionalFormatting sqref="Z524:Z549">
    <cfRule type="cellIs" dxfId="118" priority="18091" operator="equal">
      <formula>"OPORTUNIDADE"</formula>
    </cfRule>
  </conditionalFormatting>
  <conditionalFormatting sqref="Z524:Z549">
    <cfRule type="cellIs" dxfId="117" priority="18089" operator="equal">
      <formula>"NÃO"</formula>
    </cfRule>
    <cfRule type="cellIs" dxfId="116" priority="18090" operator="equal">
      <formula>"SIM"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526 BO528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6 AG564 AG561 AG550:AG553" xr:uid="{58D6DA6F-44DA-458E-8F0F-00B0CB1B298C}">
      <formula1>BS_ATIV</formula1>
    </dataValidation>
    <dataValidation type="list" allowBlank="1" showInputMessage="1" showErrorMessage="1" sqref="J563:J565 J555:J557 J560:J561 J6:J553" xr:uid="{EE4D265C-3C72-40CB-A5BF-0D36D21FDA27}">
      <formula1>SUBs</formula1>
    </dataValidation>
    <dataValidation type="list" allowBlank="1" showInputMessage="1" showErrorMessage="1" sqref="BO209 BO527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87" xr:uid="{CF5BD2D1-4803-40F6-BB29-FE7C2FA5583F}">
      <formula1>INDIRECT(BT6)</formula1>
    </dataValidation>
    <dataValidation type="list" allowBlank="1" showInputMessage="1" showErrorMessage="1" sqref="AI6:AI573 F6:F600" xr:uid="{476B5A40-7A3E-4687-84DB-2A754471F1B3}">
      <formula1>DIN_ATIVIDADE</formula1>
    </dataValidation>
    <dataValidation allowBlank="1" showInputMessage="1" showErrorMessage="1" sqref="BC6:BD578" xr:uid="{DA339A89-DDF9-4B37-A386-8A8CB98BBFC6}"/>
    <dataValidation type="list" allowBlank="1" showInputMessage="1" showErrorMessage="1" sqref="D559:D565 D555:D557 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0" t="s">
        <v>1722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 ht="34.5" customHeight="1">
      <c r="C3" s="315" t="s">
        <v>409</v>
      </c>
      <c r="D3" s="315" t="s">
        <v>1723</v>
      </c>
      <c r="E3" s="315" t="s">
        <v>1724</v>
      </c>
      <c r="F3" s="315" t="s">
        <v>1725</v>
      </c>
      <c r="G3" s="320" t="s">
        <v>1726</v>
      </c>
      <c r="H3" s="315" t="s">
        <v>1727</v>
      </c>
    </row>
    <row r="4" spans="3:8">
      <c r="C4" s="397"/>
      <c r="D4" s="397"/>
      <c r="E4" s="398"/>
      <c r="F4" s="397"/>
      <c r="G4" s="399"/>
      <c r="H4" s="397"/>
    </row>
    <row r="5" spans="3:8">
      <c r="C5" s="316" t="s">
        <v>541</v>
      </c>
      <c r="D5" s="316" t="s">
        <v>1728</v>
      </c>
      <c r="E5" s="317">
        <v>46013</v>
      </c>
      <c r="F5" s="316">
        <v>7000</v>
      </c>
      <c r="G5" s="321" t="s">
        <v>1729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1730</v>
      </c>
      <c r="G6" s="321" t="s">
        <v>1729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1731</v>
      </c>
      <c r="G7" s="322" t="s">
        <v>1732</v>
      </c>
      <c r="H7" s="318" t="s">
        <v>1733</v>
      </c>
    </row>
    <row r="8" spans="3:8">
      <c r="C8" s="316" t="s">
        <v>543</v>
      </c>
      <c r="D8" s="316">
        <v>7663</v>
      </c>
      <c r="E8" s="317">
        <v>46008</v>
      </c>
      <c r="F8" s="316" t="s">
        <v>1734</v>
      </c>
      <c r="G8" s="321" t="s">
        <v>1735</v>
      </c>
      <c r="H8" s="316" t="s">
        <v>1736</v>
      </c>
    </row>
    <row r="9" spans="3:8">
      <c r="C9" s="316" t="s">
        <v>463</v>
      </c>
      <c r="D9" s="316" t="s">
        <v>1737</v>
      </c>
      <c r="E9" s="317">
        <v>45993</v>
      </c>
      <c r="F9" s="316">
        <v>12000</v>
      </c>
      <c r="G9" s="321" t="s">
        <v>1738</v>
      </c>
      <c r="H9" s="316"/>
    </row>
    <row r="10" spans="3:8" ht="29.25">
      <c r="C10" s="316" t="s">
        <v>463</v>
      </c>
      <c r="D10" s="316" t="s">
        <v>1739</v>
      </c>
      <c r="E10" s="317">
        <v>45993</v>
      </c>
      <c r="F10" s="316">
        <v>9000</v>
      </c>
      <c r="G10" s="321" t="s">
        <v>1740</v>
      </c>
      <c r="H10" s="316"/>
    </row>
    <row r="11" spans="3:8" ht="29.25">
      <c r="C11" s="316" t="s">
        <v>463</v>
      </c>
      <c r="D11" s="316" t="s">
        <v>1741</v>
      </c>
      <c r="E11" s="317">
        <v>45993</v>
      </c>
      <c r="F11" s="316">
        <v>10000</v>
      </c>
      <c r="G11" s="321" t="s">
        <v>1740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1742</v>
      </c>
      <c r="G12" s="321" t="s">
        <v>1743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1" t="s">
        <v>1744</v>
      </c>
      <c r="C2" s="381"/>
      <c r="D2" s="381"/>
      <c r="E2" s="381"/>
      <c r="F2" s="381"/>
      <c r="G2" s="381"/>
    </row>
    <row r="3" spans="2:8" ht="20.25" customHeight="1">
      <c r="B3" s="382"/>
      <c r="C3" s="382"/>
      <c r="D3" s="382"/>
      <c r="E3" s="382"/>
      <c r="F3" s="382"/>
      <c r="G3" s="382"/>
    </row>
    <row r="4" spans="2:8">
      <c r="B4" s="320" t="s">
        <v>1745</v>
      </c>
      <c r="C4" s="320" t="s">
        <v>1746</v>
      </c>
      <c r="D4" s="320" t="s">
        <v>1747</v>
      </c>
      <c r="E4" s="320" t="s">
        <v>1748</v>
      </c>
      <c r="F4" s="320" t="s">
        <v>8</v>
      </c>
      <c r="G4" s="320" t="s">
        <v>1749</v>
      </c>
    </row>
    <row r="5" spans="2:8">
      <c r="B5" s="323" t="s">
        <v>1153</v>
      </c>
      <c r="C5" s="323">
        <v>314978</v>
      </c>
      <c r="D5" s="323" t="s">
        <v>1750</v>
      </c>
      <c r="E5" s="323" t="s">
        <v>541</v>
      </c>
      <c r="F5" s="323" t="s">
        <v>101</v>
      </c>
      <c r="G5" s="324">
        <v>46143</v>
      </c>
    </row>
    <row r="6" spans="2:8">
      <c r="B6" s="323" t="s">
        <v>1751</v>
      </c>
      <c r="C6" s="323">
        <v>256790</v>
      </c>
      <c r="D6" s="323" t="s">
        <v>1752</v>
      </c>
      <c r="E6" s="323" t="s">
        <v>541</v>
      </c>
      <c r="F6" s="323" t="s">
        <v>1753</v>
      </c>
      <c r="G6" s="324">
        <v>45992</v>
      </c>
    </row>
    <row r="7" spans="2:8">
      <c r="B7" s="323" t="s">
        <v>1754</v>
      </c>
      <c r="C7" s="323">
        <v>265193</v>
      </c>
      <c r="D7" s="323" t="s">
        <v>1755</v>
      </c>
      <c r="E7" s="323" t="s">
        <v>542</v>
      </c>
      <c r="F7" s="323" t="s">
        <v>1500</v>
      </c>
      <c r="G7" s="323" t="s">
        <v>1756</v>
      </c>
    </row>
    <row r="8" spans="2:8">
      <c r="B8" s="323" t="s">
        <v>1757</v>
      </c>
      <c r="C8" s="323">
        <v>293716</v>
      </c>
      <c r="D8" s="323" t="s">
        <v>1758</v>
      </c>
      <c r="E8" s="323" t="s">
        <v>542</v>
      </c>
      <c r="F8" s="323" t="s">
        <v>1500</v>
      </c>
      <c r="G8" s="324">
        <v>46204</v>
      </c>
    </row>
    <row r="9" spans="2:8">
      <c r="B9" s="323" t="s">
        <v>1759</v>
      </c>
      <c r="C9" s="323">
        <v>257258</v>
      </c>
      <c r="D9" s="323" t="s">
        <v>1760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1761</v>
      </c>
      <c r="C10" s="323">
        <v>371147</v>
      </c>
      <c r="D10" s="323" t="s">
        <v>1762</v>
      </c>
      <c r="E10" s="323" t="s">
        <v>543</v>
      </c>
      <c r="F10" s="323" t="s">
        <v>144</v>
      </c>
      <c r="G10" s="323" t="s">
        <v>1756</v>
      </c>
    </row>
    <row r="11" spans="2:8">
      <c r="B11" s="323" t="s">
        <v>1763</v>
      </c>
      <c r="C11" s="323">
        <v>259230</v>
      </c>
      <c r="D11" s="323" t="s">
        <v>1764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1765</v>
      </c>
      <c r="C12" s="323">
        <v>370705</v>
      </c>
      <c r="D12" s="323"/>
      <c r="E12" s="323" t="s">
        <v>543</v>
      </c>
      <c r="F12" s="323" t="s">
        <v>144</v>
      </c>
      <c r="G12" s="323" t="s">
        <v>1756</v>
      </c>
    </row>
    <row r="13" spans="2:8">
      <c r="B13" s="323" t="s">
        <v>1766</v>
      </c>
      <c r="C13" s="323">
        <v>258542</v>
      </c>
      <c r="D13" s="323" t="s">
        <v>1767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1768</v>
      </c>
      <c r="C14" s="323">
        <v>257050</v>
      </c>
      <c r="D14" s="323" t="s">
        <v>1769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3"/>
      <c r="B1" s="384"/>
      <c r="C1" s="385"/>
      <c r="L1" s="326"/>
      <c r="M1" s="124"/>
      <c r="N1" s="260"/>
      <c r="O1" s="260"/>
      <c r="P1" s="169"/>
      <c r="Q1" s="386" t="s">
        <v>922</v>
      </c>
      <c r="R1" s="387"/>
      <c r="U1" s="102"/>
      <c r="V1" s="388" t="s">
        <v>1770</v>
      </c>
      <c r="W1" s="388"/>
      <c r="X1" s="388"/>
      <c r="Y1" s="104"/>
    </row>
    <row r="2" spans="1:25" s="101" customFormat="1" ht="11.25" customHeight="1">
      <c r="A2" s="105" t="s">
        <v>1771</v>
      </c>
      <c r="B2" s="105" t="s">
        <v>1772</v>
      </c>
      <c r="C2" s="105" t="s">
        <v>313</v>
      </c>
      <c r="D2" s="106" t="s">
        <v>874</v>
      </c>
      <c r="E2" s="106" t="s">
        <v>875</v>
      </c>
      <c r="F2" s="106" t="s">
        <v>1773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1774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28" t="str">
        <f>IF(SP_SUL!N631="","*",SP_SUL!N631)</f>
        <v>*</v>
      </c>
      <c r="M543" s="111" t="str">
        <f>IF(SP_SUL!J631="","*",SP_SUL!J631)</f>
        <v>*</v>
      </c>
      <c r="N543" s="262" t="str">
        <f>IF(SP_SUL!K631="","*",SP_SUL!K631)</f>
        <v>*</v>
      </c>
      <c r="O543" s="262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28" t="str">
        <f>IF(SP_SUL!N632="","*",SP_SUL!N632)</f>
        <v>*</v>
      </c>
      <c r="M544" s="111" t="str">
        <f>IF(SP_SUL!J632="","*",SP_SUL!J632)</f>
        <v>*</v>
      </c>
      <c r="N544" s="262" t="str">
        <f>IF(SP_SUL!K632="","*",SP_SUL!K632)</f>
        <v>*</v>
      </c>
      <c r="O544" s="262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28" t="str">
        <f>IF(SP_SUL!N633="","*",SP_SUL!N633)</f>
        <v>*</v>
      </c>
      <c r="M545" s="111" t="str">
        <f>IF(SP_SUL!J633="","*",SP_SUL!J633)</f>
        <v>*</v>
      </c>
      <c r="N545" s="262" t="str">
        <f>IF(SP_SUL!K633="","*",SP_SUL!K633)</f>
        <v>*</v>
      </c>
      <c r="O545" s="262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28" t="str">
        <f>IF(SP_SUL!N634="","*",SP_SUL!N634)</f>
        <v>*</v>
      </c>
      <c r="M546" s="111" t="str">
        <f>IF(SP_SUL!J634="","*",SP_SUL!J634)</f>
        <v>*</v>
      </c>
      <c r="N546" s="262" t="str">
        <f>IF(SP_SUL!K634="","*",SP_SUL!K634)</f>
        <v>*</v>
      </c>
      <c r="O546" s="262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28" t="str">
        <f>IF(SP_SUL!N635="","*",SP_SUL!N635)</f>
        <v>*</v>
      </c>
      <c r="M547" s="111" t="str">
        <f>IF(SP_SUL!J635="","*",SP_SUL!J635)</f>
        <v>*</v>
      </c>
      <c r="N547" s="262" t="str">
        <f>IF(SP_SUL!K635="","*",SP_SUL!K635)</f>
        <v>*</v>
      </c>
      <c r="O547" s="262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28" t="str">
        <f>IF(SP_SUL!N636="","*",SP_SUL!N636)</f>
        <v>*</v>
      </c>
      <c r="M548" s="111" t="str">
        <f>IF(SP_SUL!J636="","*",SP_SUL!J636)</f>
        <v>*</v>
      </c>
      <c r="N548" s="262" t="str">
        <f>IF(SP_SUL!K636="","*",SP_SUL!K636)</f>
        <v>*</v>
      </c>
      <c r="O548" s="262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28" t="str">
        <f>IF(SP_SUL!N637="","*",SP_SUL!N637)</f>
        <v>*</v>
      </c>
      <c r="M549" s="111" t="str">
        <f>IF(SP_SUL!J637="","*",SP_SUL!J637)</f>
        <v>*</v>
      </c>
      <c r="N549" s="262" t="str">
        <f>IF(SP_SUL!K637="","*",SP_SUL!K637)</f>
        <v>*</v>
      </c>
      <c r="O549" s="262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28" t="str">
        <f>IF(SP_SUL!N638="","*",SP_SUL!N638)</f>
        <v>*</v>
      </c>
      <c r="M550" s="111" t="str">
        <f>IF(SP_SUL!J638="","*",SP_SUL!J638)</f>
        <v>*</v>
      </c>
      <c r="N550" s="262" t="str">
        <f>IF(SP_SUL!K638="","*",SP_SUL!K638)</f>
        <v>*</v>
      </c>
      <c r="O550" s="262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28" t="str">
        <f>IF(SP_SUL!N639="","*",SP_SUL!N639)</f>
        <v>*</v>
      </c>
      <c r="M551" s="111" t="str">
        <f>IF(SP_SUL!J639="","*",SP_SUL!J639)</f>
        <v>*</v>
      </c>
      <c r="N551" s="262" t="str">
        <f>IF(SP_SUL!K639="","*",SP_SUL!K639)</f>
        <v>*</v>
      </c>
      <c r="O551" s="262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28" t="str">
        <f>IF(SP_SUL!N640="","*",SP_SUL!N640)</f>
        <v>*</v>
      </c>
      <c r="M552" s="111" t="str">
        <f>IF(SP_SUL!J640="","*",SP_SUL!J640)</f>
        <v>*</v>
      </c>
      <c r="N552" s="262" t="str">
        <f>IF(SP_SUL!K640="","*",SP_SUL!K640)</f>
        <v>*</v>
      </c>
      <c r="O552" s="262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28" t="str">
        <f>IF(SP_SUL!N641="","*",SP_SUL!N641)</f>
        <v>*</v>
      </c>
      <c r="M553" s="111" t="str">
        <f>IF(SP_SUL!J641="","*",SP_SUL!J641)</f>
        <v>*</v>
      </c>
      <c r="N553" s="262" t="str">
        <f>IF(SP_SUL!K641="","*",SP_SUL!K641)</f>
        <v>*</v>
      </c>
      <c r="O553" s="262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28" t="str">
        <f>IF(SP_SUL!N642="","*",SP_SUL!N642)</f>
        <v>*</v>
      </c>
      <c r="M554" s="111" t="str">
        <f>IF(SP_SUL!J642="","*",SP_SUL!J642)</f>
        <v>*</v>
      </c>
      <c r="N554" s="262" t="str">
        <f>IF(SP_SUL!K642="","*",SP_SUL!K642)</f>
        <v>*</v>
      </c>
      <c r="O554" s="262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28" t="str">
        <f>IF(SP_SUL!N643="","*",SP_SUL!N643)</f>
        <v>*</v>
      </c>
      <c r="M555" s="111" t="str">
        <f>IF(SP_SUL!J643="","*",SP_SUL!J643)</f>
        <v>*</v>
      </c>
      <c r="N555" s="262" t="str">
        <f>IF(SP_SUL!K643="","*",SP_SUL!K643)</f>
        <v>*</v>
      </c>
      <c r="O555" s="262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28" t="str">
        <f>IF(SP_SUL!N644="","*",SP_SUL!N644)</f>
        <v>*</v>
      </c>
      <c r="M556" s="111" t="str">
        <f>IF(SP_SUL!J644="","*",SP_SUL!J644)</f>
        <v>*</v>
      </c>
      <c r="N556" s="262" t="str">
        <f>IF(SP_SUL!K644="","*",SP_SUL!K644)</f>
        <v>*</v>
      </c>
      <c r="O556" s="262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28" t="str">
        <f>IF(SP_SUL!N645="","*",SP_SUL!N645)</f>
        <v>*</v>
      </c>
      <c r="M557" s="111" t="str">
        <f>IF(SP_SUL!J645="","*",SP_SUL!J645)</f>
        <v>*</v>
      </c>
      <c r="N557" s="262" t="str">
        <f>IF(SP_SUL!K645="","*",SP_SUL!K645)</f>
        <v>*</v>
      </c>
      <c r="O557" s="262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28" t="str">
        <f>IF(SP_SUL!N646="","*",SP_SUL!N646)</f>
        <v>*</v>
      </c>
      <c r="M558" s="111" t="str">
        <f>IF(SP_SUL!J646="","*",SP_SUL!J646)</f>
        <v>*</v>
      </c>
      <c r="N558" s="262" t="str">
        <f>IF(SP_SUL!K646="","*",SP_SUL!K646)</f>
        <v>*</v>
      </c>
      <c r="O558" s="262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28" t="str">
        <f>IF(SP_SUL!N647="","*",SP_SUL!N647)</f>
        <v>*</v>
      </c>
      <c r="M559" s="111" t="str">
        <f>IF(SP_SUL!J647="","*",SP_SUL!J647)</f>
        <v>*</v>
      </c>
      <c r="N559" s="262" t="str">
        <f>IF(SP_SUL!K647="","*",SP_SUL!K647)</f>
        <v>*</v>
      </c>
      <c r="O559" s="262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28" t="str">
        <f>IF(SP_SUL!N648="","*",SP_SUL!N648)</f>
        <v>*</v>
      </c>
      <c r="M560" s="111" t="str">
        <f>IF(SP_SUL!J648="","*",SP_SUL!J648)</f>
        <v>*</v>
      </c>
      <c r="N560" s="262" t="str">
        <f>IF(SP_SUL!K648="","*",SP_SUL!K648)</f>
        <v>*</v>
      </c>
      <c r="O560" s="262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28" t="str">
        <f>IF(SP_SUL!N649="","*",SP_SUL!N649)</f>
        <v>*</v>
      </c>
      <c r="M561" s="111" t="str">
        <f>IF(SP_SUL!J649="","*",SP_SUL!J649)</f>
        <v>*</v>
      </c>
      <c r="N561" s="262" t="str">
        <f>IF(SP_SUL!K649="","*",SP_SUL!K649)</f>
        <v>*</v>
      </c>
      <c r="O561" s="262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28" t="str">
        <f>IF(SP_SUL!N650="","*",SP_SUL!N650)</f>
        <v>*</v>
      </c>
      <c r="M562" s="111" t="str">
        <f>IF(SP_SUL!J650="","*",SP_SUL!J650)</f>
        <v>*</v>
      </c>
      <c r="N562" s="262" t="str">
        <f>IF(SP_SUL!K650="","*",SP_SUL!K650)</f>
        <v>*</v>
      </c>
      <c r="O562" s="262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28" t="str">
        <f>IF(SP_SUL!N651="","*",SP_SUL!N651)</f>
        <v>*</v>
      </c>
      <c r="M563" s="111" t="str">
        <f>IF(SP_SUL!J651="","*",SP_SUL!J651)</f>
        <v>*</v>
      </c>
      <c r="N563" s="262" t="str">
        <f>IF(SP_SUL!K651="","*",SP_SUL!K651)</f>
        <v>*</v>
      </c>
      <c r="O563" s="262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28" t="str">
        <f>IF(SP_SUL!N652="","*",SP_SUL!N652)</f>
        <v>*</v>
      </c>
      <c r="M564" s="111" t="str">
        <f>IF(SP_SUL!J652="","*",SP_SUL!J652)</f>
        <v>*</v>
      </c>
      <c r="N564" s="262" t="str">
        <f>IF(SP_SUL!K652="","*",SP_SUL!K652)</f>
        <v>*</v>
      </c>
      <c r="O564" s="262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28" t="str">
        <f>IF(SP_SUL!N653="","*",SP_SUL!N653)</f>
        <v>*</v>
      </c>
      <c r="M565" s="111" t="str">
        <f>IF(SP_SUL!J653="","*",SP_SUL!J653)</f>
        <v>*</v>
      </c>
      <c r="N565" s="262" t="str">
        <f>IF(SP_SUL!K653="","*",SP_SUL!K653)</f>
        <v>*</v>
      </c>
      <c r="O565" s="262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28" t="str">
        <f>IF(SP_SUL!N654="","*",SP_SUL!N654)</f>
        <v>*</v>
      </c>
      <c r="M566" s="111" t="str">
        <f>IF(SP_SUL!J654="","*",SP_SUL!J654)</f>
        <v>*</v>
      </c>
      <c r="N566" s="262" t="str">
        <f>IF(SP_SUL!K654="","*",SP_SUL!K654)</f>
        <v>*</v>
      </c>
      <c r="O566" s="262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28" t="str">
        <f>IF(SP_SUL!N655="","*",SP_SUL!N655)</f>
        <v>*</v>
      </c>
      <c r="M567" s="111" t="str">
        <f>IF(SP_SUL!J655="","*",SP_SUL!J655)</f>
        <v>*</v>
      </c>
      <c r="N567" s="262" t="str">
        <f>IF(SP_SUL!K655="","*",SP_SUL!K655)</f>
        <v>*</v>
      </c>
      <c r="O567" s="262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28" t="str">
        <f>IF(SP_SUL!N656="","*",SP_SUL!N656)</f>
        <v>*</v>
      </c>
      <c r="M568" s="111" t="str">
        <f>IF(SP_SUL!J656="","*",SP_SUL!J656)</f>
        <v>*</v>
      </c>
      <c r="N568" s="262" t="str">
        <f>IF(SP_SUL!K656="","*",SP_SUL!K656)</f>
        <v>*</v>
      </c>
      <c r="O568" s="262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28" t="str">
        <f>IF(SP_SUL!N657="","*",SP_SUL!N657)</f>
        <v>*</v>
      </c>
      <c r="M569" s="111" t="str">
        <f>IF(SP_SUL!J657="","*",SP_SUL!J657)</f>
        <v>*</v>
      </c>
      <c r="N569" s="262" t="str">
        <f>IF(SP_SUL!K657="","*",SP_SUL!K657)</f>
        <v>*</v>
      </c>
      <c r="O569" s="262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28" t="str">
        <f>IF(SP_SUL!N658="","*",SP_SUL!N658)</f>
        <v>*</v>
      </c>
      <c r="M570" s="111" t="str">
        <f>IF(SP_SUL!J658="","*",SP_SUL!J658)</f>
        <v>*</v>
      </c>
      <c r="N570" s="262" t="str">
        <f>IF(SP_SUL!K658="","*",SP_SUL!K658)</f>
        <v>*</v>
      </c>
      <c r="O570" s="262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28" t="str">
        <f>IF(SP_SUL!N659="","*",SP_SUL!N659)</f>
        <v>*</v>
      </c>
      <c r="M571" s="111" t="str">
        <f>IF(SP_SUL!J659="","*",SP_SUL!J659)</f>
        <v>*</v>
      </c>
      <c r="N571" s="262" t="str">
        <f>IF(SP_SUL!K659="","*",SP_SUL!K659)</f>
        <v>*</v>
      </c>
      <c r="O571" s="262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28" t="str">
        <f>IF(SP_SUL!N660="","*",SP_SUL!N660)</f>
        <v>*</v>
      </c>
      <c r="M572" s="111" t="str">
        <f>IF(SP_SUL!J660="","*",SP_SUL!J660)</f>
        <v>*</v>
      </c>
      <c r="N572" s="262" t="str">
        <f>IF(SP_SUL!K660="","*",SP_SUL!K660)</f>
        <v>*</v>
      </c>
      <c r="O572" s="262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28" t="str">
        <f>IF(SP_SUL!N661="","*",SP_SUL!N661)</f>
        <v>*</v>
      </c>
      <c r="M573" s="111" t="str">
        <f>IF(SP_SUL!J661="","*",SP_SUL!J661)</f>
        <v>*</v>
      </c>
      <c r="N573" s="262" t="str">
        <f>IF(SP_SUL!K661="","*",SP_SUL!K661)</f>
        <v>*</v>
      </c>
      <c r="O573" s="262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28" t="str">
        <f>IF(SP_SUL!N662="","*",SP_SUL!N662)</f>
        <v>*</v>
      </c>
      <c r="M574" s="111" t="str">
        <f>IF(SP_SUL!J662="","*",SP_SUL!J662)</f>
        <v>*</v>
      </c>
      <c r="N574" s="262" t="str">
        <f>IF(SP_SUL!K662="","*",SP_SUL!K662)</f>
        <v>*</v>
      </c>
      <c r="O574" s="262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28" t="str">
        <f>IF(SP_SUL!N663="","*",SP_SUL!N663)</f>
        <v>*</v>
      </c>
      <c r="M575" s="111" t="str">
        <f>IF(SP_SUL!J663="","*",SP_SUL!J663)</f>
        <v>*</v>
      </c>
      <c r="N575" s="262" t="str">
        <f>IF(SP_SUL!K663="","*",SP_SUL!K663)</f>
        <v>*</v>
      </c>
      <c r="O575" s="262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28" t="str">
        <f>IF(SP_SUL!N664="","*",SP_SUL!N664)</f>
        <v>*</v>
      </c>
      <c r="M576" s="111" t="str">
        <f>IF(SP_SUL!J664="","*",SP_SUL!J664)</f>
        <v>*</v>
      </c>
      <c r="N576" s="262" t="str">
        <f>IF(SP_SUL!K664="","*",SP_SUL!K664)</f>
        <v>*</v>
      </c>
      <c r="O576" s="262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28" t="str">
        <f>IF(SP_SUL!N665="","*",SP_SUL!N665)</f>
        <v>*</v>
      </c>
      <c r="M577" s="111" t="str">
        <f>IF(SP_SUL!J665="","*",SP_SUL!J665)</f>
        <v>*</v>
      </c>
      <c r="N577" s="262" t="str">
        <f>IF(SP_SUL!K665="","*",SP_SUL!K665)</f>
        <v>*</v>
      </c>
      <c r="O577" s="262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28" t="str">
        <f>IF(SP_SUL!N666="","*",SP_SUL!N666)</f>
        <v>*</v>
      </c>
      <c r="M578" s="111" t="str">
        <f>IF(SP_SUL!J666="","*",SP_SUL!J666)</f>
        <v>*</v>
      </c>
      <c r="N578" s="262" t="str">
        <f>IF(SP_SUL!K666="","*",SP_SUL!K666)</f>
        <v>*</v>
      </c>
      <c r="O578" s="262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28" t="str">
        <f>IF(SP_SUL!N667="","*",SP_SUL!N667)</f>
        <v>*</v>
      </c>
      <c r="M579" s="111" t="str">
        <f>IF(SP_SUL!J667="","*",SP_SUL!J667)</f>
        <v>*</v>
      </c>
      <c r="N579" s="262" t="str">
        <f>IF(SP_SUL!K667="","*",SP_SUL!K667)</f>
        <v>*</v>
      </c>
      <c r="O579" s="262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28" t="str">
        <f>IF(SP_SUL!N668="","*",SP_SUL!N668)</f>
        <v>*</v>
      </c>
      <c r="M580" s="111" t="str">
        <f>IF(SP_SUL!J668="","*",SP_SUL!J668)</f>
        <v>*</v>
      </c>
      <c r="N580" s="262" t="str">
        <f>IF(SP_SUL!K668="","*",SP_SUL!K668)</f>
        <v>*</v>
      </c>
      <c r="O580" s="262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28" t="str">
        <f>IF(SP_SUL!N669="","*",SP_SUL!N669)</f>
        <v>*</v>
      </c>
      <c r="M581" s="111" t="str">
        <f>IF(SP_SUL!J669="","*",SP_SUL!J669)</f>
        <v>*</v>
      </c>
      <c r="N581" s="262" t="str">
        <f>IF(SP_SUL!K669="","*",SP_SUL!K669)</f>
        <v>*</v>
      </c>
      <c r="O581" s="262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28" t="str">
        <f>IF(SP_SUL!N670="","*",SP_SUL!N670)</f>
        <v>*</v>
      </c>
      <c r="M582" s="111" t="str">
        <f>IF(SP_SUL!J670="","*",SP_SUL!J670)</f>
        <v>*</v>
      </c>
      <c r="N582" s="262" t="str">
        <f>IF(SP_SUL!K670="","*",SP_SUL!K670)</f>
        <v>*</v>
      </c>
      <c r="O582" s="262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28" t="str">
        <f>IF(SP_SUL!N671="","*",SP_SUL!N671)</f>
        <v>*</v>
      </c>
      <c r="M583" s="111" t="str">
        <f>IF(SP_SUL!J671="","*",SP_SUL!J671)</f>
        <v>*</v>
      </c>
      <c r="N583" s="262" t="str">
        <f>IF(SP_SUL!K671="","*",SP_SUL!K671)</f>
        <v>*</v>
      </c>
      <c r="O583" s="262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28" t="str">
        <f>IF(SP_SUL!N672="","*",SP_SUL!N672)</f>
        <v>*</v>
      </c>
      <c r="M584" s="111" t="str">
        <f>IF(SP_SUL!J672="","*",SP_SUL!J672)</f>
        <v>*</v>
      </c>
      <c r="N584" s="262" t="str">
        <f>IF(SP_SUL!K672="","*",SP_SUL!K672)</f>
        <v>*</v>
      </c>
      <c r="O584" s="262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28" t="str">
        <f>IF(SP_SUL!N673="","*",SP_SUL!N673)</f>
        <v>*</v>
      </c>
      <c r="M585" s="111" t="str">
        <f>IF(SP_SUL!J673="","*",SP_SUL!J673)</f>
        <v>*</v>
      </c>
      <c r="N585" s="262" t="str">
        <f>IF(SP_SUL!K673="","*",SP_SUL!K673)</f>
        <v>*</v>
      </c>
      <c r="O585" s="262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28" t="str">
        <f>IF(SP_SUL!N674="","*",SP_SUL!N674)</f>
        <v>*</v>
      </c>
      <c r="M586" s="111" t="str">
        <f>IF(SP_SUL!J674="","*",SP_SUL!J674)</f>
        <v>*</v>
      </c>
      <c r="N586" s="262" t="str">
        <f>IF(SP_SUL!K674="","*",SP_SUL!K674)</f>
        <v>*</v>
      </c>
      <c r="O586" s="262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28" t="str">
        <f>IF(SP_SUL!N675="","*",SP_SUL!N675)</f>
        <v>*</v>
      </c>
      <c r="M587" s="111" t="str">
        <f>IF(SP_SUL!J675="","*",SP_SUL!J675)</f>
        <v>*</v>
      </c>
      <c r="N587" s="262" t="str">
        <f>IF(SP_SUL!K675="","*",SP_SUL!K675)</f>
        <v>*</v>
      </c>
      <c r="O587" s="262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28" t="str">
        <f>IF(SP_SUL!N676="","*",SP_SUL!N676)</f>
        <v>*</v>
      </c>
      <c r="M588" s="111" t="str">
        <f>IF(SP_SUL!J676="","*",SP_SUL!J676)</f>
        <v>*</v>
      </c>
      <c r="N588" s="262" t="str">
        <f>IF(SP_SUL!K676="","*",SP_SUL!K676)</f>
        <v>*</v>
      </c>
      <c r="O588" s="262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28" t="str">
        <f>IF(SP_SUL!N677="","*",SP_SUL!N677)</f>
        <v>*</v>
      </c>
      <c r="M589" s="111" t="str">
        <f>IF(SP_SUL!J677="","*",SP_SUL!J677)</f>
        <v>*</v>
      </c>
      <c r="N589" s="262" t="str">
        <f>IF(SP_SUL!K677="","*",SP_SUL!K677)</f>
        <v>*</v>
      </c>
      <c r="O589" s="262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28" t="str">
        <f>IF(SP_SUL!N678="","*",SP_SUL!N678)</f>
        <v>*</v>
      </c>
      <c r="M590" s="111" t="str">
        <f>IF(SP_SUL!J678="","*",SP_SUL!J678)</f>
        <v>*</v>
      </c>
      <c r="N590" s="262" t="str">
        <f>IF(SP_SUL!K678="","*",SP_SUL!K678)</f>
        <v>*</v>
      </c>
      <c r="O590" s="262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28" t="str">
        <f>IF(SP_SUL!N679="","*",SP_SUL!N679)</f>
        <v>*</v>
      </c>
      <c r="M591" s="111" t="str">
        <f>IF(SP_SUL!J679="","*",SP_SUL!J679)</f>
        <v>*</v>
      </c>
      <c r="N591" s="262" t="str">
        <f>IF(SP_SUL!K679="","*",SP_SUL!K679)</f>
        <v>*</v>
      </c>
      <c r="O591" s="262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28" t="str">
        <f>IF(SP_SUL!N680="","*",SP_SUL!N680)</f>
        <v>*</v>
      </c>
      <c r="M592" s="111" t="str">
        <f>IF(SP_SUL!J680="","*",SP_SUL!J680)</f>
        <v>*</v>
      </c>
      <c r="N592" s="262" t="str">
        <f>IF(SP_SUL!K680="","*",SP_SUL!K680)</f>
        <v>*</v>
      </c>
      <c r="O592" s="262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28" t="str">
        <f>IF(SP_SUL!N681="","*",SP_SUL!N681)</f>
        <v>*</v>
      </c>
      <c r="M593" s="111" t="str">
        <f>IF(SP_SUL!J681="","*",SP_SUL!J681)</f>
        <v>*</v>
      </c>
      <c r="N593" s="262" t="str">
        <f>IF(SP_SUL!K681="","*",SP_SUL!K681)</f>
        <v>*</v>
      </c>
      <c r="O593" s="262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28" t="str">
        <f>IF(SP_SUL!N682="","*",SP_SUL!N682)</f>
        <v>*</v>
      </c>
      <c r="M594" s="111" t="str">
        <f>IF(SP_SUL!J682="","*",SP_SUL!J682)</f>
        <v>*</v>
      </c>
      <c r="N594" s="262" t="str">
        <f>IF(SP_SUL!K682="","*",SP_SUL!K682)</f>
        <v>*</v>
      </c>
      <c r="O594" s="262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28" t="str">
        <f>IF(SP_SUL!N683="","*",SP_SUL!N683)</f>
        <v>*</v>
      </c>
      <c r="M595" s="111" t="str">
        <f>IF(SP_SUL!J683="","*",SP_SUL!J683)</f>
        <v>*</v>
      </c>
      <c r="N595" s="262" t="str">
        <f>IF(SP_SUL!K683="","*",SP_SUL!K683)</f>
        <v>*</v>
      </c>
      <c r="O595" s="262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28" t="str">
        <f>IF(SP_SUL!N684="","*",SP_SUL!N684)</f>
        <v>*</v>
      </c>
      <c r="M596" s="111" t="str">
        <f>IF(SP_SUL!J684="","*",SP_SUL!J684)</f>
        <v>*</v>
      </c>
      <c r="N596" s="262" t="str">
        <f>IF(SP_SUL!K684="","*",SP_SUL!K684)</f>
        <v>*</v>
      </c>
      <c r="O596" s="262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28" t="str">
        <f>IF(SP_SUL!N685="","*",SP_SUL!N685)</f>
        <v>*</v>
      </c>
      <c r="M597" s="111" t="str">
        <f>IF(SP_SUL!J685="","*",SP_SUL!J685)</f>
        <v>*</v>
      </c>
      <c r="N597" s="262" t="str">
        <f>IF(SP_SUL!K685="","*",SP_SUL!K685)</f>
        <v>*</v>
      </c>
      <c r="O597" s="262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28" t="str">
        <f>IF(SP_SUL!N686="","*",SP_SUL!N686)</f>
        <v>*</v>
      </c>
      <c r="M598" s="111" t="str">
        <f>IF(SP_SUL!J686="","*",SP_SUL!J686)</f>
        <v>*</v>
      </c>
      <c r="N598" s="262" t="str">
        <f>IF(SP_SUL!K686="","*",SP_SUL!K686)</f>
        <v>*</v>
      </c>
      <c r="O598" s="262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28" t="str">
        <f>IF(SP_SUL!N687="","*",SP_SUL!N687)</f>
        <v>*</v>
      </c>
      <c r="M599" s="111" t="str">
        <f>IF(SP_SUL!J687="","*",SP_SUL!J687)</f>
        <v>*</v>
      </c>
      <c r="N599" s="262" t="str">
        <f>IF(SP_SUL!K687="","*",SP_SUL!K687)</f>
        <v>*</v>
      </c>
      <c r="O599" s="262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28" t="str">
        <f>IF(SP_SUL!N688="","*",SP_SUL!N688)</f>
        <v>*</v>
      </c>
      <c r="M600" s="111" t="str">
        <f>IF(SP_SUL!J688="","*",SP_SUL!J688)</f>
        <v>*</v>
      </c>
      <c r="N600" s="262" t="str">
        <f>IF(SP_SUL!K688="","*",SP_SUL!K688)</f>
        <v>*</v>
      </c>
      <c r="O600" s="262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28" t="str">
        <f>IF(SP_SUL!N689="","*",SP_SUL!N689)</f>
        <v>*</v>
      </c>
      <c r="M601" s="111" t="str">
        <f>IF(SP_SUL!J689="","*",SP_SUL!J689)</f>
        <v>*</v>
      </c>
      <c r="N601" s="262" t="str">
        <f>IF(SP_SUL!K689="","*",SP_SUL!K689)</f>
        <v>*</v>
      </c>
      <c r="O601" s="262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28" t="str">
        <f>IF(SP_SUL!N690="","*",SP_SUL!N690)</f>
        <v>*</v>
      </c>
      <c r="M602" s="111" t="str">
        <f>IF(SP_SUL!J690="","*",SP_SUL!J690)</f>
        <v>*</v>
      </c>
      <c r="N602" s="262" t="str">
        <f>IF(SP_SUL!K690="","*",SP_SUL!K690)</f>
        <v>*</v>
      </c>
      <c r="O602" s="262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28" t="str">
        <f>IF(SP_SUL!N691="","*",SP_SUL!N691)</f>
        <v>*</v>
      </c>
      <c r="M603" s="111" t="str">
        <f>IF(SP_SUL!J691="","*",SP_SUL!J691)</f>
        <v>*</v>
      </c>
      <c r="N603" s="262" t="str">
        <f>IF(SP_SUL!K691="","*",SP_SUL!K691)</f>
        <v>*</v>
      </c>
      <c r="O603" s="262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28" t="str">
        <f>IF(SP_SUL!N692="","*",SP_SUL!N692)</f>
        <v>*</v>
      </c>
      <c r="M604" s="111" t="str">
        <f>IF(SP_SUL!J692="","*",SP_SUL!J692)</f>
        <v>*</v>
      </c>
      <c r="N604" s="262" t="str">
        <f>IF(SP_SUL!K692="","*",SP_SUL!K692)</f>
        <v>*</v>
      </c>
      <c r="O604" s="262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28" t="str">
        <f>IF(SP_SUL!N693="","*",SP_SUL!N693)</f>
        <v>*</v>
      </c>
      <c r="M605" s="111" t="str">
        <f>IF(SP_SUL!J693="","*",SP_SUL!J693)</f>
        <v>*</v>
      </c>
      <c r="N605" s="262" t="str">
        <f>IF(SP_SUL!K693="","*",SP_SUL!K693)</f>
        <v>*</v>
      </c>
      <c r="O605" s="262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28" t="str">
        <f>IF(SP_SUL!N694="","*",SP_SUL!N694)</f>
        <v>*</v>
      </c>
      <c r="M606" s="111" t="str">
        <f>IF(SP_SUL!J694="","*",SP_SUL!J694)</f>
        <v>*</v>
      </c>
      <c r="N606" s="262" t="str">
        <f>IF(SP_SUL!K694="","*",SP_SUL!K694)</f>
        <v>*</v>
      </c>
      <c r="O606" s="262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28" t="str">
        <f>IF(SP_SUL!N695="","*",SP_SUL!N695)</f>
        <v>*</v>
      </c>
      <c r="M607" s="111" t="str">
        <f>IF(SP_SUL!J695="","*",SP_SUL!J695)</f>
        <v>*</v>
      </c>
      <c r="N607" s="262" t="str">
        <f>IF(SP_SUL!K695="","*",SP_SUL!K695)</f>
        <v>*</v>
      </c>
      <c r="O607" s="262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28" t="str">
        <f>IF(SP_SUL!N696="","*",SP_SUL!N696)</f>
        <v>*</v>
      </c>
      <c r="M608" s="111" t="str">
        <f>IF(SP_SUL!J696="","*",SP_SUL!J696)</f>
        <v>*</v>
      </c>
      <c r="N608" s="262" t="str">
        <f>IF(SP_SUL!K696="","*",SP_SUL!K696)</f>
        <v>*</v>
      </c>
      <c r="O608" s="262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28" t="str">
        <f>IF(SP_SUL!N697="","*",SP_SUL!N697)</f>
        <v>*</v>
      </c>
      <c r="M609" s="111" t="str">
        <f>IF(SP_SUL!J697="","*",SP_SUL!J697)</f>
        <v>*</v>
      </c>
      <c r="N609" s="262" t="str">
        <f>IF(SP_SUL!K697="","*",SP_SUL!K697)</f>
        <v>*</v>
      </c>
      <c r="O609" s="262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28" t="str">
        <f>IF(SP_SUL!N698="","*",SP_SUL!N698)</f>
        <v>*</v>
      </c>
      <c r="M610" s="111" t="str">
        <f>IF(SP_SUL!J698="","*",SP_SUL!J698)</f>
        <v>*</v>
      </c>
      <c r="N610" s="262" t="str">
        <f>IF(SP_SUL!K698="","*",SP_SUL!K698)</f>
        <v>*</v>
      </c>
      <c r="O610" s="262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28" t="str">
        <f>IF(SP_SUL!N699="","*",SP_SUL!N699)</f>
        <v>*</v>
      </c>
      <c r="M611" s="111" t="str">
        <f>IF(SP_SUL!J699="","*",SP_SUL!J699)</f>
        <v>*</v>
      </c>
      <c r="N611" s="262" t="str">
        <f>IF(SP_SUL!K699="","*",SP_SUL!K699)</f>
        <v>*</v>
      </c>
      <c r="O611" s="262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28" t="str">
        <f>IF(SP_SUL!N700="","*",SP_SUL!N700)</f>
        <v>*</v>
      </c>
      <c r="M612" s="111" t="str">
        <f>IF(SP_SUL!J700="","*",SP_SUL!J700)</f>
        <v>*</v>
      </c>
      <c r="N612" s="262" t="str">
        <f>IF(SP_SUL!K700="","*",SP_SUL!K700)</f>
        <v>*</v>
      </c>
      <c r="O612" s="262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28" t="str">
        <f>IF(SP_SUL!N701="","*",SP_SUL!N701)</f>
        <v>*</v>
      </c>
      <c r="M613" s="111" t="str">
        <f>IF(SP_SUL!J701="","*",SP_SUL!J701)</f>
        <v>*</v>
      </c>
      <c r="N613" s="262" t="str">
        <f>IF(SP_SUL!K701="","*",SP_SUL!K701)</f>
        <v>*</v>
      </c>
      <c r="O613" s="262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28" t="str">
        <f>IF(SP_SUL!N702="","*",SP_SUL!N702)</f>
        <v>*</v>
      </c>
      <c r="M614" s="111" t="str">
        <f>IF(SP_SUL!J702="","*",SP_SUL!J702)</f>
        <v>*</v>
      </c>
      <c r="N614" s="262" t="str">
        <f>IF(SP_SUL!K702="","*",SP_SUL!K702)</f>
        <v>*</v>
      </c>
      <c r="O614" s="262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28" t="str">
        <f>IF(SP_SUL!N703="","*",SP_SUL!N703)</f>
        <v>*</v>
      </c>
      <c r="M615" s="111" t="str">
        <f>IF(SP_SUL!J703="","*",SP_SUL!J703)</f>
        <v>*</v>
      </c>
      <c r="N615" s="262" t="str">
        <f>IF(SP_SUL!K703="","*",SP_SUL!K703)</f>
        <v>*</v>
      </c>
      <c r="O615" s="262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28" t="str">
        <f>IF(SP_SUL!N704="","*",SP_SUL!N704)</f>
        <v>*</v>
      </c>
      <c r="M616" s="111" t="str">
        <f>IF(SP_SUL!J704="","*",SP_SUL!J704)</f>
        <v>*</v>
      </c>
      <c r="N616" s="262" t="str">
        <f>IF(SP_SUL!K704="","*",SP_SUL!K704)</f>
        <v>*</v>
      </c>
      <c r="O616" s="262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1775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89" t="s">
        <v>1776</v>
      </c>
      <c r="D5" s="390"/>
      <c r="E5" s="390"/>
      <c r="F5" s="390"/>
      <c r="G5" s="390"/>
      <c r="H5" s="390"/>
      <c r="I5" s="390"/>
      <c r="J5" s="391"/>
      <c r="K5" s="392" t="s">
        <v>1777</v>
      </c>
      <c r="L5" s="393"/>
      <c r="M5" s="393"/>
      <c r="N5" s="393"/>
      <c r="O5" s="394" t="s">
        <v>1778</v>
      </c>
      <c r="P5" s="395"/>
      <c r="Q5" s="396"/>
    </row>
    <row r="6" spans="1:17" s="94" customFormat="1" ht="15.75" customHeight="1">
      <c r="A6" s="88" t="s">
        <v>1773</v>
      </c>
      <c r="B6" s="95" t="s">
        <v>1772</v>
      </c>
      <c r="C6" s="96" t="s">
        <v>874</v>
      </c>
      <c r="D6" s="97" t="s">
        <v>875</v>
      </c>
      <c r="E6" s="96" t="s">
        <v>1779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1780</v>
      </c>
      <c r="M6" s="139" t="s">
        <v>335</v>
      </c>
      <c r="N6" s="140" t="s">
        <v>869</v>
      </c>
      <c r="O6" s="238" t="s">
        <v>912</v>
      </c>
      <c r="P6" s="157"/>
      <c r="Q6" s="190" t="s">
        <v>1781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 xml:space="preserve">MC1 10h33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2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2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3">
        <f>IF(SP_SUL!BH545="","*",SP_SUL!BH545)</f>
        <v>1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1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1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1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 t="str">
        <f>IF(SP_SUL!AR554="","*",SP_SUL!AR554)</f>
        <v>*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>
        <f>IF(SP_SUL!B554="","*",SP_SUL!B554)</f>
        <v>46015</v>
      </c>
      <c r="B536" s="99" t="str">
        <f>IF(SP_SUL!X554="","*",SP_SUL!X554)</f>
        <v>oportundiade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 t="str">
        <f>IF(SP_SUL!AR555="","*",SP_SUL!AR555)</f>
        <v>*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1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1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1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1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1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102.5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1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-</v>
      </c>
      <c r="L549" s="141" t="str">
        <f>IF(SP_SUL!AM567="","*",SP_SUL!AM567)</f>
        <v>-</v>
      </c>
      <c r="M549" s="141" t="str">
        <f>IF(SP_SUL!AP567="","*",SP_SUL!AP567)</f>
        <v>-</v>
      </c>
      <c r="N549" s="141" t="str">
        <f>IF(SP_SUL!AM567="","*",SP_SUL!AM567)</f>
        <v>-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-</v>
      </c>
      <c r="L550" s="141" t="str">
        <f>IF(SP_SUL!AM568="","*",SP_SUL!AM568)</f>
        <v>-</v>
      </c>
      <c r="M550" s="141" t="str">
        <f>IF(SP_SUL!AP568="","*",SP_SUL!AP568)</f>
        <v>-</v>
      </c>
      <c r="N550" s="141" t="str">
        <f>IF(SP_SUL!AM568="","*",SP_SUL!AM568)</f>
        <v>-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-</v>
      </c>
      <c r="L551" s="141" t="str">
        <f>IF(SP_SUL!AM569="","*",SP_SUL!AM569)</f>
        <v>-</v>
      </c>
      <c r="M551" s="141" t="str">
        <f>IF(SP_SUL!AP569="","*",SP_SUL!AP569)</f>
        <v>-</v>
      </c>
      <c r="N551" s="141" t="str">
        <f>IF(SP_SUL!AM569="","*",SP_SUL!AM569)</f>
        <v>-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-</v>
      </c>
      <c r="L554" s="141" t="str">
        <f>IF(SP_SUL!AM572="","*",SP_SUL!AM572)</f>
        <v>-</v>
      </c>
      <c r="M554" s="141" t="str">
        <f>IF(SP_SUL!AP572="","*",SP_SUL!AP572)</f>
        <v>-</v>
      </c>
      <c r="N554" s="141" t="str">
        <f>IF(SP_SUL!AM572="","*",SP_SUL!AM572)</f>
        <v>-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-</v>
      </c>
      <c r="L555" s="141" t="str">
        <f>IF(SP_SUL!AM573="","*",SP_SUL!AM573)</f>
        <v>-</v>
      </c>
      <c r="M555" s="141" t="str">
        <f>IF(SP_SUL!AP573="","*",SP_SUL!AP573)</f>
        <v>-</v>
      </c>
      <c r="N555" s="141" t="str">
        <f>IF(SP_SUL!AM573="","*",SP_SUL!AM573)</f>
        <v>-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-</v>
      </c>
      <c r="L556" s="141" t="str">
        <f>IF(SP_SUL!AM574="","*",SP_SUL!AM574)</f>
        <v>-</v>
      </c>
      <c r="M556" s="141" t="str">
        <f>IF(SP_SUL!AP574="","*",SP_SUL!AP574)</f>
        <v>-</v>
      </c>
      <c r="N556" s="141" t="str">
        <f>IF(SP_SUL!AM574="","*",SP_SUL!AM574)</f>
        <v>-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-</v>
      </c>
      <c r="L557" s="141" t="str">
        <f>IF(SP_SUL!AM575="","*",SP_SUL!AM575)</f>
        <v>-</v>
      </c>
      <c r="M557" s="141" t="str">
        <f>IF(SP_SUL!AP575="","*",SP_SUL!AP575)</f>
        <v>-</v>
      </c>
      <c r="N557" s="141" t="str">
        <f>IF(SP_SUL!AM575="","*",SP_SUL!AM575)</f>
        <v>-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-</v>
      </c>
      <c r="L559" s="141" t="str">
        <f>IF(SP_SUL!AM577="","*",SP_SUL!AM577)</f>
        <v>-</v>
      </c>
      <c r="M559" s="141" t="str">
        <f>IF(SP_SUL!AP577="","*",SP_SUL!AP577)</f>
        <v>-</v>
      </c>
      <c r="N559" s="141" t="str">
        <f>IF(SP_SUL!AM577="","*",SP_SUL!AM577)</f>
        <v>-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-</v>
      </c>
      <c r="L561" s="141" t="str">
        <f>IF(SP_SUL!AM579="","*",SP_SUL!AM579)</f>
        <v>-</v>
      </c>
      <c r="M561" s="141" t="str">
        <f>IF(SP_SUL!AP579="","*",SP_SUL!AP579)</f>
        <v>-</v>
      </c>
      <c r="N561" s="141" t="str">
        <f>IF(SP_SUL!AM579="","*",SP_SUL!AM579)</f>
        <v>-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-</v>
      </c>
      <c r="L562" s="141" t="str">
        <f>IF(SP_SUL!AM580="","*",SP_SUL!AM580)</f>
        <v>-</v>
      </c>
      <c r="M562" s="141" t="str">
        <f>IF(SP_SUL!AP580="","*",SP_SUL!AP580)</f>
        <v>-</v>
      </c>
      <c r="N562" s="141" t="str">
        <f>IF(SP_SUL!AM580="","*",SP_SUL!AM580)</f>
        <v>-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-</v>
      </c>
      <c r="L563" s="141" t="str">
        <f>IF(SP_SUL!AM581="","*",SP_SUL!AM581)</f>
        <v>-</v>
      </c>
      <c r="M563" s="141" t="str">
        <f>IF(SP_SUL!AP581="","*",SP_SUL!AP581)</f>
        <v>-</v>
      </c>
      <c r="N563" s="141" t="str">
        <f>IF(SP_SUL!AM581="","*",SP_SUL!AM581)</f>
        <v>-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1781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1782</v>
      </c>
      <c r="C2" s="96" t="s">
        <v>859</v>
      </c>
      <c r="D2" s="96" t="s">
        <v>861</v>
      </c>
      <c r="E2" s="96" t="s">
        <v>1783</v>
      </c>
      <c r="F2" s="96" t="s">
        <v>1784</v>
      </c>
      <c r="G2" s="96" t="s">
        <v>1785</v>
      </c>
      <c r="H2" s="96" t="s">
        <v>1786</v>
      </c>
      <c r="I2" s="96" t="s">
        <v>1787</v>
      </c>
      <c r="J2" s="96" t="s">
        <v>1788</v>
      </c>
      <c r="K2" s="131" t="s">
        <v>1789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*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2025-12-23T17:19:06Z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