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218" documentId="8_{B6337239-1A00-434D-AAD0-422EA1FEB5AE}" xr6:coauthVersionLast="47" xr6:coauthVersionMax="47" xr10:uidLastSave="{CAA0F190-3A90-4AA6-A657-EA8A32FB986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188" i="1" l="1"/>
  <c r="AJ376" i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<sst xmlns="http://schemas.openxmlformats.org/spreadsheetml/2006/main" count="7953" uniqueCount="1957">
  <si>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</si>
  <si>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</si>
  <si>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</si>
  <si>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</si>
  <si>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</si>
  <si>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</si>
  <si>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</si>
  <si>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</si>
  <si>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</si>
  <si>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</si>
  <si>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</si>
  <si>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</si>
  <si>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</si>
  <si>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</si>
  <si>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</si>
  <si>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</si>
  <si>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</si>
  <si>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</si>
  <si>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</si>
  <si>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</si>
  <si>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</si>
  <si>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</si>
  <si>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</si>
  <si>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</si>
  <si>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</si>
  <si>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</si>
  <si>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</si>
  <si>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</si>
  <si>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</si>
  <si>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</si>
  <si>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</si>
  <si>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</si>
  <si>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</si>
  <si>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</si>
  <si>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</si>
  <si>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</si>
  <si>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</si>
  <si>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</si>
  <si>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</si>
  <si>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</si>
  <si>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</si>
  <si>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</si>
  <si>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</si>
  <si>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</si>
  <si>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</si>
  <si>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</si>
  <si>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</si>
  <si>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</si>
  <si>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</si>
  <si>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</si>
  <si>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</si>
  <si>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</si>
  <si>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</si>
  <si>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</si>
  <si>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</si>
  <si>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</si>
  <si>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</si>
  <si>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</si>
  <si>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</si>
  <si>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</si>
  <si>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</si>
  <si>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</si>
  <si>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</si>
  <si>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</si>
  <si>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</si>
  <si>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</si>
  <si>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</si>
  <si>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</si>
  <si>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</si>
  <si>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</si>
  <si>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</si>
  <si>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</si>
  <si>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</si>
  <si>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</si>
  <si>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</si>
  <si>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</si>
  <si>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</si>
  <si>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</si>
  <si>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</si>
  <si>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</si>
  <si>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</si>
  <si>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</si>
  <si>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</si>
  <si>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</si>
  <si>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</si>
  <si>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</si>
  <si>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</si>
  <si>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</si>
  <si>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</si>
  <si>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</si>
  <si>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</si>
  <si>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</si>
  <si>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</si>
  <si>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</si>
  <si>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</si>
  <si>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</si>
  <si>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</si>
  <si>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</si>
  <si>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</si>
  <si>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</si>
  <si>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</si>
  <si>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</si>
  <si>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</si>
  <si>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</si>
  <si>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</si>
  <si>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</si>
  <si>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</si>
  <si>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</si>
  <si>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</si>
  <si>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</si>
  <si>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</si>
  <si>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</si>
  <si>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</si>
  <si>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</si>
  <si>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</si>
  <si>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</si>
  <si>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</si>
  <si>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</si>
  <si>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</si>
  <si>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</si>
  <si>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</si>
  <si>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</si>
  <si>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</si>
  <si>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</si>
  <si>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</si>
  <si>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</si>
  <si>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</si>
  <si>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</si>
  <si>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</si>
  <si>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</si>
  <si>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</si>
  <si>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</si>
  <si>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</si>
  <si>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</si>
  <si>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</si>
  <si>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</si>
  <si>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</si>
  <si>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</si>
  <si>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</si>
  <si>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</si>
  <si>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</si>
  <si>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</si>
  <si>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</si>
  <si>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</si>
  <si>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</si>
  <si>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</si>
  <si>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</si>
  <si>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</si>
  <si>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</si>
  <si>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</si>
  <si>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</si>
  <si>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</si>
  <si>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</si>
  <si>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</si>
  <si>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</si>
  <si>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</si>
  <si>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</si>
  <si>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</si>
  <si>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</si>
  <si>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</si>
  <si>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</si>
  <si>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</si>
  <si>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</si>
  <si>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</si>
  <si>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</si>
  <si>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</si>
  <si>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</si>
  <si>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</si>
  <si>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</si>
  <si>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</si>
  <si>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</si>
  <si>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</si>
  <si>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</si>
  <si>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</si>
  <si>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</si>
  <si>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</si>
  <si>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</si>
  <si>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</si>
  <si>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</si>
  <si>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</si>
  <si>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</si>
  <si>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</si>
  <si>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</si>
  <si>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</si>
  <si>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</si>
  <si>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</si>
  <si>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</si>
  <si>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</si>
  <si>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</si>
  <si>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</si>
  <si>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</si>
  <si>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</si>
  <si>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</si>
  <si>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</si>
  <si>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</si>
  <si>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</si>
  <si>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</si>
  <si>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</si>
  <si>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</si>
  <si>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</si>
  <si>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</si>
  <si>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</si>
  <si>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</si>
  <si>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</si>
  <si>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</si>
  <si>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</si>
  <si>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</si>
  <si>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</si>
  <si>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</si>
  <si>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</si>
  <si>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</si>
  <si>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</si>
  <si>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</si>
  <si>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</si>
  <si>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</si>
  <si>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</si>
  <si>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</si>
  <si>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</si>
  <si>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</si>
  <si>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</si>
  <si>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</si>
  <si>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</si>
  <si>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</si>
  <si>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</si>
  <si>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</si>
  <si>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</si>
  <si>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</si>
  <si>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</si>
  <si>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</si>
  <si>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</si>
  <si>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</si>
  <si>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</si>
  <si>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</si>
  <si>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</si>
  <si>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</si>
  <si>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</si>
  <si>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</si>
  <si>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</si>
  <si>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</si>
  <si>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</si>
  <si>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</si>
  <si>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</si>
  <si>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</si>
  <si>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</si>
  <si>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</si>
  <si>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</si>
  <si>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</si>
  <si>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</si>
  <si>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</si>
  <si>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</si>
  <si>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</si>
  <si>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</si>
  <si>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</si>
  <si>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</si>
  <si>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</si>
  <si>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</si>
  <si>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</si>
  <si>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</si>
  <si>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</si>
  <si>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</si>
  <si>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</si>
  <si>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</si>
  <si>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</si>
  <si>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</si>
  <si>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</si>
  <si>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</si>
  <si>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</si>
  <si>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</si>
  <si>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</si>
  <si>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</si>
  <si>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</si>
  <si>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</si>
  <si>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</si>
  <si>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</si>
  <si>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</si>
  <si>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</si>
  <si>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</si>
  <si>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</si>
  <si>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</si>
  <si>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</si>
  <si>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</si>
  <si>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</si>
  <si>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</si>
  <si>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</si>
  <si>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</si>
  <si>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</si>
  <si>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</si>
  <si>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</si>
  <si>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</si>
  <si>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</si>
  <si>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</si>
  <si>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</si>
  <si>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</si>
  <si>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</si>
  <si>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</si>
  <si>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</si>
  <si>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</si>
  <si>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</si>
  <si>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</si>
  <si>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</si>
  <si>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</si>
  <si>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</si>
  <si>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</si>
  <si>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</si>
  <si>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</si>
  <si>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</si>
  <si>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</si>
  <si>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</si>
  <si>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</si>
  <si>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</si>
  <si>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</si>
  <si>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</si>
  <si>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</si>
  <si>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</si>
  <si>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</si>
  <si>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</si>
  <si>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</si>
  <si>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</si>
  <si>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</si>
  <si>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</si>
  <si>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</si>
  <si>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</si>
  <si>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</si>
  <si>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</si>
  <si>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</si>
  <si>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</si>
  <si>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</si>
  <si>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</si>
  <si>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</si>
  <si>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</si>
  <si>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</si>
  <si>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</si>
  <si>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</si>
  <si>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</si>
  <si>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</si>
  <si>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</si>
  <si>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</si>
  <si>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</si>
  <si>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</si>
  <si>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</si>
  <si>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</si>
  <si>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</si>
  <si>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</si>
  <si>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</si>
  <si>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</si>
  <si>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</si>
  <si>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</si>
  <si>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</si>
  <si>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</si>
  <si>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</si>
  <si>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</si>
  <si>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</si>
  <si>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</si>
  <si>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</si>
  <si>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</si>
  <si>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</si>
  <si>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</si>
  <si>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</si>
  <si>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</si>
  <si>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</si>
  <si>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</si>
  <si>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</si>
  <si>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</si>
  <si>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</si>
  <si>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</si>
  <si>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</si>
  <si>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</si>
  <si>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</si>
  <si>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</si>
  <si>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</si>
  <si>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</si>
  <si>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</si>
  <si>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</si>
  <si>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</si>
  <si>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</si>
  <si>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</si>
  <si>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</si>
  <si>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</si>
  <si>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</si>
  <si>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</si>
  <si>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</si>
  <si>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</si>
  <si>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</si>
  <si>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</si>
  <si>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</si>
  <si>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</si>
  <si>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</si>
  <si>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</si>
  <si>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</si>
  <si>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</si>
  <si>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</si>
  <si>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</si>
  <si>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</si>
  <si>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</si>
  <si>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</si>
  <si>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</si>
  <si>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</si>
  <si>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</si>
  <si>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</si>
  <si>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</si>
  <si>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</si>
  <si>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</si>
  <si>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</si>
  <si>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</si>
  <si>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</si>
  <si>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</si>
  <si>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</si>
  <si>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</si>
  <si>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</si>
  <si>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</si>
  <si>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</si>
  <si>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</si>
  <si>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</si>
  <si>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</si>
  <si>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</si>
  <si>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</si>
  <si>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</si>
  <si>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</si>
  <si>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</si>
  <si>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</si>
  <si>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</si>
  <si>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</si>
  <si>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</si>
  <si>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</si>
  <si>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</si>
  <si>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</si>
  <si>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</si>
  <si>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</si>
  <si>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</si>
  <si>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</si>
  <si>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</si>
  <si>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</si>
  <si>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</si>
  <si>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</si>
  <si>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</si>
  <si>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</si>
  <si>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</si>
  <si>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</si>
  <si>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</si>
  <si>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</si>
  <si>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</si>
  <si>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</si>
  <si>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</si>
  <si>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</si>
  <si>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</si>
  <si>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</si>
  <si>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</si>
  <si>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</si>
  <si>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</si>
  <si>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</si>
  <si>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</si>
  <si>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</si>
  <si>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</si>
  <si>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</si>
  <si>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</si>
  <si>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</si>
  <si>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</si>
  <si>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</si>
  <si>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</si>
  <si>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</si>
  <si>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</si>
  <si>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</si>
  <si>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</si>
  <si>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</si>
  <si>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</si>
  <si>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</si>
  <si>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</si>
  <si>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</si>
  <si>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</si>
  <si>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</si>
  <si>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</si>
  <si>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</si>
  <si>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</si>
  <si>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</si>
  <si>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</si>
  <si>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</si>
  <si>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</si>
  <si>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</si>
  <si>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</si>
  <si>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</si>
  <si>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</si>
  <si>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</si>
  <si>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</si>
  <si>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</si>
  <si>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</si>
  <si>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</si>
  <si>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</si>
  <si>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</si>
  <si>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</si>
  <si>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</si>
  <si>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</si>
  <si>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</si>
  <si>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</si>
  <si>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</si>
  <si>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</si>
  <si>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</si>
  <si>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</si>
  <si>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</si>
  <si>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</si>
  <si>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</si>
  <si>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</si>
  <si>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</si>
  <si>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</si>
  <si>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</si>
  <si>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</si>
  <si>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</si>
  <si>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</si>
  <si>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</si>
  <si>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</si>
  <si>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</si>
  <si>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</si>
  <si>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</si>
  <si>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</si>
  <si>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</si>
  <si>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</si>
  <si>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</si>
  <si>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</si>
  <si>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</si>
  <si>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</si>
  <si>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</si>
  <si>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</si>
  <si>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</si>
  <si>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</si>
  <si>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</si>
  <si>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</si>
  <si>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</si>
  <si>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</si>
  <si>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</si>
  <si>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</si>
  <si>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</si>
  <si>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</si>
  <si>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</si>
  <si>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</si>
  <si>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</si>
  <si>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</si>
  <si>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</si>
  <si>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</si>
  <si>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</si>
  <si>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</si>
  <si>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</si>
  <si>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</si>
  <si>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</si>
  <si>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</si>
  <si>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</si>
  <si>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</si>
  <si>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</si>
  <si>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</si>
  <si>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</si>
  <si>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</si>
  <si>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</si>
  <si>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</si>
  <si>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</si>
  <si>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</si>
  <si>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</si>
  <si>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</si>
  <si>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</si>
  <si>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</si>
  <si>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</si>
  <si>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</si>
  <si>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</si>
  <si>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</si>
  <si>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</si>
  <si>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</si>
  <si>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</si>
  <si>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</si>
  <si>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</si>
  <si>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</si>
  <si>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</si>
  <si>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</si>
  <si>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</si>
  <si>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</si>
  <si>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</si>
  <si>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</si>
  <si>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</si>
  <si>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</si>
  <si>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</si>
  <si>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</si>
  <si>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</si>
  <si>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</si>
  <si>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</si>
  <si>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</si>
  <si>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</si>
  <si>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</si>
  <si>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</si>
  <si>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</si>
  <si>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</si>
  <si>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</si>
  <si>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</si>
  <si>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</si>
  <si>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</si>
  <si>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</si>
  <si>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</si>
  <si>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</si>
  <si>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</si>
  <si>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</si>
  <si>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</si>
  <si>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</si>
  <si>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</si>
  <si>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</si>
  <si>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</si>
  <si>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</si>
  <si>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</si>
  <si>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</si>
  <si>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</si>
  <si>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</si>
  <si>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</si>
  <si>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</si>
  <si>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</si>
  <si>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</si>
  <si>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</si>
  <si>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</si>
  <si>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</si>
  <si>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</si>
  <si>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</si>
  <si>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</si>
  <si>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</si>
  <si>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</si>
  <si>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</si>
  <si>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</si>
  <si>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</si>
  <si>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</si>
  <si>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</si>
  <si>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</si>
  <si>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</si>
  <si>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</si>
  <si>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</si>
  <si>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</si>
  <si>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</si>
  <si>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</si>
  <si>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</si>
  <si>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</si>
  <si>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</si>
  <si>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</si>
  <si>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</si>
  <si>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</si>
  <si>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</si>
  <si>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</si>
  <si>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</si>
  <si>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</si>
  <si>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</si>
  <si>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</si>
  <si>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</si>
  <si>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</si>
  <si>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</si>
  <si>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</si>
  <si>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</si>
  <si>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</si>
  <si>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</si>
  <si>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</si>
  <si>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</si>
  <si>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</si>
  <si>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</si>
  <si>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</si>
  <si>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</si>
  <si>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</si>
  <si>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</si>
  <si>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</si>
  <si>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</si>
  <si>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</si>
  <si>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</si>
  <si>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</si>
  <si>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</si>
  <si>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</si>
  <si>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</si>
  <si>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</si>
  <si>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</si>
  <si>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</si>
  <si>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</si>
  <si>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</si>
  <si>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</si>
  <si>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</si>
  <si>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</si>
  <si>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</si>
  <si>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</si>
  <si>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</si>
  <si>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</si>
  <si>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</si>
  <si>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</si>
  <si>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</si>
  <si>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</si>
  <si>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</si>
  <si>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</si>
  <si>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</si>
  <si>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</si>
  <si>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</si>
  <si>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</si>
  <si>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</si>
  <si>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</si>
  <si>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</si>
  <si>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</si>
  <si>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</si>
  <si>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</si>
  <si>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</si>
  <si>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</si>
  <si>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</si>
  <si>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</si>
  <si>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</si>
  <si>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</si>
  <si>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</si>
  <si>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</si>
  <si>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</si>
  <si>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</si>
  <si>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</si>
  <si>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</si>
  <si>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</si>
  <si>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</si>
  <si>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</si>
  <si>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</si>
  <si>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</si>
  <si>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</si>
  <si>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</si>
  <si>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</si>
  <si>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</si>
  <si>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</si>
  <si>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</si>
  <si>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</si>
  <si>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</si>
  <si>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</si>
  <si>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</si>
  <si>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</si>
  <si>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</si>
  <si>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</si>
  <si>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</si>
  <si>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</si>
  <si>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</si>
  <si>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</si>
  <si>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</si>
  <si>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</si>
  <si>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</si>
  <si>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</si>
  <si>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</si>
  <si>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</si>
  <si>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</si>
  <si>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</si>
  <si>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</si>
  <si>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</si>
  <si>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</si>
  <si>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</si>
  <si>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</si>
  <si>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</si>
  <si>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</si>
  <si>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</si>
  <si>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</si>
  <si>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</si>
  <si>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</si>
  <si>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</si>
  <si>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</si>
  <si>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</si>
  <si>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</si>
  <si>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</si>
  <si>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</si>
  <si>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</si>
  <si>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</si>
  <si>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</si>
  <si>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</si>
  <si>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</si>
  <si>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</si>
  <si>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</si>
  <si>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</si>
  <si>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</si>
  <si>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</si>
  <si>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</si>
  <si>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</si>
  <si>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</si>
  <si>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</si>
  <si>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</si>
  <si>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</si>
  <si>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</si>
  <si>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</si>
  <si>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</si>
  <si>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</si>
  <si>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</si>
  <si>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</si>
  <si>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</si>
  <si>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</si>
  <si>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</si>
  <si>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</si>
  <si>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</si>
  <si>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</si>
  <si>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</si>
  <si>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</si>
  <si>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</si>
  <si>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</si>
  <si>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</si>
  <si>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</si>
  <si>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</si>
  <si>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</si>
  <si>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</si>
  <si>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</si>
  <si>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</si>
  <si>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</si>
  <si>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</si>
  <si>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</si>
  <si>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</si>
  <si>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</si>
  <si>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</si>
  <si>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</si>
  <si>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</si>
  <si>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</si>
  <si>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</si>
  <si>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</si>
  <si>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</si>
  <si>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</si>
  <si>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</si>
  <si>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</si>
  <si>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</si>
  <si>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</si>
  <si>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</si>
  <si>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</si>
  <si>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</si>
  <si>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</si>
  <si>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</si>
  <si>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</si>
  <si>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</si>
  <si>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</si>
  <si>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</si>
  <si>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</si>
  <si>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</si>
  <si>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</si>
  <si>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</si>
  <si>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</si>
  <si>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</si>
  <si>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</si>
  <si>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</si>
  <si>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</si>
  <si>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</si>
  <si>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</si>
  <si>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</si>
  <si>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</si>
  <si>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</si>
  <si>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</si>
  <si>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</si>
  <si>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</si>
  <si>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</si>
  <si>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</si>
  <si>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</si>
  <si>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</si>
  <si>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</si>
  <si>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</si>
  <si>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</si>
  <si>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</si>
  <si>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</si>
  <si>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</si>
  <si>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</si>
  <si>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</si>
  <si>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</si>
  <si>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</si>
  <si>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</si>
  <si>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</si>
  <si>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</si>
  <si>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</si>
  <si>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</si>
  <si>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</si>
  <si>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</si>
  <si>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</si>
  <si>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</si>
  <si>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</si>
  <si>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</si>
  <si>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</si>
  <si>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</si>
  <si>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</si>
  <si>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</si>
  <si>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</si>
  <si>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</si>
  <si>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</si>
  <si>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</si>
  <si>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</si>
  <si>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</si>
  <si>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</si>
  <si>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</si>
  <si>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</si>
  <si>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</si>
  <si>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</si>
  <si>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</si>
  <si>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</si>
  <si>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</si>
  <si>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</si>
  <si>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</si>
  <si>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</si>
  <si>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</si>
  <si>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</si>
  <si>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</si>
  <si>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</si>
  <si>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</si>
  <si>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</si>
  <si>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</si>
  <si>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</si>
  <si>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</si>
  <si>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</si>
  <si>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</si>
  <si>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</si>
  <si>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</si>
  <si>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</si>
  <si>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</si>
  <si>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</si>
  <si>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</si>
  <si>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</si>
  <si>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</si>
  <si>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</si>
  <si>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</si>
  <si>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</si>
  <si>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</si>
  <si>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</si>
  <si>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</si>
  <si>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</si>
  <si>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</si>
  <si>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</si>
  <si>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</si>
  <si>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</si>
  <si>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</si>
  <si>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</si>
  <si>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</si>
  <si>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</si>
  <si>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</si>
  <si>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</si>
  <si>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</si>
  <si>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</si>
  <si>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</si>
  <si>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</si>
  <si>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</si>
  <si>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</si>
  <si>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</si>
  <si>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</si>
  <si>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</si>
  <si>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</si>
  <si>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</si>
  <si>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</si>
  <si>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</si>
  <si>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</si>
  <si>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</si>
  <si>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</si>
  <si>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</si>
  <si>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</si>
  <si>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</si>
  <si>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</si>
  <si>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</si>
  <si>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</si>
  <si>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</si>
  <si>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</si>
  <si>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</si>
  <si>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</si>
  <si>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</si>
  <si>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</si>
  <si>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</si>
  <si>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</si>
  <si>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</si>
  <si>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</si>
  <si>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</si>
  <si>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</si>
  <si>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</si>
  <si>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</si>
  <si>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</si>
  <si>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</si>
  <si>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</si>
  <si>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</si>
  <si>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</si>
  <si>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</si>
  <si>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</si>
  <si>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</si>
  <si>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</si>
  <si>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</si>
  <si>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</si>
  <si>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</si>
  <si>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</si>
  <si>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</si>
  <si>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</si>
  <si>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</si>
  <si>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</si>
  <si>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</si>
  <si>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</si>
  <si>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</si>
  <si>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</si>
  <si>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</si>
  <si>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</si>
  <si>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</si>
  <si>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</si>
  <si>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</si>
  <si>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</si>
  <si>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</si>
  <si>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</si>
  <si>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</si>
  <si>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</si>
  <si>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</si>
  <si>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</si>
  <si>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</si>
  <si>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</si>
  <si>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</si>
  <si>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</si>
  <si>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</si>
  <si>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</si>
  <si>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</si>
  <si>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</si>
  <si>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</si>
  <si>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</si>
  <si>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</si>
  <si>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</si>
  <si>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</si>
  <si>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</si>
  <si>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</si>
  <si>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</si>
  <si>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</si>
  <si>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</si>
  <si>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</si>
  <si>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</si>
  <si>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</si>
  <si>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</si>
  <si>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</si>
  <si>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</si>
  <si>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</si>
  <si>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</si>
  <si>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</si>
  <si>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</si>
  <si>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</si>
  <si>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</si>
  <si>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</si>
  <si>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</si>
  <si>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</si>
  <si>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</si>
  <si>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</si>
  <si>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</si>
  <si>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</si>
  <si>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</si>
  <si>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</si>
  <si>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</si>
  <si>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</si>
  <si>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</si>
  <si>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</si>
  <si>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</si>
  <si>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</si>
  <si>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</si>
  <si>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</si>
  <si>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</si>
  <si>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</si>
  <si>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</si>
  <si>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</si>
  <si>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</si>
  <si>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</si>
  <si>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</si>
  <si>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</si>
  <si>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</si>
  <si>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</si>
  <si>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</si>
  <si>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</si>
  <si>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</si>
  <si>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</si>
  <si>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</si>
  <si>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</si>
  <si>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</si>
  <si>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</si>
  <si>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</si>
  <si>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</si>
  <si>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</si>
  <si>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</si>
  <si>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</si>
  <si>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</si>
  <si>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</si>
  <si>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</si>
  <si>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</si>
  <si>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</si>
  <si>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</si>
  <si>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</si>
  <si>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</si>
  <si>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</si>
  <si>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</si>
  <si>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</si>
  <si>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</si>
  <si>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</si>
  <si>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</si>
  <si>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</si>
  <si>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</si>
  <si>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</si>
  <si>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</si>
  <si>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</si>
  <si>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</si>
  <si>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</si>
  <si>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</si>
  <si>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</si>
  <si>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</si>
  <si>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</si>
  <si>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</si>
  <si>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</si>
  <si>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</si>
  <si>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</si>
  <si>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</si>
  <si>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</si>
  <si>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</si>
  <si>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</si>
  <si>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</si>
  <si>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</si>
  <si>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</si>
  <si>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</si>
  <si>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</si>
  <si>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</si>
  <si>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</si>
  <si>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</si>
  <si>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</si>
  <si>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</si>
  <si>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</si>
  <si>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</si>
  <si>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</si>
  <si>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</si>
  <si>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</si>
  <si>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</si>
  <si>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</si>
  <si>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</si>
  <si>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</si>
  <si>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</si>
  <si>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</si>
  <si>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</si>
  <si>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</si>
  <si>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</si>
  <si>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</si>
  <si>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</si>
  <si>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</si>
  <si>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</si>
  <si>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</si>
  <si>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</si>
  <si>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</si>
  <si>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</si>
  <si>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</si>
  <si>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</si>
  <si>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</si>
  <si>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</si>
  <si>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</si>
  <si>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</si>
  <si>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</si>
  <si>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</si>
  <si>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</si>
  <si>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</si>
  <si>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</si>
  <si>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</si>
  <si>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</si>
  <si>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</si>
  <si>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</si>
  <si>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</si>
  <si>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</si>
  <si>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</si>
  <si>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</si>
  <si>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</si>
  <si>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</si>
  <si>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</si>
  <si>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</si>
  <si>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</si>
  <si>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</si>
  <si>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</si>
  <si>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</si>
  <si>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</si>
  <si>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</si>
  <si>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</si>
  <si>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</si>
  <si>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</si>
  <si>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</si>
  <si>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</si>
  <si>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</si>
  <si>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</si>
  <si>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</si>
  <si>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</si>
  <si>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</si>
  <si>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</si>
  <si>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</si>
  <si>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</si>
  <si>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</si>
  <si>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</si>
  <si>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</si>
  <si>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</si>
  <si>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</si>
  <si>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</si>
  <si>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</si>
  <si>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</si>
  <si>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</si>
  <si>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</si>
  <si>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</si>
  <si>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</si>
  <si>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</si>
  <si>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</si>
  <si>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</si>
  <si>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</si>
  <si>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</si>
  <si>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</si>
  <si>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</si>
  <si>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</si>
  <si>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</si>
  <si>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</si>
  <si>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</si>
  <si>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</si>
  <si>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</si>
  <si>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</si>
  <si>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</si>
  <si>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</si>
  <si>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</si>
  <si>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</si>
  <si>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</si>
  <si>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</si>
  <si>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</si>
  <si>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</si>
  <si>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</si>
  <si>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</si>
  <si>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</si>
  <si>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</si>
  <si>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</si>
  <si>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</si>
  <si>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</si>
  <si>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</si>
  <si>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</si>
  <si>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</si>
  <si>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</si>
  <si>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</si>
  <si>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</si>
  <si>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</si>
  <si>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</si>
  <si>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</si>
  <si>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</si>
  <si>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</si>
  <si>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</si>
  <si>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</si>
  <si>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</si>
  <si>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</si>
  <si>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</si>
  <si>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</si>
  <si>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</si>
  <si>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</si>
  <si>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</si>
  <si>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</si>
  <si>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</si>
  <si>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</si>
  <si>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</si>
  <si>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</si>
  <si>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</si>
  <si>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</si>
  <si>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</si>
  <si>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</si>
  <si>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</si>
  <si>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</si>
  <si>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</si>
  <si>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</si>
  <si>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</si>
  <si>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</si>
  <si>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</si>
  <si>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</si>
  <si>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</si>
  <si>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</si>
  <si>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</si>
  <si>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</si>
  <si>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</si>
  <si>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</si>
  <si>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</si>
  <si>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</si>
  <si>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</si>
  <si>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</si>
  <si>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</si>
  <si>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</si>
  <si>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</si>
  <si>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</si>
  <si>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</si>
  <si>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</si>
  <si>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</si>
  <si>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</si>
  <si>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</si>
  <si>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</si>
  <si>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</si>
  <si>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</si>
  <si>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</si>
  <si>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</si>
  <si>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</si>
  <si>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</si>
  <si>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</si>
  <si>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</si>
  <si>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</si>
  <si>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</si>
  <si>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</si>
  <si>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</si>
  <si>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</si>
  <si>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</si>
  <si>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</si>
  <si>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</si>
  <si>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</si>
  <si>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</si>
  <si>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</si>
  <si>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</si>
  <si>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</si>
  <si>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</si>
  <si>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</si>
  <si>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</si>
  <si>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</si>
  <si>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</si>
  <si>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</si>
  <si>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</si>
  <si>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</si>
  <si>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</si>
  <si>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</si>
  <si>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</si>
  <si>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</si>
  <si>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</si>
  <si>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</si>
  <si>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</si>
  <si>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</si>
  <si>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</si>
  <si>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</si>
  <si>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</si>
  <si>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</si>
  <si>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</si>
  <si>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</si>
  <si>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</si>
  <si>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</si>
  <si>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</si>
  <si>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</si>
  <si>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</si>
  <si>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</si>
  <si>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</si>
  <si>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</si>
  <si>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</si>
  <si>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</si>
  <si>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</si>
  <si>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</si>
  <si>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</si>
  <si>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</si>
  <si>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</si>
  <si>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</si>
  <si>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</si>
  <si>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</si>
  <si>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</si>
  <si>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</si>
  <si>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</si>
  <si>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</si>
  <si>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</si>
  <si>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</si>
  <si>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</si>
  <si>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</si>
  <si>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</si>
  <si>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</si>
  <si>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</si>
  <si>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</si>
  <si>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</si>
  <si>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</si>
  <si>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</si>
  <si>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</si>
  <si>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</si>
  <si>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</si>
  <si>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</si>
  <si>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</si>
  <si>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</si>
  <si>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</si>
  <si>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</si>
  <si>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</si>
  <si>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</si>
  <si>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</si>
  <si>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</si>
  <si>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</si>
  <si>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</si>
  <si>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</si>
  <si>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</si>
  <si>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</si>
  <si>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</si>
  <si>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</si>
  <si>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</si>
  <si>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</si>
  <si>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</si>
  <si>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</si>
  <si>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</si>
  <si>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</si>
  <si>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</si>
  <si>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</si>
  <si>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</si>
  <si>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</si>
  <si>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</si>
  <si>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</si>
  <si>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</si>
  <si>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</si>
  <si>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</si>
  <si>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</si>
  <si>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</si>
  <si>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</si>
  <si>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</si>
  <si>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</si>
  <si>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</si>
  <si>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</si>
  <si>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</si>
  <si>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</si>
  <si>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</si>
  <si>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</si>
  <si>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</si>
  <si>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</si>
  <si>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</si>
  <si>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</si>
  <si>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</si>
  <si>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</si>
  <si>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</si>
  <si>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</si>
  <si>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</si>
  <si>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</si>
  <si>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</si>
  <si>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</si>
  <si>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</si>
  <si>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</si>
  <si>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</si>
  <si>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</si>
  <si>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</si>
  <si>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</si>
  <si>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</si>
  <si>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</si>
  <si>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</si>
  <si>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</si>
  <si>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</si>
  <si>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</si>
  <si>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</si>
  <si>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</si>
  <si>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</si>
  <si>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</si>
  <si>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</si>
  <si>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</si>
  <si>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</si>
  <si>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</si>
  <si>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</si>
  <si>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</si>
  <si>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</si>
  <si>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</si>
  <si>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</si>
  <si>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</si>
  <si>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</si>
  <si>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</si>
  <si>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</si>
  <si>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</si>
  <si>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</si>
  <si>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</si>
  <si>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</si>
  <si>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</si>
  <si>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</si>
  <si>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</si>
  <si>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</si>
  <si>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</si>
  <si>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</si>
  <si>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</si>
  <si>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</si>
  <si>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</si>
  <si>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</si>
  <si>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</si>
  <si>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</si>
  <si>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</si>
  <si>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</si>
  <si>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</si>
  <si>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</si>
  <si>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</si>
  <si>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</si>
  <si>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</si>
  <si>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</si>
  <si>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</si>
  <si>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</si>
  <si>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</si>
  <si>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</si>
  <si>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</si>
  <si>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</si>
  <si>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</si>
  <si>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</si>
  <si>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</si>
  <si>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</si>
  <si>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</si>
  <si>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</si>
  <si>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</si>
  <si>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</si>
  <si>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</si>
  <si>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</si>
  <si>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</si>
  <si>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</si>
  <si>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</si>
  <si>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</si>
  <si>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</si>
  <si>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</si>
  <si>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</si>
  <si>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</si>
  <si>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</si>
  <si>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</si>
  <si>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</si>
  <si>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</si>
  <si>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</si>
  <si>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</si>
  <si>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</si>
  <si>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</si>
  <si>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</si>
  <si>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</si>
  <si>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</si>
  <si>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</si>
  <si>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</si>
  <si>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</si>
  <si>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</si>
  <si>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</si>
  <si>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</si>
  <si>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</si>
  <si>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</si>
  <si>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</si>
  <si>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</si>
  <si>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</si>
  <si>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</si>
  <si>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</si>
  <si>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</si>
  <si>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</si>
  <si>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</si>
  <si>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</si>
  <si>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</si>
  <si>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</si>
  <si>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</si>
  <si>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</si>
  <si>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</si>
  <si>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</si>
  <si>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</si>
  <si>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</si>
  <si>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</si>
  <si>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</si>
  <si>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</si>
  <si>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</si>
  <si>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</si>
  <si>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</si>
  <si>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</si>
  <si>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</si>
  <si>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</si>
  <si>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</si>
  <si>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</si>
  <si>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</si>
  <si>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</si>
  <si>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</si>
  <si>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</si>
  <si>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</si>
  <si>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</si>
  <si>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</si>
  <si>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</si>
  <si>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</si>
  <si>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</si>
  <si>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</si>
  <si>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</si>
  <si>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</si>
  <si>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</si>
  <si>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</si>
  <si>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</si>
  <si>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</si>
  <si>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</si>
  <si>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</si>
  <si>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</si>
  <si>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</si>
  <si>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</si>
  <si>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</si>
  <si>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</si>
  <si>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</si>
  <si>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</si>
  <si>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</si>
  <si>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</si>
  <si>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</si>
  <si>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</si>
  <si>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</si>
  <si>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</si>
  <si>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</si>
  <si>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</si>
  <si>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</si>
  <si>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</si>
  <si>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</si>
  <si>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</si>
  <si>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</si>
  <si>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</si>
  <si>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</si>
  <si>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</si>
  <si>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</si>
  <si>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</si>
  <si>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</si>
  <si>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</si>
  <si>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</si>
  <si>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</si>
  <si>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</si>
  <si>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</si>
  <si>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</si>
  <si>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</si>
  <si>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</si>
  <si>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</si>
  <si>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</si>
  <si>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</si>
  <si>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</si>
  <si>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</si>
  <si>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</si>
  <si>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</si>
  <si>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</si>
  <si>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</si>
  <si>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</si>
  <si>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</si>
  <si>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</si>
  <si>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</si>
  <si>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</si>
  <si>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</si>
  <si>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</si>
  <si>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</si>
  <si>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</si>
  <si>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</si>
  <si>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</si>
  <si>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</si>
  <si>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</si>
  <si>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</si>
  <si>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</si>
  <si>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</si>
  <si>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</si>
  <si>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</si>
  <si>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</si>
  <si>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</si>
  <si>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</si>
  <si>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</si>
  <si>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</si>
  <si>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</si>
  <si>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</si>
  <si>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</si>
  <si>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</si>
  <si>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</si>
  <si>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</si>
  <si>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</si>
  <si>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</si>
  <si>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</si>
  <si>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</si>
  <si>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</si>
  <si>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</si>
  <si>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</si>
  <si>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</si>
  <si>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</si>
  <si>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</si>
  <si>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</si>
  <si>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</si>
  <si>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</si>
  <si>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</si>
  <si>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</si>
  <si>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</si>
  <si>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</si>
  <si>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</si>
  <si>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</si>
  <si>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</si>
  <si>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</si>
  <si>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</si>
  <si>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</si>
  <si>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</si>
  <si>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</si>
  <si>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</si>
  <si>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</si>
  <si>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</si>
  <si>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</si>
  <si>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</si>
  <si>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</si>
  <si>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</si>
  <si>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</si>
  <si>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</si>
  <si>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</si>
  <si>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</si>
  <si>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</si>
  <si>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</si>
  <si>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</si>
  <si>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</si>
  <si>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</si>
  <si>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</si>
  <si>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</si>
  <si>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</si>
  <si>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</si>
  <si>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</si>
  <si>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</si>
  <si>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</si>
  <si>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</si>
  <si>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</si>
  <si>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</si>
  <si>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</si>
  <si>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</si>
  <si>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</si>
  <si>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</si>
  <si>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</si>
  <si>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</si>
  <si>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</si>
  <si>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</si>
  <si>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</si>
  <si>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</si>
  <si>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</si>
  <si>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</si>
  <si>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</si>
  <si>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</si>
  <si>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</si>
  <si>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</si>
  <si>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</si>
  <si>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</si>
  <si>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</si>
  <si>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</si>
  <si>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</si>
  <si>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</si>
  <si>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</si>
  <si>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</si>
  <si>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</si>
  <si>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</si>
  <si>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</si>
  <si>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</si>
  <si>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</si>
  <si>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</si>
  <si>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</si>
  <si>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</si>
  <si>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</si>
  <si>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</si>
  <si>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</si>
  <si>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</si>
  <si>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</si>
  <si>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</si>
  <si>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</si>
  <si>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</si>
  <si>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</si>
  <si>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</si>
  <si>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</si>
  <si>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</si>
  <si>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</si>
  <si>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</si>
  <si>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</si>
  <si>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</si>
  <si>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</si>
  <si>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</si>
  <si>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</si>
  <si>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</si>
  <si>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</si>
  <si>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</si>
  <si>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</si>
  <si>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</si>
  <si>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</si>
  <si>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</si>
  <si>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</si>
  <si>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</si>
  <si>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</si>
  <si>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</si>
  <si>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</si>
  <si>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</si>
  <si>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</si>
  <si>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</si>
  <si>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</si>
  <si>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</si>
  <si>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</si>
  <si>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</si>
  <si>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</si>
  <si>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</si>
  <si>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</si>
  <si>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</si>
  <si>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</si>
  <si>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</si>
  <si>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</si>
  <si>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</si>
  <si>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</si>
  <si>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</si>
  <si>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</si>
  <si>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</si>
  <si>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</si>
  <si>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</si>
  <si>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</si>
  <si>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</si>
  <si>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</si>
  <si>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</si>
  <si>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</si>
  <si>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</si>
  <si>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</si>
  <si>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</si>
  <si>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</si>
  <si>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</si>
  <si>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</si>
  <si>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</si>
  <si>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</si>
  <si>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</si>
  <si>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</si>
  <si>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</si>
  <si>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</si>
  <si>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</si>
  <si>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</si>
  <si>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</si>
  <si>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</si>
  <si>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</si>
  <si>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</si>
  <si>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</si>
  <si>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</si>
  <si>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</si>
  <si>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</si>
  <si>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</si>
  <si>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</si>
  <si>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</si>
  <si>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</si>
  <si>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</si>
  <si>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</si>
  <si>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</si>
  <si>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</si>
  <si>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</si>
  <si>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</si>
  <si>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</si>
  <si>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</si>
  <si>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</si>
  <si>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</si>
  <si>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</si>
  <si>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</si>
  <si>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</si>
  <si>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</si>
  <si>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</si>
  <si>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</si>
  <si>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</si>
  <si>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</si>
  <si>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</si>
  <si>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</si>
  <si>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</si>
  <si>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</si>
  <si>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</si>
  <si>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</si>
  <si>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</si>
  <si>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</si>
  <si>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</si>
  <si>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</si>
  <si>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</si>
  <si>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</si>
  <si>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</si>
  <si>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</si>
  <si>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</si>
  <si>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</si>
  <si>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</si>
  <si>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</si>
  <si>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</si>
  <si>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</si>
  <si>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</si>
  <si>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</si>
  <si>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</si>
  <si>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</si>
  <si>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</si>
  <si>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</si>
  <si>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</si>
  <si>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</si>
  <si>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</si>
  <si>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</si>
  <si>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</si>
  <si>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</si>
  <si>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</si>
  <si>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</si>
  <si>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</si>
  <si>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</si>
  <si>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</si>
  <si>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</si>
  <si>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</si>
  <si>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</si>
  <si>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</si>
  <si>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</si>
  <si>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</si>
  <si>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</si>
  <si>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</si>
  <si>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</si>
  <si>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</si>
  <si>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</si>
  <si>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</si>
  <si>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</si>
  <si>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</si>
  <si>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</si>
  <si>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</si>
  <si>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</si>
  <si>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</si>
  <si>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</si>
  <si>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</si>
  <si>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</si>
  <si>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</si>
  <si>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</si>
  <si>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</si>
  <si>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</si>
  <si>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</si>
  <si>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</si>
  <si>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</si>
  <si>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</si>
  <si>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</si>
  <si>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</si>
  <si>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</si>
  <si>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</si>
  <si>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</si>
  <si>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</si>
  <si>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</si>
  <si>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</si>
  <si>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</si>
  <si>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</si>
  <si>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</si>
  <si>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</si>
  <si>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</si>
  <si>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</si>
  <si>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</si>
  <si>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</si>
  <si>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</si>
  <si>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</si>
  <si>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</si>
  <si>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</si>
  <si>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</si>
  <si>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</si>
  <si>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</si>
  <si>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</si>
  <si>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</si>
  <si>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</si>
  <si>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</si>
  <si>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</si>
  <si>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</si>
  <si>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</si>
  <si>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</si>
  <si>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Previsão de MC1 as 10:30h</t>
  </si>
  <si>
    <t>TCS/TIN</t>
  </si>
  <si>
    <t>2 barras - 98/532291-532831tg
2 barras - 98/531510-531970tg após descarga segue para TIN, ou TCS se não tiver jornada pra prosseguir</t>
  </si>
  <si>
    <t>Aguardando retorno da escala sobre maquinistas</t>
  </si>
  <si>
    <t>Execução de solda linha principal</t>
  </si>
  <si>
    <t>Pronto as 09h - previsão de faixa as 10h</t>
  </si>
  <si>
    <t>MC1 07:58h</t>
  </si>
  <si>
    <t>Recolha de dormentes</t>
  </si>
  <si>
    <t>MC1 as 08:53</t>
  </si>
  <si>
    <t>Fredson</t>
  </si>
  <si>
    <t>Inspeção de via P1 - PGS a POA</t>
  </si>
  <si>
    <t>Antonio Bezerra</t>
  </si>
  <si>
    <t>Manutenção de AMV</t>
  </si>
  <si>
    <t>MC1 as 09:08h - Licença as 09:17h</t>
  </si>
  <si>
    <t>MC1 as 07:30 - Licença as 07:41h</t>
  </si>
  <si>
    <t xml:space="preserve">Troca de dormentes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</si>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</sst>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5" borderId="13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tabSelected="1" zoomScaleNormal="100" workbookViewId="0">
      <pane xSplit="6" ySplit="5" topLeftCell="BG450" activePane="bottomRight" state="frozen"/>
      <selection pane="bottomRight" activeCell="BJ457" sqref="BJ4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 t="s">
        <v>989</v>
      </c>
      <c r="BN434" s="14" t="s">
        <v>1009</v>
      </c>
      <c r="BO434" s="159" t="s">
        <v>1116</v>
      </c>
      <c r="BP434" s="17" t="s">
        <v>1852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1853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1854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1855</v>
      </c>
      <c r="BK437" s="16" t="s">
        <v>1856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1857</v>
      </c>
      <c r="W438" s="307" t="s">
        <v>1858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1859</v>
      </c>
      <c r="BK438" s="16" t="s">
        <v>1860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1861</v>
      </c>
      <c r="W439" s="307" t="s">
        <v>1862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1863</v>
      </c>
      <c r="BK439" s="16" t="s">
        <v>1864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1863</v>
      </c>
      <c r="BK440" s="16" t="s">
        <v>1864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1865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1866</v>
      </c>
      <c r="BK441" s="16" t="s">
        <v>1867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1868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1869</v>
      </c>
      <c r="N442" s="193" t="s">
        <v>1870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1871</v>
      </c>
      <c r="W442" s="307" t="s">
        <v>1872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1873</v>
      </c>
      <c r="BK442" s="305" t="s">
        <v>1873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1874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1875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1876</v>
      </c>
      <c r="BK443" s="305" t="s">
        <v>1877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1878</v>
      </c>
      <c r="J444" s="204">
        <v>72</v>
      </c>
      <c r="K444" s="204">
        <v>321</v>
      </c>
      <c r="L444" s="204" t="s">
        <v>609</v>
      </c>
      <c r="M444" s="193" t="s">
        <v>1879</v>
      </c>
      <c r="N444" s="193" t="s">
        <v>1880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1881</v>
      </c>
      <c r="W444" s="167" t="s">
        <v>1882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1883</v>
      </c>
      <c r="BK444" s="337" t="s">
        <v>1883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1883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1884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1885</v>
      </c>
      <c r="BK445" s="16" t="s">
        <v>1886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1887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 t="s">
        <v>1888</v>
      </c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1889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1890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414" t="s">
        <v>1891</v>
      </c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1892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 t="s">
        <v>1893</v>
      </c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1</v>
      </c>
      <c r="BI457" s="178"/>
      <c r="BJ457" s="336" t="s">
        <v>1894</v>
      </c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1895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1</v>
      </c>
      <c r="BI458" s="178"/>
      <c r="BJ458" s="336" t="s">
        <v>1896</v>
      </c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1884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 t="s">
        <v>1769</v>
      </c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1897</v>
      </c>
      <c r="W462" s="335" t="s">
        <v>1898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 t="s">
        <v>1769</v>
      </c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1899</v>
      </c>
      <c r="W464" s="335" t="s">
        <v>1900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1</v>
      </c>
      <c r="BI464" s="178"/>
      <c r="BJ464" s="336" t="s">
        <v>1901</v>
      </c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1878</v>
      </c>
      <c r="J465" s="219">
        <v>72</v>
      </c>
      <c r="K465" s="219">
        <v>321</v>
      </c>
      <c r="L465" s="171" t="s">
        <v>609</v>
      </c>
      <c r="M465" s="193" t="s">
        <v>1879</v>
      </c>
      <c r="N465" s="193" t="s">
        <v>1880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1881</v>
      </c>
      <c r="W465" s="335" t="s">
        <v>1882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1</v>
      </c>
      <c r="BI465" s="178"/>
      <c r="BJ465" s="336" t="s">
        <v>1902</v>
      </c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1903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 t="s">
        <v>1769</v>
      </c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1904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1905</v>
      </c>
      <c r="E3" s="291" t="s">
        <v>1906</v>
      </c>
      <c r="F3" s="291" t="s">
        <v>1907</v>
      </c>
      <c r="G3" s="291" t="s">
        <v>1908</v>
      </c>
      <c r="H3" s="291" t="s">
        <v>1909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1910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1911</v>
      </c>
      <c r="G10" s="292" t="s">
        <v>1912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1913</v>
      </c>
      <c r="G11" s="292" t="s">
        <v>1914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1915</v>
      </c>
      <c r="G12" s="292" t="s">
        <v>1914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1916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1917</v>
      </c>
      <c r="C4" s="296" t="s">
        <v>1918</v>
      </c>
      <c r="D4" s="296" t="s">
        <v>1919</v>
      </c>
      <c r="E4" s="296" t="s">
        <v>1920</v>
      </c>
      <c r="F4" s="296" t="s">
        <v>7</v>
      </c>
      <c r="G4" s="296" t="s">
        <v>1921</v>
      </c>
      <c r="H4" s="181"/>
    </row>
    <row r="5" spans="1:8">
      <c r="A5" s="181"/>
      <c r="B5" s="297" t="s">
        <v>1922</v>
      </c>
      <c r="C5" s="297">
        <v>309525</v>
      </c>
      <c r="D5" s="297" t="s">
        <v>1923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1924</v>
      </c>
      <c r="C6" s="297">
        <v>257410</v>
      </c>
      <c r="D6" s="297" t="s">
        <v>1925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1926</v>
      </c>
      <c r="C7" s="297">
        <v>256875</v>
      </c>
      <c r="D7" s="297" t="s">
        <v>1927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1928</v>
      </c>
      <c r="C8" s="297">
        <v>257278</v>
      </c>
      <c r="D8" s="297" t="s">
        <v>1929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1930</v>
      </c>
      <c r="C9" s="297">
        <v>261794</v>
      </c>
      <c r="D9" s="297" t="s">
        <v>1931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1932</v>
      </c>
      <c r="C10" s="297">
        <v>257033</v>
      </c>
      <c r="D10" s="297" t="s">
        <v>1933</v>
      </c>
      <c r="E10" s="297" t="s">
        <v>838</v>
      </c>
      <c r="F10" s="297" t="s">
        <v>194</v>
      </c>
      <c r="G10" s="297" t="s">
        <v>1934</v>
      </c>
      <c r="H10" s="181"/>
    </row>
    <row r="11" spans="1:8">
      <c r="A11" s="181"/>
      <c r="B11" s="297" t="s">
        <v>1935</v>
      </c>
      <c r="C11" s="297">
        <v>396578</v>
      </c>
      <c r="D11" s="297" t="s">
        <v>1936</v>
      </c>
      <c r="E11" s="297" t="s">
        <v>838</v>
      </c>
      <c r="F11" s="297" t="s">
        <v>194</v>
      </c>
      <c r="G11" s="297" t="s">
        <v>1934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1937</v>
      </c>
      <c r="W1" s="405"/>
      <c r="X1" s="405"/>
      <c r="Y1" s="103"/>
    </row>
    <row r="2" spans="1:25" s="100" customFormat="1" ht="11.25" customHeight="1">
      <c r="A2" s="104" t="s">
        <v>1938</v>
      </c>
      <c r="B2" s="104" t="s">
        <v>1939</v>
      </c>
      <c r="C2" s="104" t="s">
        <v>605</v>
      </c>
      <c r="D2" s="105" t="s">
        <v>1178</v>
      </c>
      <c r="E2" s="105" t="s">
        <v>1179</v>
      </c>
      <c r="F2" s="105" t="s">
        <v>1940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1941</v>
      </c>
      <c r="U2" s="107" t="s">
        <v>1181</v>
      </c>
      <c r="V2" s="102">
        <f ca="1">TODAY()-1</f>
        <v>46049</v>
      </c>
      <c r="W2" s="102">
        <f ca="1">V2-1</f>
        <v>46048</v>
      </c>
      <c r="X2" s="102">
        <f ca="1">W2-1</f>
        <v>46047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800</v>
      </c>
      <c r="W7" s="111">
        <f ca="1">_xlfn.XLOOKUP(G7&amp;$W$2,BS_CONTROLE[CHAVE],BS_CONTROLE[Quantidade_11],"-")</f>
        <v>4703</v>
      </c>
      <c r="X7" s="111">
        <f ca="1">_xlfn.XLOOKUP(G7&amp;$X$2,BS_CONTROLE[CHAVE],BS_CONTROLE[Quantidade_11],"-")</f>
        <v>1353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27</v>
      </c>
      <c r="W9" s="111">
        <f ca="1">_xlfn.XLOOKUP(G9&amp;$W$2,BS_CONTROLE[CHAVE],BS_CONTROLE[Quantidade_11],"-")</f>
        <v>0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800</v>
      </c>
      <c r="W10" s="111">
        <f ca="1">_xlfn.XLOOKUP(G10&amp;$W$2,BS_CONTROLE[CHAVE],BS_CONTROLE[Quantidade_11],"-")</f>
        <v>4703</v>
      </c>
      <c r="X10" s="111">
        <f ca="1">_xlfn.XLOOKUP(G10&amp;$X$2,BS_CONTROLE[CHAVE],BS_CONTROLE[Quantidade_11],"-")</f>
        <v>1353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624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27</v>
      </c>
      <c r="W16" s="111">
        <f ca="1">_xlfn.XLOOKUP(G16&amp;$W$2,BS_CONTROLE[CHAVE],BS_CONTROLE[Quantidade_11],"-")</f>
        <v>0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800</v>
      </c>
      <c r="W18" s="111">
        <f ca="1">_xlfn.XLOOKUP(G18&amp;$W$2,BS_CONTROLE[CHAVE],BS_CONTROLE[Quantidade_11],"-")</f>
        <v>4703</v>
      </c>
      <c r="X18" s="111">
        <f ca="1">_xlfn.XLOOKUP(G18&amp;$X$2,BS_CONTROLE[CHAVE],BS_CONTROLE[Quantidade_11],"-")</f>
        <v>1353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624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800</v>
      </c>
      <c r="W23" s="111">
        <f ca="1">_xlfn.XLOOKUP(G23&amp;$W$2,BS_CONTROLE[CHAVE],BS_CONTROLE[Quantidade_11],"-")</f>
        <v>4703</v>
      </c>
      <c r="X23" s="111">
        <f ca="1">_xlfn.XLOOKUP(G23&amp;$X$2,BS_CONTROLE[CHAVE],BS_CONTROLE[Quantidade_11],"-")</f>
        <v>1353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27</v>
      </c>
      <c r="W28" s="111">
        <f ca="1">_xlfn.XLOOKUP(G28&amp;$W$2,BS_CONTROLE[CHAVE],BS_CONTROLE[Quantidade_11],"-")</f>
        <v>0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800</v>
      </c>
      <c r="W29" s="111">
        <f ca="1">_xlfn.XLOOKUP(G29&amp;$W$2,BS_CONTROLE[CHAVE],BS_CONTROLE[Quantidade_11],"-")</f>
        <v>4703</v>
      </c>
      <c r="X29" s="111">
        <f ca="1">_xlfn.XLOOKUP(G29&amp;$X$2,BS_CONTROLE[CHAVE],BS_CONTROLE[Quantidade_11],"-")</f>
        <v>1353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624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1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128</v>
      </c>
      <c r="W32" s="111">
        <f ca="1">_xlfn.XLOOKUP(G32&amp;$W$2,BS_CONTROLE[CHAVE],BS_CONTROLE[Quantidade_11],"-")</f>
        <v>180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27</v>
      </c>
      <c r="W35" s="111">
        <f ca="1">_xlfn.XLOOKUP(G35&amp;$W$2,BS_CONTROLE[CHAVE],BS_CONTROLE[Quantidade_11],"-")</f>
        <v>0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800</v>
      </c>
      <c r="W38" s="111">
        <f ca="1">_xlfn.XLOOKUP(G38&amp;$W$2,BS_CONTROLE[CHAVE],BS_CONTROLE[Quantidade_11],"-")</f>
        <v>4703</v>
      </c>
      <c r="X38" s="111">
        <f ca="1">_xlfn.XLOOKUP(G38&amp;$X$2,BS_CONTROLE[CHAVE],BS_CONTROLE[Quantidade_11],"-")</f>
        <v>1353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128</v>
      </c>
      <c r="W44" s="111">
        <f ca="1">_xlfn.XLOOKUP(G44&amp;$W$2,BS_CONTROLE[CHAVE],BS_CONTROLE[Quantidade_11],"-")</f>
        <v>180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624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800</v>
      </c>
      <c r="W52" s="111">
        <f ca="1">_xlfn.XLOOKUP(G52&amp;$W$2,BS_CONTROLE[CHAVE],BS_CONTROLE[Quantidade_11],"-")</f>
        <v>4703</v>
      </c>
      <c r="X52" s="111">
        <f ca="1">_xlfn.XLOOKUP(G52&amp;$X$2,BS_CONTROLE[CHAVE],BS_CONTROLE[Quantidade_11],"-")</f>
        <v>1353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27</v>
      </c>
      <c r="W54" s="111">
        <f ca="1">_xlfn.XLOOKUP(G54&amp;$W$2,BS_CONTROLE[CHAVE],BS_CONTROLE[Quantidade_11],"-")</f>
        <v>0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27</v>
      </c>
      <c r="W55" s="111">
        <f ca="1">_xlfn.XLOOKUP(G55&amp;$W$2,BS_CONTROLE[CHAVE],BS_CONTROLE[Quantidade_11],"-")</f>
        <v>0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1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624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27</v>
      </c>
      <c r="W68" s="111">
        <f ca="1">_xlfn.XLOOKUP(G68&amp;$W$2,BS_CONTROLE[CHAVE],BS_CONTROLE[Quantidade_11],"-")</f>
        <v>0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800</v>
      </c>
      <c r="W70" s="111">
        <f ca="1">_xlfn.XLOOKUP(G70&amp;$W$2,BS_CONTROLE[CHAVE],BS_CONTROLE[Quantidade_11],"-")</f>
        <v>4703</v>
      </c>
      <c r="X70" s="111">
        <f ca="1">_xlfn.XLOOKUP(G70&amp;$X$2,BS_CONTROLE[CHAVE],BS_CONTROLE[Quantidade_11],"-")</f>
        <v>1353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1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27</v>
      </c>
      <c r="W90" s="111">
        <f ca="1">_xlfn.XLOOKUP(G90&amp;$W$2,BS_CONTROLE[CHAVE],BS_CONTROLE[Quantidade_11],"-")</f>
        <v>0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800</v>
      </c>
      <c r="W92" s="111">
        <f ca="1">_xlfn.XLOOKUP(G92&amp;$W$2,BS_CONTROLE[CHAVE],BS_CONTROLE[Quantidade_11],"-")</f>
        <v>4703</v>
      </c>
      <c r="X92" s="111">
        <f ca="1">_xlfn.XLOOKUP(G92&amp;$X$2,BS_CONTROLE[CHAVE],BS_CONTROLE[Quantidade_11],"-")</f>
        <v>1353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1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624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800</v>
      </c>
      <c r="W119" s="111">
        <f ca="1">_xlfn.XLOOKUP(G119&amp;$W$2,BS_CONTROLE[CHAVE],BS_CONTROLE[Quantidade_11],"-")</f>
        <v>4703</v>
      </c>
      <c r="X119" s="111">
        <f ca="1">_xlfn.XLOOKUP(G119&amp;$X$2,BS_CONTROLE[CHAVE],BS_CONTROLE[Quantidade_11],"-")</f>
        <v>1353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27</v>
      </c>
      <c r="W120" s="111">
        <f ca="1">_xlfn.XLOOKUP(G120&amp;$W$2,BS_CONTROLE[CHAVE],BS_CONTROLE[Quantidade_11],"-")</f>
        <v>0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1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800</v>
      </c>
      <c r="W128" s="111">
        <f ca="1">_xlfn.XLOOKUP(G128&amp;$W$2,BS_CONTROLE[CHAVE],BS_CONTROLE[Quantidade_11],"-")</f>
        <v>4703</v>
      </c>
      <c r="X128" s="111">
        <f ca="1">_xlfn.XLOOKUP(G128&amp;$X$2,BS_CONTROLE[CHAVE],BS_CONTROLE[Quantidade_11],"-")</f>
        <v>1353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624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800</v>
      </c>
      <c r="W135" s="111">
        <f ca="1">_xlfn.XLOOKUP(G135&amp;$W$2,BS_CONTROLE[CHAVE],BS_CONTROLE[Quantidade_11],"-")</f>
        <v>4703</v>
      </c>
      <c r="X135" s="111">
        <f ca="1">_xlfn.XLOOKUP(G135&amp;$X$2,BS_CONTROLE[CHAVE],BS_CONTROLE[Quantidade_11],"-")</f>
        <v>1353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27</v>
      </c>
      <c r="W138" s="111">
        <f ca="1">_xlfn.XLOOKUP(G138&amp;$W$2,BS_CONTROLE[CHAVE],BS_CONTROLE[Quantidade_11],"-")</f>
        <v>0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128</v>
      </c>
      <c r="W140" s="111">
        <f ca="1">_xlfn.XLOOKUP(G140&amp;$W$2,BS_CONTROLE[CHAVE],BS_CONTROLE[Quantidade_11],"-")</f>
        <v>180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800</v>
      </c>
      <c r="W156" s="111">
        <f ca="1">_xlfn.XLOOKUP(G156&amp;$W$2,BS_CONTROLE[CHAVE],BS_CONTROLE[Quantidade_11],"-")</f>
        <v>4703</v>
      </c>
      <c r="X156" s="111">
        <f ca="1">_xlfn.XLOOKUP(G156&amp;$X$2,BS_CONTROLE[CHAVE],BS_CONTROLE[Quantidade_11],"-")</f>
        <v>1353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27</v>
      </c>
      <c r="W159" s="111">
        <f ca="1">_xlfn.XLOOKUP(G159&amp;$W$2,BS_CONTROLE[CHAVE],BS_CONTROLE[Quantidade_11],"-")</f>
        <v>0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>
        <f ca="1">_xlfn.XLOOKUP(G160&amp;$V$2,BS_CONTROLE[CHAVE],BS_CONTROLE[Quantidade_11],"-")</f>
        <v>1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624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1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128</v>
      </c>
      <c r="W169" s="111">
        <f ca="1">_xlfn.XLOOKUP(G169&amp;$W$2,BS_CONTROLE[CHAVE],BS_CONTROLE[Quantidade_11],"-")</f>
        <v>180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800</v>
      </c>
      <c r="W182" s="111">
        <f ca="1">_xlfn.XLOOKUP(G182&amp;$W$2,BS_CONTROLE[CHAVE],BS_CONTROLE[Quantidade_11],"-")</f>
        <v>4703</v>
      </c>
      <c r="X182" s="111">
        <f ca="1">_xlfn.XLOOKUP(G182&amp;$X$2,BS_CONTROLE[CHAVE],BS_CONTROLE[Quantidade_11],"-")</f>
        <v>1353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27</v>
      </c>
      <c r="W184" s="111">
        <f ca="1">_xlfn.XLOOKUP(G184&amp;$W$2,BS_CONTROLE[CHAVE],BS_CONTROLE[Quantidade_11],"-")</f>
        <v>0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128</v>
      </c>
      <c r="W190" s="111">
        <f ca="1">_xlfn.XLOOKUP(G190&amp;$W$2,BS_CONTROLE[CHAVE],BS_CONTROLE[Quantidade_11],"-")</f>
        <v>180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1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800</v>
      </c>
      <c r="W204" s="111">
        <f ca="1">_xlfn.XLOOKUP(G204&amp;$W$2,BS_CONTROLE[CHAVE],BS_CONTROLE[Quantidade_11],"-")</f>
        <v>4703</v>
      </c>
      <c r="X204" s="111">
        <f ca="1">_xlfn.XLOOKUP(G204&amp;$X$2,BS_CONTROLE[CHAVE],BS_CONTROLE[Quantidade_11],"-")</f>
        <v>1353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27</v>
      </c>
      <c r="W210" s="111">
        <f ca="1">_xlfn.XLOOKUP(G210&amp;$W$2,BS_CONTROLE[CHAVE],BS_CONTROLE[Quantidade_11],"-")</f>
        <v>0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128</v>
      </c>
      <c r="W212" s="111">
        <f ca="1">_xlfn.XLOOKUP(G212&amp;$W$2,BS_CONTROLE[CHAVE],BS_CONTROLE[Quantidade_11],"-")</f>
        <v>180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1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800</v>
      </c>
      <c r="W227" s="111">
        <f ca="1">_xlfn.XLOOKUP(G227&amp;$W$2,BS_CONTROLE[CHAVE],BS_CONTROLE[Quantidade_11],"-")</f>
        <v>4703</v>
      </c>
      <c r="X227" s="111">
        <f ca="1">_xlfn.XLOOKUP(G227&amp;$X$2,BS_CONTROLE[CHAVE],BS_CONTROLE[Quantidade_11],"-")</f>
        <v>1353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27</v>
      </c>
      <c r="W229" s="111">
        <f ca="1">_xlfn.XLOOKUP(G229&amp;$W$2,BS_CONTROLE[CHAVE],BS_CONTROLE[Quantidade_11],"-")</f>
        <v>0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>
        <f ca="1">_xlfn.XLOOKUP(G232&amp;$V$2,BS_CONTROLE[CHAVE],BS_CONTROLE[Quantidade_11],"-")</f>
        <v>1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624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1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800</v>
      </c>
      <c r="W253" s="111">
        <f ca="1">_xlfn.XLOOKUP(G253&amp;$W$2,BS_CONTROLE[CHAVE],BS_CONTROLE[Quantidade_11],"-")</f>
        <v>4703</v>
      </c>
      <c r="X253" s="111">
        <f ca="1">_xlfn.XLOOKUP(G253&amp;$X$2,BS_CONTROLE[CHAVE],BS_CONTROLE[Quantidade_11],"-")</f>
        <v>1353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27</v>
      </c>
      <c r="W256" s="111">
        <f ca="1">_xlfn.XLOOKUP(G256&amp;$W$2,BS_CONTROLE[CHAVE],BS_CONTROLE[Quantidade_11],"-")</f>
        <v>0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1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800</v>
      </c>
      <c r="W269" s="111">
        <f ca="1">_xlfn.XLOOKUP(G269&amp;$W$2,BS_CONTROLE[CHAVE],BS_CONTROLE[Quantidade_11],"-")</f>
        <v>4703</v>
      </c>
      <c r="X269" s="111">
        <f ca="1">_xlfn.XLOOKUP(G269&amp;$X$2,BS_CONTROLE[CHAVE],BS_CONTROLE[Quantidade_11],"-")</f>
        <v>1353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27</v>
      </c>
      <c r="W271" s="111">
        <f ca="1">_xlfn.XLOOKUP(G271&amp;$W$2,BS_CONTROLE[CHAVE],BS_CONTROLE[Quantidade_11],"-")</f>
        <v>0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800</v>
      </c>
      <c r="W278" s="111">
        <f ca="1">_xlfn.XLOOKUP(G278&amp;$W$2,BS_CONTROLE[CHAVE],BS_CONTROLE[Quantidade_11],"-")</f>
        <v>4703</v>
      </c>
      <c r="X278" s="111">
        <f ca="1">_xlfn.XLOOKUP(G278&amp;$X$2,BS_CONTROLE[CHAVE],BS_CONTROLE[Quantidade_11],"-")</f>
        <v>1353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27</v>
      </c>
      <c r="W281" s="111">
        <f ca="1">_xlfn.XLOOKUP(G281&amp;$W$2,BS_CONTROLE[CHAVE],BS_CONTROLE[Quantidade_11],"-")</f>
        <v>0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27</v>
      </c>
      <c r="W285" s="111">
        <f ca="1">_xlfn.XLOOKUP(G285&amp;$W$2,BS_CONTROLE[CHAVE],BS_CONTROLE[Quantidade_11],"-")</f>
        <v>0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624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1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128</v>
      </c>
      <c r="W292" s="111">
        <f ca="1">_xlfn.XLOOKUP(G292&amp;$W$2,BS_CONTROLE[CHAVE],BS_CONTROLE[Quantidade_11],"-")</f>
        <v>180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800</v>
      </c>
      <c r="W299" s="111">
        <f ca="1">_xlfn.XLOOKUP(G299&amp;$W$2,BS_CONTROLE[CHAVE],BS_CONTROLE[Quantidade_11],"-")</f>
        <v>4703</v>
      </c>
      <c r="X299" s="111">
        <f ca="1">_xlfn.XLOOKUP(G299&amp;$X$2,BS_CONTROLE[CHAVE],BS_CONTROLE[Quantidade_11],"-")</f>
        <v>1353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27</v>
      </c>
      <c r="W300" s="111">
        <f ca="1">_xlfn.XLOOKUP(G300&amp;$W$2,BS_CONTROLE[CHAVE],BS_CONTROLE[Quantidade_11],"-")</f>
        <v>0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1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128</v>
      </c>
      <c r="W304" s="111">
        <f ca="1">_xlfn.XLOOKUP(G304&amp;$W$2,BS_CONTROLE[CHAVE],BS_CONTROLE[Quantidade_11],"-")</f>
        <v>180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624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800</v>
      </c>
      <c r="W311" s="111">
        <f ca="1">_xlfn.XLOOKUP(G311&amp;$W$2,BS_CONTROLE[CHAVE],BS_CONTROLE[Quantidade_11],"-")</f>
        <v>4703</v>
      </c>
      <c r="X311" s="111">
        <f ca="1">_xlfn.XLOOKUP(G311&amp;$X$2,BS_CONTROLE[CHAVE],BS_CONTROLE[Quantidade_11],"-")</f>
        <v>1353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27</v>
      </c>
      <c r="W313" s="111">
        <f ca="1">_xlfn.XLOOKUP(G313&amp;$W$2,BS_CONTROLE[CHAVE],BS_CONTROLE[Quantidade_11],"-")</f>
        <v>0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128</v>
      </c>
      <c r="W315" s="111">
        <f ca="1">_xlfn.XLOOKUP(G315&amp;$W$2,BS_CONTROLE[CHAVE],BS_CONTROLE[Quantidade_11],"-")</f>
        <v>180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624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800</v>
      </c>
      <c r="W341" s="111">
        <f ca="1">_xlfn.XLOOKUP(G341&amp;$W$2,BS_CONTROLE[CHAVE],BS_CONTROLE[Quantidade_11],"-")</f>
        <v>4703</v>
      </c>
      <c r="X341" s="111">
        <f ca="1">_xlfn.XLOOKUP(G341&amp;$X$2,BS_CONTROLE[CHAVE],BS_CONTROLE[Quantidade_11],"-")</f>
        <v>1353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128</v>
      </c>
      <c r="W343" s="111">
        <f ca="1">_xlfn.XLOOKUP(G343&amp;$W$2,BS_CONTROLE[CHAVE],BS_CONTROLE[Quantidade_11],"-")</f>
        <v>180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1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624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800</v>
      </c>
      <c r="W370" s="111">
        <f ca="1">_xlfn.XLOOKUP(G370&amp;$W$2,BS_CONTROLE[CHAVE],BS_CONTROLE[Quantidade_11],"-")</f>
        <v>4703</v>
      </c>
      <c r="X370" s="111">
        <f ca="1">_xlfn.XLOOKUP(G370&amp;$X$2,BS_CONTROLE[CHAVE],BS_CONTROLE[Quantidade_11],"-")</f>
        <v>1353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128</v>
      </c>
      <c r="W371" s="111">
        <f ca="1">_xlfn.XLOOKUP(G371&amp;$W$2,BS_CONTROLE[CHAVE],BS_CONTROLE[Quantidade_11],"-")</f>
        <v>180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27</v>
      </c>
      <c r="W372" s="111">
        <f ca="1">_xlfn.XLOOKUP(G372&amp;$W$2,BS_CONTROLE[CHAVE],BS_CONTROLE[Quantidade_11],"-")</f>
        <v>0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1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624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800</v>
      </c>
      <c r="W400" s="111">
        <f ca="1">_xlfn.XLOOKUP(G400&amp;$W$2,BS_CONTROLE[CHAVE],BS_CONTROLE[Quantidade_11],"-")</f>
        <v>4703</v>
      </c>
      <c r="X400" s="111">
        <f ca="1">_xlfn.XLOOKUP(G400&amp;$X$2,BS_CONTROLE[CHAVE],BS_CONTROLE[Quantidade_11],"-")</f>
        <v>1353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27</v>
      </c>
      <c r="W403" s="111">
        <f ca="1">_xlfn.XLOOKUP(G403&amp;$W$2,BS_CONTROLE[CHAVE],BS_CONTROLE[Quantidade_11],"-")</f>
        <v>0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1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800</v>
      </c>
      <c r="W415" s="111">
        <f ca="1">_xlfn.XLOOKUP(G415&amp;$W$2,BS_CONTROLE[CHAVE],BS_CONTROLE[Quantidade_11],"-")</f>
        <v>4703</v>
      </c>
      <c r="X415" s="111">
        <f ca="1">_xlfn.XLOOKUP(G415&amp;$X$2,BS_CONTROLE[CHAVE],BS_CONTROLE[Quantidade_11],"-")</f>
        <v>1353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800</v>
      </c>
      <c r="W421" s="111">
        <f ca="1">_xlfn.XLOOKUP(G421&amp;$W$2,BS_CONTROLE[CHAVE],BS_CONTROLE[Quantidade_11],"-")</f>
        <v>4703</v>
      </c>
      <c r="X421" s="111">
        <f ca="1">_xlfn.XLOOKUP(G421&amp;$X$2,BS_CONTROLE[CHAVE],BS_CONTROLE[Quantidade_11],"-")</f>
        <v>1353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27</v>
      </c>
      <c r="W423" s="111">
        <f ca="1">_xlfn.XLOOKUP(G423&amp;$W$2,BS_CONTROLE[CHAVE],BS_CONTROLE[Quantidade_11],"-")</f>
        <v>0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128</v>
      </c>
      <c r="W426" s="111">
        <f ca="1">_xlfn.XLOOKUP(G426&amp;$W$2,BS_CONTROLE[CHAVE],BS_CONTROLE[Quantidade_11],"-")</f>
        <v>180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1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27</v>
      </c>
      <c r="W430" s="111">
        <f ca="1">_xlfn.XLOOKUP(G430&amp;$W$2,BS_CONTROLE[CHAVE],BS_CONTROLE[Quantidade_11],"-")</f>
        <v>0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800</v>
      </c>
      <c r="W431" s="111">
        <f ca="1">_xlfn.XLOOKUP(G431&amp;$W$2,BS_CONTROLE[CHAVE],BS_CONTROLE[Quantidade_11],"-")</f>
        <v>4703</v>
      </c>
      <c r="X431" s="111">
        <f ca="1">_xlfn.XLOOKUP(G431&amp;$X$2,BS_CONTROLE[CHAVE],BS_CONTROLE[Quantidade_11],"-")</f>
        <v>1353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>
        <f ca="1">_xlfn.XLOOKUP(G434&amp;$V$2,BS_CONTROLE[CHAVE],BS_CONTROLE[Quantidade_11],"-")</f>
        <v>1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624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>
        <f ca="1">_xlfn.XLOOKUP(G436&amp;$V$2,BS_CONTROLE[CHAVE],BS_CONTROLE[Quantidade_11],"-")</f>
        <v>8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1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128</v>
      </c>
      <c r="W438" s="111">
        <f ca="1">_xlfn.XLOOKUP(G438&amp;$W$2,BS_CONTROLE[CHAVE],BS_CONTROLE[Quantidade_11],"-")</f>
        <v>180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>
        <f ca="1">_xlfn.XLOOKUP(G439&amp;$V$2,BS_CONTROLE[CHAVE],BS_CONTROLE[Quantidade_11],"-")</f>
        <v>32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0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800</v>
      </c>
      <c r="W447" s="111">
        <f ca="1">_xlfn.XLOOKUP(G447&amp;$W$2,BS_CONTROLE[CHAVE],BS_CONTROLE[Quantidade_11],"-")</f>
        <v>4703</v>
      </c>
      <c r="X447" s="111">
        <f ca="1">_xlfn.XLOOKUP(G447&amp;$X$2,BS_CONTROLE[CHAVE],BS_CONTROLE[Quantidade_11],"-")</f>
        <v>1353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27</v>
      </c>
      <c r="W451" s="111">
        <f ca="1">_xlfn.XLOOKUP(G451&amp;$W$2,BS_CONTROLE[CHAVE],BS_CONTROLE[Quantidade_11],"-")</f>
        <v>0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128</v>
      </c>
      <c r="W454" s="111">
        <f ca="1">_xlfn.XLOOKUP(G454&amp;$W$2,BS_CONTROLE[CHAVE],BS_CONTROLE[Quantidade_11],"-")</f>
        <v>180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624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0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1942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45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1943</v>
      </c>
      <c r="C2" s="95" t="s">
        <v>1163</v>
      </c>
      <c r="D2" s="95" t="s">
        <v>1165</v>
      </c>
      <c r="E2" s="95" t="s">
        <v>1944</v>
      </c>
      <c r="F2" s="95" t="s">
        <v>1945</v>
      </c>
      <c r="G2" s="95" t="s">
        <v>1946</v>
      </c>
      <c r="H2" s="95" t="s">
        <v>1947</v>
      </c>
      <c r="I2" s="95" t="s">
        <v>1948</v>
      </c>
      <c r="J2" s="95" t="s">
        <v>1949</v>
      </c>
      <c r="K2" s="130" t="s">
        <v>1950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1951</v>
      </c>
      <c r="D5" s="407"/>
      <c r="E5" s="407"/>
      <c r="F5" s="407"/>
      <c r="G5" s="407"/>
      <c r="H5" s="407"/>
      <c r="I5" s="407"/>
      <c r="J5" s="408"/>
      <c r="K5" s="409" t="s">
        <v>1952</v>
      </c>
      <c r="L5" s="410"/>
      <c r="M5" s="410"/>
      <c r="N5" s="410"/>
      <c r="O5" s="411" t="s">
        <v>1953</v>
      </c>
      <c r="P5" s="412"/>
      <c r="Q5" s="413"/>
    </row>
    <row r="6" spans="1:17" s="93" customFormat="1" ht="15.75" customHeight="1">
      <c r="A6" s="87" t="s">
        <v>1940</v>
      </c>
      <c r="B6" s="94" t="s">
        <v>1939</v>
      </c>
      <c r="C6" s="95" t="s">
        <v>1178</v>
      </c>
      <c r="D6" s="96" t="s">
        <v>1179</v>
      </c>
      <c r="E6" s="95" t="s">
        <v>1954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1955</v>
      </c>
      <c r="M6" s="138" t="s">
        <v>628</v>
      </c>
      <c r="N6" s="139" t="s">
        <v>1173</v>
      </c>
      <c r="O6" s="233" t="s">
        <v>1216</v>
      </c>
      <c r="P6" s="152"/>
      <c r="Q6" s="182" t="s">
        <v>1956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1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1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1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>
        <f>IF(FN_MC!BH465="","*",FN_MC!BH465)</f>
        <v>1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1956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2026-01-28T12:28:33Z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