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364" documentId="120_S{118792C3-22EF-5104-A093-F22BFE3913F3}" xr6:coauthVersionLast="47" xr6:coauthVersionMax="47" xr10:uidLastSave="{C343FF4E-4141-40FE-A780-167E655BBE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8" i="1" l="1" a="1"/>
  <c r="N408" i="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L405" i="1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<sst xmlns="http://schemas.openxmlformats.org/spreadsheetml/2006/main" count="12016" uniqueCount="1977">
  <si>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</si>
  <si>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</si>
  <si>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</si>
  <si>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</si>
  <si>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</si>
  <si>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</si>
  <si>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</si>
  <si>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</si>
  <si>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</si>
  <si>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</si>
  <si>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</si>
  <si>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</si>
  <si>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</si>
  <si>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</si>
  <si>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</si>
  <si>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</si>
  <si>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</si>
  <si>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</si>
  <si>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</si>
  <si>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</si>
  <si>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</si>
  <si>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</si>
  <si>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</si>
  <si>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</si>
  <si>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</si>
  <si>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</si>
  <si>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</si>
  <si>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</si>
  <si>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</si>
  <si>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</si>
  <si>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</si>
  <si>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</si>
  <si>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</si>
  <si>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</si>
  <si>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</si>
  <si>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</si>
  <si>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</si>
  <si>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</si>
  <si>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</si>
  <si>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</si>
  <si>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</si>
  <si>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</si>
  <si>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</si>
  <si>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</si>
  <si>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</si>
  <si>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</si>
  <si>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</si>
  <si>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</si>
  <si>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</si>
  <si>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</si>
  <si>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</si>
  <si>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</si>
  <si>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</si>
  <si>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</si>
  <si>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</si>
  <si>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</si>
  <si>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</si>
  <si>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</si>
  <si>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</si>
  <si>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</si>
  <si>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</si>
  <si>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</si>
  <si>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</si>
  <si>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</si>
  <si>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</si>
  <si>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</si>
  <si>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</si>
  <si>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</si>
  <si>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</si>
  <si>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</si>
  <si>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</si>
  <si>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</si>
  <si>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</si>
  <si>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</si>
  <si>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</si>
  <si>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</si>
  <si>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</si>
  <si>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</si>
  <si>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</si>
  <si>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</si>
  <si>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</si>
  <si>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</si>
  <si>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</si>
  <si>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</si>
  <si>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</si>
  <si>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</si>
  <si>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</si>
  <si>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</si>
  <si>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</si>
  <si>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</si>
  <si>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</si>
  <si>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</si>
  <si>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</si>
  <si>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</si>
  <si>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</si>
  <si>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</si>
  <si>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</si>
  <si>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</si>
  <si>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</si>
  <si>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</si>
  <si>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</si>
  <si>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</si>
  <si>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</si>
  <si>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</si>
  <si>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</si>
  <si>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</si>
  <si>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</si>
  <si>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</si>
  <si>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</si>
  <si>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</si>
  <si>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</si>
  <si>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</si>
  <si>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</si>
  <si>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</si>
  <si>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</si>
  <si>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</si>
  <si>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</si>
  <si>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</si>
  <si>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</si>
  <si>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</si>
  <si>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</si>
  <si>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</si>
  <si>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</si>
  <si>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</si>
  <si>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</si>
  <si>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</si>
  <si>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</si>
  <si>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</si>
  <si>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</si>
  <si>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</si>
  <si>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</si>
  <si>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</si>
  <si>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</si>
  <si>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</si>
  <si>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</si>
  <si>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</si>
  <si>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</si>
  <si>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</si>
  <si>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</si>
  <si>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</si>
  <si>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</si>
  <si>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</si>
  <si>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</si>
  <si>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</si>
  <si>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</si>
  <si>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</si>
  <si>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</si>
  <si>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</si>
  <si>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</si>
  <si>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</si>
  <si>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</si>
  <si>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</si>
  <si>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</si>
  <si>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</si>
  <si>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</si>
  <si>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</si>
  <si>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</si>
  <si>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</si>
  <si>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</si>
  <si>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</si>
  <si>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</si>
  <si>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</si>
  <si>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</si>
  <si>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</si>
  <si>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</si>
  <si>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</si>
  <si>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</si>
  <si>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</si>
  <si>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</si>
  <si>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</si>
  <si>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</si>
  <si>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</si>
  <si>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</si>
  <si>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</si>
  <si>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</si>
  <si>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</si>
  <si>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</si>
  <si>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</si>
  <si>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</si>
  <si>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</si>
  <si>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</si>
  <si>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</si>
  <si>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</si>
  <si>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</si>
  <si>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</si>
  <si>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</si>
  <si>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</si>
  <si>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</si>
  <si>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</si>
  <si>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</si>
  <si>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</si>
  <si>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</si>
  <si>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</si>
  <si>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</si>
  <si>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</si>
  <si>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</si>
  <si>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</si>
  <si>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</si>
  <si>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</si>
  <si>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</si>
  <si>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</si>
  <si>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</si>
  <si>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</si>
  <si>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</si>
  <si>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</si>
  <si>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</si>
  <si>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</si>
  <si>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</si>
  <si>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</si>
  <si>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</si>
  <si>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</si>
  <si>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</si>
  <si>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</si>
  <si>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</si>
  <si>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</si>
  <si>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</si>
  <si>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</si>
  <si>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</si>
  <si>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</si>
  <si>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</si>
  <si>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</si>
  <si>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</si>
  <si>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</si>
  <si>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</si>
  <si>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</si>
  <si>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</si>
  <si>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</si>
  <si>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</si>
  <si>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</si>
  <si>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</si>
  <si>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</si>
  <si>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</si>
  <si>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</si>
  <si>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</si>
  <si>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</si>
  <si>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</si>
  <si>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</si>
  <si>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</si>
  <si>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</si>
  <si>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</si>
  <si>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</si>
  <si>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</si>
  <si>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</si>
  <si>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</si>
  <si>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</si>
  <si>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</si>
  <si>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</si>
  <si>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</si>
  <si>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</si>
  <si>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</si>
  <si>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</si>
  <si>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</si>
  <si>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</si>
  <si>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</si>
  <si>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</si>
  <si>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</si>
  <si>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</si>
  <si>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</si>
  <si>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</si>
  <si>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</si>
  <si>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</si>
  <si>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</si>
  <si>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</si>
  <si>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</si>
  <si>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</si>
  <si>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</si>
  <si>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</si>
  <si>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</si>
  <si>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</si>
  <si>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</si>
  <si>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</si>
  <si>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</si>
  <si>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</si>
  <si>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</si>
  <si>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</si>
  <si>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</si>
  <si>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</si>
  <si>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</si>
  <si>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</si>
  <si>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</si>
  <si>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</si>
  <si>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</si>
  <si>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</si>
  <si>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</si>
  <si>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</si>
  <si>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</si>
  <si>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</si>
  <si>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</si>
  <si>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</si>
  <si>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</si>
  <si>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</si>
  <si>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</si>
  <si>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</si>
  <si>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</si>
  <si>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</si>
  <si>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</si>
  <si>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</si>
  <si>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</si>
  <si>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</si>
  <si>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</si>
  <si>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</si>
  <si>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</si>
  <si>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</si>
  <si>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</si>
  <si>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</si>
  <si>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</si>
  <si>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</si>
  <si>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</si>
  <si>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</si>
  <si>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</si>
  <si>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</si>
  <si>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</si>
  <si>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</si>
  <si>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</si>
  <si>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</si>
  <si>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</si>
  <si>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</si>
  <si>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</si>
  <si>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</si>
  <si>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</si>
  <si>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</si>
  <si>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</si>
  <si>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</si>
  <si>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</si>
  <si>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</si>
  <si>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</si>
  <si>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</si>
  <si>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</si>
  <si>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</si>
  <si>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</si>
  <si>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</si>
  <si>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</si>
  <si>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</si>
  <si>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</si>
  <si>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</si>
  <si>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</si>
  <si>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</si>
  <si>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</si>
  <si>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</si>
  <si>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</si>
  <si>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</si>
  <si>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</si>
  <si>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</si>
  <si>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</si>
  <si>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</si>
  <si>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</si>
  <si>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</si>
  <si>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</si>
  <si>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</si>
  <si>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</si>
  <si>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</si>
  <si>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</si>
  <si>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</si>
  <si>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</si>
  <si>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</si>
  <si>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</si>
  <si>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</si>
  <si>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</si>
  <si>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</si>
  <si>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</si>
  <si>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</si>
  <si>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</si>
  <si>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</si>
  <si>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</si>
  <si>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</si>
  <si>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</si>
  <si>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</si>
  <si>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</si>
  <si>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</si>
  <si>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</si>
  <si>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</si>
  <si>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</si>
  <si>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</si>
  <si>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</si>
  <si>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</si>
  <si>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</si>
  <si>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</si>
  <si>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</si>
  <si>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</si>
  <si>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</si>
  <si>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</si>
  <si>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</si>
  <si>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</si>
  <si>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</si>
  <si>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</si>
  <si>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</si>
  <si>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</si>
  <si>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</si>
  <si>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</si>
  <si>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</si>
  <si>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</si>
  <si>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</si>
  <si>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</si>
  <si>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</si>
  <si>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</si>
  <si>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</si>
  <si>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</si>
  <si>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</si>
  <si>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</si>
  <si>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</si>
  <si>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</si>
  <si>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</si>
  <si>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</si>
  <si>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</si>
  <si>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</si>
  <si>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</si>
  <si>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</si>
  <si>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</si>
  <si>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</si>
  <si>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</si>
  <si>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</si>
  <si>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</si>
  <si>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</si>
  <si>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</si>
  <si>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</si>
  <si>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</si>
  <si>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</si>
  <si>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</si>
  <si>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</si>
  <si>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</si>
  <si>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</si>
  <si>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</si>
  <si>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</si>
  <si>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</si>
  <si>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</si>
  <si>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</si>
  <si>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</si>
  <si>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</si>
  <si>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</si>
  <si>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</si>
  <si>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</si>
  <si>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</si>
  <si>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</si>
  <si>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</si>
  <si>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</si>
  <si>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</si>
  <si>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</si>
  <si>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</si>
  <si>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</si>
  <si>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</si>
  <si>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</si>
  <si>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</si>
  <si>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</si>
  <si>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</si>
  <si>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</si>
  <si>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</si>
  <si>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</si>
  <si>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</si>
  <si>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</si>
  <si>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</si>
  <si>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</si>
  <si>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</si>
  <si>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</si>
  <si>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</si>
  <si>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</si>
  <si>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</si>
  <si>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</si>
  <si>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</si>
  <si>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</si>
  <si>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</si>
  <si>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</si>
  <si>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</si>
  <si>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</si>
  <si>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</si>
  <si>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</si>
  <si>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</si>
  <si>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</si>
  <si>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</si>
  <si>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</si>
  <si>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</si>
  <si>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</si>
  <si>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</si>
  <si>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</si>
  <si>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</si>
  <si>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</si>
  <si>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</si>
  <si>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</si>
  <si>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</si>
  <si>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</si>
  <si>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</si>
  <si>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</si>
  <si>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</si>
  <si>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</si>
  <si>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</si>
  <si>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</si>
  <si>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</si>
  <si>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</si>
  <si>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</si>
  <si>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</si>
  <si>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</si>
  <si>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</si>
  <si>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</si>
  <si>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</si>
  <si>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</si>
  <si>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</si>
  <si>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</si>
  <si>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</si>
  <si>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</si>
  <si>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</si>
  <si>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</si>
  <si>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</si>
  <si>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</si>
  <si>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</si>
  <si>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</si>
  <si>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</si>
  <si>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</si>
  <si>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</si>
  <si>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</si>
  <si>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</si>
  <si>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</si>
  <si>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</si>
  <si>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</si>
  <si>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</si>
  <si>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</si>
  <si>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</si>
  <si>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</si>
  <si>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</si>
  <si>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</si>
  <si>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</si>
  <si>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</si>
  <si>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</si>
  <si>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</si>
  <si>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</si>
  <si>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</si>
  <si>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</si>
  <si>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</si>
  <si>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</si>
  <si>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</si>
  <si>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</si>
  <si>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</si>
  <si>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</si>
  <si>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</si>
  <si>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</si>
  <si>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</si>
  <si>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</si>
  <si>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</si>
  <si>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</si>
  <si>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</si>
  <si>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</si>
  <si>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</si>
  <si>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</si>
  <si>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</si>
  <si>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</si>
  <si>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</si>
  <si>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</si>
  <si>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</si>
  <si>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</si>
  <si>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</si>
  <si>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</si>
  <si>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</si>
  <si>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</si>
  <si>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</si>
  <si>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</si>
  <si>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</si>
  <si>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</si>
  <si>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</si>
  <si>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</si>
  <si>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</si>
  <si>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</si>
  <si>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</si>
  <si>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</si>
  <si>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</si>
  <si>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</si>
  <si>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</si>
  <si>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</si>
  <si>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</si>
  <si>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</si>
  <si>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</si>
  <si>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</si>
  <si>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</si>
  <si>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</si>
  <si>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</si>
  <si>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</si>
  <si>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</si>
  <si>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</si>
  <si>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</si>
  <si>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</si>
  <si>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</si>
  <si>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</si>
  <si>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</si>
  <si>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</si>
  <si>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</si>
  <si>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</si>
  <si>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</si>
  <si>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</si>
  <si>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</si>
  <si>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</si>
  <si>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</si>
  <si>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</si>
  <si>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</si>
  <si>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</si>
  <si>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</si>
  <si>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</si>
  <si>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</si>
  <si>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</si>
  <si>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</si>
  <si>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</si>
  <si>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</si>
  <si>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</si>
  <si>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</si>
  <si>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</si>
  <si>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</si>
  <si>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</si>
  <si>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</si>
  <si>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</si>
  <si>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</si>
  <si>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</si>
  <si>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</si>
  <si>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</si>
  <si>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</si>
  <si>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</si>
  <si>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</si>
  <si>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</si>
  <si>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</si>
  <si>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</si>
  <si>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</si>
  <si>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</si>
  <si>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</si>
  <si>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</si>
  <si>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</si>
  <si>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</si>
  <si>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</si>
  <si>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</si>
  <si>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</si>
  <si>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</si>
  <si>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</si>
  <si>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</si>
  <si>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</si>
  <si>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</si>
  <si>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</si>
  <si>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</si>
  <si>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</si>
  <si>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</si>
  <si>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</si>
  <si>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</si>
  <si>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</si>
  <si>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</si>
  <si>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</si>
  <si>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</si>
  <si>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</si>
  <si>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</si>
  <si>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</si>
  <si>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</si>
  <si>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</si>
  <si>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</si>
  <si>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</si>
  <si>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</si>
  <si>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</si>
  <si>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</si>
  <si>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</si>
  <si>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</si>
  <si>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</si>
  <si>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</si>
  <si>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</si>
  <si>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</si>
  <si>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</si>
  <si>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</si>
  <si>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</si>
  <si>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</si>
  <si>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</si>
  <si>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</si>
  <si>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</si>
  <si>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</si>
  <si>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</si>
  <si>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</si>
  <si>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</si>
  <si>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</si>
  <si>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</si>
  <si>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</si>
  <si>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</si>
  <si>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</si>
  <si>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</si>
  <si>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</si>
  <si>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</si>
  <si>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</si>
  <si>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</si>
  <si>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</si>
  <si>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</si>
  <si>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</si>
  <si>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</si>
  <si>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</si>
  <si>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</si>
  <si>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</si>
  <si>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</si>
  <si>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</si>
  <si>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</si>
  <si>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</si>
  <si>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</si>
  <si>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</si>
  <si>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</si>
  <si>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</si>
  <si>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</si>
  <si>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</si>
  <si>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</si>
  <si>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</si>
  <si>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</si>
  <si>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</si>
  <si>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</si>
  <si>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</si>
  <si>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</si>
  <si>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</si>
  <si>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</si>
  <si>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</si>
  <si>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</si>
  <si>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</si>
  <si>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</si>
  <si>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</si>
  <si>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</si>
  <si>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</si>
  <si>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</si>
  <si>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</si>
  <si>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</si>
  <si>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</si>
  <si>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</si>
  <si>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</si>
  <si>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</si>
  <si>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</si>
  <si>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</si>
  <si>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</si>
  <si>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</si>
  <si>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</si>
  <si>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</si>
  <si>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</si>
  <si>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</si>
  <si>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</si>
  <si>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</si>
  <si>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</si>
  <si>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</si>
  <si>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</si>
  <si>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</si>
  <si>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</si>
  <si>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</si>
  <si>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</si>
  <si>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</si>
  <si>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</si>
  <si>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</si>
  <si>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</si>
  <si>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</si>
  <si>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</si>
  <si>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</si>
  <si>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</si>
  <si>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</si>
  <si>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</si>
  <si>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</si>
  <si>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</si>
  <si>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</si>
  <si>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</si>
  <si>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</si>
  <si>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</si>
  <si>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</si>
  <si>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</si>
  <si>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</si>
  <si>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</si>
  <si>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</si>
  <si>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</si>
  <si>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</si>
  <si>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</si>
  <si>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</si>
  <si>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</si>
  <si>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</si>
  <si>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</si>
  <si>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</si>
  <si>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</si>
  <si>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</si>
  <si>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</si>
  <si>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</si>
  <si>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</si>
  <si>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</si>
  <si>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</si>
  <si>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</si>
  <si>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</si>
  <si>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</si>
  <si>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</si>
  <si>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</si>
  <si>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</si>
  <si>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</si>
  <si>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</si>
  <si>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</si>
  <si>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</si>
  <si>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</si>
  <si>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</si>
  <si>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</si>
  <si>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</si>
  <si>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</si>
  <si>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</si>
  <si>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</si>
  <si>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</si>
  <si>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</si>
  <si>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</si>
  <si>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</si>
  <si>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</si>
  <si>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</si>
  <si>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</si>
  <si>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</si>
  <si>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</si>
  <si>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</si>
  <si>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</si>
  <si>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</si>
  <si>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</si>
  <si>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</si>
  <si>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</si>
  <si>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</si>
  <si>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</si>
  <si>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</si>
  <si>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</si>
  <si>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</si>
  <si>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</si>
  <si>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</si>
  <si>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</si>
  <si>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</si>
  <si>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</si>
  <si>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</si>
  <si>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</si>
  <si>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</si>
  <si>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</si>
  <si>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</si>
  <si>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</si>
  <si>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</si>
  <si>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</si>
  <si>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</si>
  <si>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</si>
  <si>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</si>
  <si>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</si>
  <si>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</si>
  <si>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</si>
  <si>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</si>
  <si>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</si>
  <si>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</si>
  <si>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</si>
  <si>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</si>
  <si>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</si>
  <si>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</si>
  <si>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</si>
  <si>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</si>
  <si>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</si>
  <si>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</si>
  <si>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</si>
  <si>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</si>
  <si>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</si>
  <si>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</si>
  <si>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</si>
  <si>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</si>
  <si>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</si>
  <si>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</si>
  <si>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</si>
  <si>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</si>
  <si>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</si>
  <si>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</si>
  <si>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</si>
  <si>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</si>
  <si>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</si>
  <si>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</si>
  <si>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</si>
  <si>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</si>
  <si>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</si>
  <si>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</si>
  <si>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</si>
  <si>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</si>
  <si>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</si>
  <si>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</si>
  <si>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</si>
  <si>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</si>
  <si>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</si>
  <si>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</si>
  <si>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</si>
  <si>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</si>
  <si>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</si>
  <si>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</si>
  <si>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</si>
  <si>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</si>
  <si>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</si>
  <si>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</si>
  <si>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</si>
  <si>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</si>
  <si>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</si>
  <si>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</si>
  <si>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</si>
  <si>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</si>
  <si>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</si>
  <si>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</si>
  <si>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</si>
  <si>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</si>
  <si>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</si>
  <si>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</si>
  <si>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</si>
  <si>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</si>
  <si>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</si>
  <si>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</si>
  <si>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</si>
  <si>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</si>
  <si>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</si>
  <si>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</si>
  <si>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</si>
  <si>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</si>
  <si>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</si>
  <si>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</si>
  <si>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</si>
  <si>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</si>
  <si>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</si>
  <si>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</si>
  <si>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</si>
  <si>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</si>
  <si>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</si>
  <si>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</si>
  <si>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</si>
  <si>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</si>
  <si>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</si>
  <si>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</si>
  <si>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</si>
  <si>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</si>
  <si>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</si>
  <si>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</si>
  <si>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</si>
  <si>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</si>
  <si>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</si>
  <si>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</si>
  <si>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</si>
  <si>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</si>
  <si>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</si>
  <si>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</si>
  <si>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</si>
  <si>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</si>
  <si>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</si>
  <si>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</si>
  <si>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</si>
  <si>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</si>
  <si>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</si>
  <si>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</si>
  <si>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</si>
  <si>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</si>
  <si>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</si>
  <si>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</si>
  <si>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</si>
  <si>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</si>
  <si>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</si>
  <si>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</si>
  <si>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</si>
  <si>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</si>
  <si>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</si>
  <si>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</si>
  <si>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</si>
  <si>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</si>
  <si>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</si>
  <si>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</si>
  <si>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</si>
  <si>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</si>
  <si>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</si>
  <si>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</si>
  <si>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</si>
  <si>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</si>
  <si>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</si>
  <si>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</si>
  <si>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</si>
  <si>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</si>
  <si>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</si>
  <si>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</si>
  <si>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</si>
  <si>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</si>
  <si>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</si>
  <si>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</si>
  <si>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</si>
  <si>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</si>
  <si>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</si>
  <si>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</si>
  <si>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</si>
  <si>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</si>
  <si>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</si>
  <si>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</si>
  <si>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</si>
  <si>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</si>
  <si>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</si>
  <si>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</si>
  <si>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</si>
  <si>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</si>
  <si>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</si>
  <si>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</si>
  <si>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</si>
  <si>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</si>
  <si>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</si>
  <si>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</si>
  <si>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</si>
  <si>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</si>
  <si>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</si>
  <si>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</si>
  <si>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</si>
  <si>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</si>
  <si>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</si>
  <si>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</si>
  <si>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</si>
  <si>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</si>
  <si>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</si>
  <si>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</si>
  <si>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</si>
  <si>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</si>
  <si>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</si>
  <si>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</si>
  <si>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</si>
  <si>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</si>
  <si>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</si>
  <si>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</si>
  <si>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</si>
  <si>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</si>
  <si>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</si>
  <si>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</si>
  <si>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</si>
  <si>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</si>
  <si>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</si>
  <si>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</si>
  <si>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</si>
  <si>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</si>
  <si>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</si>
  <si>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</si>
  <si>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</si>
  <si>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</si>
  <si>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</si>
  <si>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</si>
  <si>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</si>
  <si>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</si>
  <si>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</si>
  <si>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</si>
  <si>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</si>
  <si>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</si>
  <si>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</si>
  <si>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</si>
  <si>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</si>
  <si>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</si>
  <si>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</si>
  <si>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</si>
  <si>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</si>
  <si>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</si>
  <si>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</si>
  <si>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</si>
  <si>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</si>
  <si>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</si>
  <si>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</si>
  <si>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</si>
  <si>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</si>
  <si>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</si>
  <si>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</si>
  <si>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</si>
  <si>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</si>
  <si>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</si>
  <si>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</si>
  <si>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</si>
  <si>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</si>
  <si>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</si>
  <si>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</si>
  <si>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</si>
  <si>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</si>
  <si>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</si>
  <si>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</si>
  <si>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</si>
  <si>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</si>
  <si>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</si>
  <si>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</si>
  <si>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</si>
  <si>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</si>
  <si>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</si>
  <si>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</si>
  <si>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</si>
  <si>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</si>
  <si>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</si>
  <si>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</si>
  <si>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</si>
  <si>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</si>
  <si>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</si>
  <si>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</si>
  <si>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</si>
  <si>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</si>
  <si>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</si>
  <si>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</si>
  <si>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</si>
  <si>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</si>
  <si>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</si>
  <si>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</si>
  <si>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</si>
  <si>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</si>
  <si>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</si>
  <si>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</si>
  <si>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</si>
  <si>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</si>
  <si>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</si>
  <si>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</si>
  <si>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</si>
  <si>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</si>
  <si>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</si>
  <si>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</si>
  <si>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</si>
  <si>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</si>
  <si>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</si>
  <si>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</si>
  <si>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</si>
  <si>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</si>
  <si>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</si>
  <si>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</si>
  <si>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</si>
  <si>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</si>
  <si>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</si>
  <si>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</si>
  <si>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</si>
  <si>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</si>
  <si>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</si>
  <si>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</si>
  <si>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</si>
  <si>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</si>
  <si>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</si>
  <si>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</si>
  <si>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</si>
  <si>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</si>
  <si>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</si>
  <si>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</si>
  <si>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</si>
  <si>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</si>
  <si>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</si>
  <si>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</si>
  <si>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</si>
  <si>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</si>
  <si>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</si>
  <si>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</si>
  <si>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</si>
  <si>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</si>
  <si>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</si>
  <si>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</si>
  <si>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</si>
  <si>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</si>
  <si>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</si>
  <si>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</si>
  <si>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</si>
  <si>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</si>
  <si>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</si>
  <si>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</si>
  <si>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</si>
  <si>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</si>
  <si>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</si>
  <si>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</si>
  <si>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</si>
  <si>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</si>
  <si>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</si>
  <si>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</si>
  <si>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</si>
  <si>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</si>
  <si>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</si>
  <si>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</si>
  <si>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</si>
  <si>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</si>
  <si>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</si>
  <si>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</si>
  <si>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</si>
  <si>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</si>
  <si>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</si>
  <si>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</si>
  <si>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</si>
  <si>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</si>
  <si>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</si>
  <si>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</si>
  <si>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</si>
  <si>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</si>
  <si>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</si>
  <si>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</si>
  <si>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</si>
  <si>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</si>
  <si>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</si>
  <si>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</si>
  <si>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</si>
  <si>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</si>
  <si>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</si>
  <si>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</si>
  <si>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</si>
  <si>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</si>
  <si>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</si>
  <si>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</si>
  <si>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</si>
  <si>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</si>
  <si>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</si>
  <si>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</si>
  <si>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</si>
  <si>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</si>
  <si>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</si>
  <si>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</si>
  <si>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</si>
  <si>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</si>
  <si>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</si>
  <si>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</si>
  <si>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</si>
  <si>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</si>
  <si>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</si>
  <si>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</si>
  <si>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</si>
  <si>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</si>
  <si>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</si>
  <si>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</si>
  <si>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</si>
  <si>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</si>
  <si>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</si>
  <si>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</si>
  <si>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</si>
  <si>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</si>
  <si>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</si>
  <si>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</si>
  <si>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</si>
  <si>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</si>
  <si>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</si>
  <si>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</si>
  <si>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</si>
  <si>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</si>
  <si>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</si>
  <si>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</si>
  <si>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</si>
  <si>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</si>
  <si>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</si>
  <si>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</si>
  <si>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</si>
  <si>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</si>
  <si>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</si>
  <si>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</si>
  <si>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</si>
  <si>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</si>
  <si>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</si>
  <si>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</si>
  <si>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</si>
  <si>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</si>
  <si>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</si>
  <si>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</si>
  <si>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</si>
  <si>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</si>
  <si>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</si>
  <si>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</si>
  <si>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</si>
  <si>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</si>
  <si>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</si>
  <si>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</si>
  <si>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</si>
  <si>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</si>
  <si>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</si>
  <si>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</si>
  <si>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</si>
  <si>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</si>
  <si>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</si>
  <si>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</si>
  <si>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</si>
  <si>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</si>
  <si>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</si>
  <si>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</si>
  <si>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</si>
  <si>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</si>
  <si>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</si>
  <si>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</si>
  <si>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</si>
  <si>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</si>
  <si>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</si>
  <si>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</si>
  <si>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</si>
  <si>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</si>
  <si>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</si>
  <si>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</si>
  <si>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</si>
  <si>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</si>
  <si>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</si>
  <si>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</si>
  <si>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</si>
  <si>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</si>
  <si>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</si>
  <si>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</si>
  <si>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</si>
  <si>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</si>
  <si>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</si>
  <si>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</si>
  <si>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</si>
  <si>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</si>
  <si>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</si>
  <si>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</si>
  <si>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</si>
  <si>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</si>
  <si>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</si>
  <si>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</si>
  <si>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</si>
  <si>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</si>
  <si>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</si>
  <si>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</si>
  <si>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</si>
  <si>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</si>
  <si>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</si>
  <si>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</si>
  <si>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</si>
  <si>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</si>
  <si>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</si>
  <si>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</si>
  <si>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</si>
  <si>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</si>
  <si>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</si>
  <si>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</si>
  <si>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</si>
  <si>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</si>
  <si>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</si>
  <si>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</si>
  <si>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</si>
  <si>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</si>
  <si>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</si>
  <si>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</si>
  <si>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</si>
  <si>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</si>
  <si>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</si>
  <si>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</si>
  <si>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</si>
  <si>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</si>
  <si>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</si>
  <si>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</si>
  <si>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</si>
  <si>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</si>
  <si>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</si>
  <si>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</si>
  <si>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</si>
  <si>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</si>
  <si>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</si>
  <si>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</si>
  <si>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</si>
  <si>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</si>
  <si>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</si>
  <si>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</si>
  <si>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</si>
  <si>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</si>
  <si>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</si>
  <si>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</si>
  <si>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</si>
  <si>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</si>
  <si>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</si>
  <si>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</si>
  <si>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</si>
  <si>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</si>
  <si>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</si>
  <si>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</si>
  <si>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</si>
  <si>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</si>
  <si>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</si>
  <si>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</si>
  <si>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</si>
  <si>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</si>
  <si>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</si>
  <si>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</si>
  <si>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</si>
  <si>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</si>
  <si>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</si>
  <si>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</si>
  <si>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</si>
  <si>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</si>
  <si>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</si>
  <si>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</si>
  <si>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</si>
  <si>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</si>
  <si>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</si>
  <si>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</si>
  <si>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</si>
  <si>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</si>
  <si>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</si>
  <si>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</si>
  <si>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</si>
  <si>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</si>
  <si>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</si>
  <si>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</si>
  <si>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</si>
  <si>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</si>
  <si>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</si>
  <si>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</si>
  <si>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</si>
  <si>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</si>
  <si>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</si>
  <si>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</si>
  <si>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</si>
  <si>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</si>
  <si>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</si>
  <si>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</si>
  <si>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</si>
  <si>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</si>
  <si>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</si>
  <si>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</si>
  <si>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</si>
  <si>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</si>
  <si>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</si>
  <si>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</si>
  <si>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</si>
  <si>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</si>
  <si>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</si>
  <si>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</si>
  <si>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</si>
  <si>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</si>
  <si>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</si>
  <si>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</si>
  <si>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</si>
  <si>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</si>
  <si>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</si>
  <si>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</si>
  <si>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</si>
  <si>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</si>
  <si>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</si>
  <si>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</si>
  <si>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</si>
  <si>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</si>
  <si>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</si>
  <si>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</si>
  <si>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</si>
  <si>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</si>
  <si>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</si>
  <si>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</si>
  <si>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</si>
  <si>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</si>
  <si>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</si>
  <si>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</si>
  <si>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</si>
  <si>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</si>
  <si>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</si>
  <si>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</si>
  <si>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</si>
  <si>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</si>
  <si>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</si>
  <si>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</si>
  <si>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</si>
  <si>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</si>
  <si>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</si>
  <si>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</si>
  <si>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</si>
  <si>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</si>
  <si>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</si>
  <si>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</si>
  <si>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</si>
  <si>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</si>
  <si>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</si>
  <si>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</si>
  <si>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</si>
  <si>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</si>
  <si>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</si>
  <si>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</si>
  <si>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</si>
  <si>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</si>
  <si>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</si>
  <si>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</si>
  <si>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</si>
  <si>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</si>
  <si>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</si>
  <si>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</si>
  <si>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</si>
  <si>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</si>
  <si>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</si>
  <si>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</si>
  <si>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</si>
  <si>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</si>
  <si>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</si>
  <si>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</si>
  <si>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</si>
  <si>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</si>
  <si>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</si>
  <si>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</si>
  <si>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</si>
  <si>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</si>
  <si>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</si>
  <si>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</si>
  <si>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</si>
  <si>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</si>
  <si>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</si>
  <si>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</si>
  <si>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</si>
  <si>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</si>
  <si>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</si>
  <si>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</si>
  <si>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</si>
  <si>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</si>
  <si>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</si>
  <si>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</si>
  <si>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</si>
  <si>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</si>
  <si>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</si>
  <si>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</si>
  <si>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</si>
  <si>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</si>
  <si>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</si>
  <si>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</si>
  <si>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</si>
  <si>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</si>
  <si>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</si>
  <si>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</si>
  <si>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</si>
  <si>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</si>
  <si>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</si>
  <si>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</si>
  <si>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</si>
  <si>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</si>
  <si>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</si>
  <si>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</si>
  <si>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</si>
  <si>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</si>
  <si>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</si>
  <si>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</si>
  <si>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</si>
  <si>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</si>
  <si>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</si>
  <si>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</si>
  <si>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</si>
  <si>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</si>
  <si>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</si>
  <si>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</si>
  <si>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</si>
  <si>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</si>
  <si>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</si>
  <si>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</si>
  <si>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</si>
  <si>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</si>
  <si>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</si>
  <si>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</si>
  <si>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</si>
  <si>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</si>
  <si>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</si>
  <si>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</si>
  <si>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</si>
  <si>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</si>
  <si>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</si>
  <si>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</si>
  <si>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</si>
  <si>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</si>
  <si>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</si>
  <si>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</si>
  <si>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</si>
  <si>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</si>
  <si>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</si>
  <si>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</si>
  <si>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</si>
  <si>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</si>
  <si>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</si>
  <si>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</si>
  <si>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</si>
  <si>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</si>
  <si>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</si>
  <si>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</si>
  <si>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</si>
  <si>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</si>
  <si>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</si>
  <si>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</si>
  <si>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</si>
  <si>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</si>
  <si>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</si>
  <si>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</si>
  <si>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</si>
  <si>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</si>
  <si>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</si>
  <si>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</si>
  <si>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</si>
  <si>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</si>
  <si>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</si>
  <si>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</si>
  <si>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</si>
  <si>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</si>
  <si>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</si>
  <si>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</si>
  <si>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</si>
  <si>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</si>
  <si>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</si>
  <si>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</si>
  <si>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</si>
  <si>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</si>
  <si>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</si>
  <si>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</si>
  <si>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</si>
  <si>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</si>
  <si>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</si>
  <si>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</si>
  <si>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</si>
  <si>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</si>
  <si>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</si>
  <si>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</si>
  <si>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</si>
  <si>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</si>
  <si>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</si>
  <si>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</si>
  <si>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</si>
  <si>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</si>
  <si>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</si>
  <si>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</si>
  <si>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</si>
  <si>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</si>
  <si>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</si>
  <si>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</si>
  <si>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</si>
  <si>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</si>
  <si>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</si>
  <si>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</si>
  <si>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</si>
  <si>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</si>
  <si>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</si>
  <si>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</si>
  <si>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</si>
  <si>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</si>
  <si>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</si>
  <si>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</si>
  <si>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</si>
  <si>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</si>
  <si>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</si>
  <si>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</si>
  <si>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</si>
  <si>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</si>
  <si>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</si>
  <si>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</si>
  <si>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</si>
  <si>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</si>
  <si>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</si>
  <si>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</si>
  <si>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</si>
  <si>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</si>
  <si>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</si>
  <si>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</si>
  <si>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</si>
  <si>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</si>
  <si>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</si>
  <si>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</si>
  <si>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</si>
  <si>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</si>
  <si>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</si>
  <si>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</si>
  <si>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</si>
  <si>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</si>
  <si>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</si>
  <si>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</si>
  <si>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</si>
  <si>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</si>
  <si>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</si>
  <si>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</si>
  <si>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</si>
  <si>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</si>
  <si>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</si>
  <si>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</si>
  <si>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</si>
  <si>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</si>
  <si>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</si>
  <si>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</si>
  <si>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</si>
  <si>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</si>
  <si>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</si>
  <si>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</si>
  <si>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</si>
  <si>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</si>
  <si>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</si>
  <si>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</si>
  <si>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</si>
  <si>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</si>
  <si>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</si>
  <si>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</si>
  <si>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</si>
  <si>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</si>
  <si>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</si>
  <si>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</si>
  <si>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</si>
  <si>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</si>
  <si>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</si>
  <si>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</si>
  <si>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</si>
  <si>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</si>
  <si>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</si>
  <si>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</si>
  <si>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</si>
  <si>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</si>
  <si>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</si>
  <si>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</si>
  <si>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</si>
  <si>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</si>
  <si>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</si>
  <si>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</si>
  <si>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</si>
  <si>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</si>
  <si>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</si>
  <si>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</si>
  <si>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</si>
  <si>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</si>
  <si>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</si>
  <si>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</si>
  <si>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</si>
  <si>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</si>
  <si>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</si>
  <si>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</si>
  <si>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</si>
  <si>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</si>
  <si>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</si>
  <si>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</si>
  <si>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</si>
  <si>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</si>
  <si>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</si>
  <si>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</si>
  <si>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</si>
  <si>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</si>
  <si>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</si>
  <si>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</si>
  <si>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</si>
  <si>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</si>
  <si>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</si>
  <si>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</si>
  <si>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</si>
  <si>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</si>
  <si>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</si>
  <si>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</si>
  <si>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</si>
  <si>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</si>
  <si>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</si>
  <si>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</si>
  <si>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</si>
  <si>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</si>
  <si>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</si>
  <si>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</si>
  <si>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</si>
  <si>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</si>
  <si>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</si>
  <si>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</si>
  <si>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</si>
  <si>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</si>
  <si>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</si>
  <si>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</si>
  <si>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</si>
  <si>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</si>
  <si>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</si>
  <si>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</si>
  <si>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</si>
  <si>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</si>
  <si>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</si>
  <si>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</si>
  <si>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</si>
  <si>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</si>
  <si>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</si>
  <si>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</si>
  <si>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</si>
  <si>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</si>
  <si>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</si>
  <si>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</si>
  <si>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</si>
  <si>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</si>
  <si>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</si>
  <si>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</si>
  <si>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</si>
  <si>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</si>
  <si>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</si>
  <si>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</si>
  <si>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</si>
  <si>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</si>
  <si>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</si>
  <si>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</si>
  <si>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</si>
  <si>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</si>
  <si>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</si>
  <si>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</si>
  <si>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</si>
  <si>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</si>
  <si>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</si>
  <si>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</si>
  <si>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</si>
  <si>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</si>
  <si>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</si>
  <si>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</si>
  <si>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</si>
  <si>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</si>
  <si>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</si>
  <si>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</si>
  <si>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</si>
  <si>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</si>
  <si>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</si>
  <si>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</si>
  <si>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</si>
  <si>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</si>
  <si>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</si>
  <si>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</si>
  <si>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</si>
  <si>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</si>
  <si>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</si>
  <si>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</si>
  <si>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</si>
  <si>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</si>
  <si>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</si>
  <si>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</si>
  <si>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</si>
  <si>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</si>
  <si>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</si>
  <si>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</si>
  <si>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</si>
  <si>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</si>
  <si>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</si>
  <si>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</si>
  <si>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</si>
  <si>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</si>
  <si>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</si>
  <si>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</si>
  <si>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</si>
  <si>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</si>
  <si>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</si>
  <si>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</si>
  <si>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</si>
  <si>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</si>
  <si>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</si>
  <si>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</si>
  <si>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</si>
  <si>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</si>
  <si>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</si>
  <si>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</si>
  <si>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</si>
  <si>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</si>
  <si>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</si>
  <si>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</si>
  <si>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</si>
  <si>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</si>
  <si>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</si>
  <si>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</si>
  <si>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</si>
  <si>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</si>
  <si>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</si>
  <si>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</si>
  <si>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</si>
  <si>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</si>
  <si>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</si>
  <si>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</si>
  <si>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</si>
  <si>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</si>
  <si>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</si>
  <si>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</si>
  <si>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</si>
  <si>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</si>
  <si>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</si>
  <si>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</si>
  <si>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</si>
  <si>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</si>
  <si>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</si>
  <si>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</si>
  <si>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</si>
  <si>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</si>
  <si>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</si>
  <si>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</si>
  <si>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</si>
  <si>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</si>
  <si>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</si>
  <si>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</si>
  <si>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</si>
  <si>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</si>
  <si>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</si>
  <si>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</si>
  <si>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</si>
  <si>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</si>
  <si>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</si>
  <si>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</si>
  <si>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</si>
  <si>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</si>
  <si>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</si>
  <si>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</si>
  <si>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</si>
  <si>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</si>
  <si>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</si>
  <si>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</si>
  <si>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</si>
  <si>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</si>
  <si>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</si>
  <si>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</si>
  <si>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</si>
  <si>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</si>
  <si>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</si>
  <si>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</si>
  <si>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</si>
  <si>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</si>
  <si>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</si>
  <si>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</si>
  <si>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</si>
  <si>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</si>
  <si>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</si>
  <si>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</si>
  <si>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</si>
  <si>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</si>
  <si>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</si>
  <si>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</si>
  <si>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</si>
  <si>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</si>
  <si>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</si>
  <si>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</si>
  <si>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</si>
  <si>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</si>
  <si>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</si>
  <si>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</si>
  <si>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</si>
  <si>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</si>
  <si>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</si>
  <si>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</si>
  <si>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</si>
  <si>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</si>
  <si>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</si>
  <si>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</si>
  <si>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</si>
  <si>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</si>
  <si>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</si>
  <si>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</si>
  <si>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</si>
  <si>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</si>
  <si>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</si>
  <si>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</si>
  <si>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</si>
  <si>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</si>
  <si>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</si>
  <si>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</si>
  <si>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</si>
  <si>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</si>
  <si>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</si>
  <si>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</si>
  <si>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</si>
  <si>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</si>
  <si>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</si>
  <si>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</si>
  <si>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</si>
  <si>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</si>
  <si>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</si>
  <si>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</si>
  <si>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</si>
  <si>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</si>
  <si>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</si>
  <si>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</si>
  <si>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</si>
  <si>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</si>
  <si>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</si>
  <si>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</si>
  <si>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</si>
  <si>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</si>
  <si>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</si>
  <si>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</si>
  <si>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</si>
  <si>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</si>
  <si>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</si>
  <si>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</si>
  <si>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</si>
  <si>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</si>
  <si>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</si>
  <si>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</si>
  <si>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</si>
  <si>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</si>
  <si>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</si>
  <si>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</si>
  <si>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</t>
  </si>
  <si>
    <t>Turma pronta 08:49/Sem oportunidade</t>
  </si>
  <si>
    <t>Turma em deslocamento/Prev. turma pronta 08:30</t>
  </si>
  <si>
    <t>Atraso na preparação/Pneu do caminhão furou/Turma pronta 11:00/Intervalo aberto das 11:36 até 13:06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</si>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</sst>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M395" activePane="topRight" state="frozen"/>
      <selection pane="topRight" activeCell="V413" sqref="V4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/>
      <c r="BN394" s="145"/>
      <c r="BO394" s="204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0.99999999999999911</v>
      </c>
      <c r="BS394" s="22">
        <f>IF(OR(B394="",F394=""),"*",BA394/Q394)</f>
        <v>0</v>
      </c>
      <c r="BT394" s="8" t="str">
        <f t="shared" si="6"/>
        <v/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</v>
      </c>
      <c r="BT402" s="8" t="str">
        <f t="shared" si="7"/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/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45959</v>
      </c>
      <c r="B409" s="115">
        <v>45959</v>
      </c>
      <c r="C409" s="9">
        <f>IF(BS_CONTROLE[[#This Row],[DATA]]="","",WEEKNUM(BS_CONTROLE[[#This Row],[DATA]]))</f>
        <v>44</v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>45959</v>
      </c>
      <c r="B410" s="115">
        <v>45959</v>
      </c>
      <c r="C410" s="9">
        <f>IF(BS_CONTROLE[[#This Row],[DATA]]="","",WEEKNUM(BS_CONTROLE[[#This Row],[DATA]]))</f>
        <v>44</v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>45959</v>
      </c>
      <c r="B411" s="115">
        <v>45959</v>
      </c>
      <c r="C411" s="9">
        <f>IF(BS_CONTROLE[[#This Row],[DATA]]="","",WEEKNUM(BS_CONTROLE[[#This Row],[DATA]]))</f>
        <v>44</v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>IGOR (TF-660)45959</v>
      </c>
      <c r="B412" s="115">
        <v>45959</v>
      </c>
      <c r="C412" s="9">
        <f>IF(BS_CONTROLE[[#This Row],[DATA]]="","",WEEKNUM(BS_CONTROLE[[#This Row],[DATA]]))</f>
        <v>44</v>
      </c>
      <c r="D412" s="117" t="s">
        <v>967</v>
      </c>
      <c r="E412" s="47">
        <v>365</v>
      </c>
      <c r="F412" s="141" t="s">
        <v>825</v>
      </c>
      <c r="G412" s="10" t="str">
        <f>IF(D412="","*",VLOOKUP(F412,BS_ATIVIDADE[],3,FALSE))</f>
        <v>MODERNIZAÇÃO</v>
      </c>
      <c r="H412" s="119" t="s">
        <v>520</v>
      </c>
      <c r="I412" s="119" t="s">
        <v>520</v>
      </c>
      <c r="J412" s="118">
        <v>73</v>
      </c>
      <c r="K412" s="118">
        <v>56.6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2" s="119">
        <v>0.35416666666666669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1489</v>
      </c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MODERNIZAÇÃO - SOLDA</v>
      </c>
      <c r="AJ412" s="10" t="str">
        <f>IF(BS_CONTROLE[[#This Row],[Atividade]]=0, "-", BS_CONTROLE[[#This Row],[Atividade]])</f>
        <v>MODERNIZAÇÃO - SOLDA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ZDG-ZTN</v>
      </c>
      <c r="AN412" s="118" t="str">
        <f>IF(BS_CONTROLE[[#This Row],[SB]]=0, "-", BS_CONTROLE[[#This Row],[SB]])</f>
        <v>ZDGK58</v>
      </c>
      <c r="AO412" s="118">
        <f>IF(BS_CONTROLE[[#This Row],[SUB]]=0, "-", BS_CONTROLE[[#This Row],[SUB]])</f>
        <v>73</v>
      </c>
      <c r="AP412" s="118">
        <f>BS_CONTROLE[[#This Row],[KM - Inicio]]</f>
        <v>56.6</v>
      </c>
      <c r="AQ412" s="118">
        <f>BS_CONTROLE[[#This Row],[KM - Inicio]]</f>
        <v>56.6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Luiz / Guilherme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MAURO TP-868)45959</v>
      </c>
      <c r="B413" s="115">
        <v>45959</v>
      </c>
      <c r="C413" s="9">
        <f>IF(BS_CONTROLE[[#This Row],[DATA]]="","",WEEKNUM(BS_CONTROLE[[#This Row],[DATA]]))</f>
        <v>44</v>
      </c>
      <c r="D413" s="117" t="s">
        <v>994</v>
      </c>
      <c r="E413" s="47">
        <v>366</v>
      </c>
      <c r="F413" s="141" t="s">
        <v>825</v>
      </c>
      <c r="G413" s="10" t="str">
        <f>IF(D413="","*",VLOOKUP(F413,BS_ATIVIDADE[],3,FALSE))</f>
        <v>MODERNIZAÇÃO</v>
      </c>
      <c r="H413" s="190" t="s">
        <v>520</v>
      </c>
      <c r="I413" s="119" t="s">
        <v>520</v>
      </c>
      <c r="J413" s="118">
        <v>73</v>
      </c>
      <c r="K413" s="118">
        <v>56.296999999999997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56.296999999999997</v>
      </c>
      <c r="AQ413" s="118">
        <f>BS_CONTROLE[[#This Row],[KM - Inicio]]</f>
        <v>56.296999999999997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>D414&amp;B414</f>
        <v>45959</v>
      </c>
      <c r="B414" s="115">
        <v>45959</v>
      </c>
      <c r="C414" s="9">
        <f>IF(BS_CONTROLE[[#This Row],[DATA]]="","",WEEKNUM(BS_CONTROLE[[#This Row],[DATA]]))</f>
        <v>44</v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1957</v>
      </c>
      <c r="V1" s="295"/>
      <c r="W1" s="295"/>
    </row>
    <row r="2" spans="1:23" s="92" customFormat="1">
      <c r="A2" s="95" t="s">
        <v>1958</v>
      </c>
      <c r="B2" s="95" t="s">
        <v>1959</v>
      </c>
      <c r="C2" s="95" t="s">
        <v>511</v>
      </c>
      <c r="D2" s="96" t="s">
        <v>1063</v>
      </c>
      <c r="E2" s="96" t="s">
        <v>1064</v>
      </c>
      <c r="F2" s="96" t="s">
        <v>1960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1961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>
        <f>IF(SP_NORTE!B409="","*",SP_NORTE!B409)</f>
        <v>45959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>
        <f>IF(SP_NORTE!B410="","*",SP_NORTE!B410)</f>
        <v>45959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>
        <f>IF(SP_NORTE!B411="","*",SP_NORTE!B411)</f>
        <v>45959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ZCZ-ZTI</v>
      </c>
      <c r="F409" s="183">
        <f>IF(SP_NORTE!B412="","*",SP_NORTE!B412)</f>
        <v>45959</v>
      </c>
      <c r="G409" s="183" t="str">
        <f>IF(SP_NORTE!D412="","*",SP_NORTE!D412)</f>
        <v>IGOR (TF-660)</v>
      </c>
      <c r="H409" s="183" t="str">
        <f>IF(SP_NORTE!F412="","*",SP_NORTE!F412)</f>
        <v>MODERNIZAÇÃO - SOLDA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ZDG-ZTN</v>
      </c>
      <c r="L409" s="174" t="str">
        <f>IF(SP_NORTE!N412="","*",SP_NORTE!N412)</f>
        <v>ZDGK58</v>
      </c>
      <c r="M409" s="175">
        <f>IF(SP_NORTE!J412="","*",SP_NORTE!J412)</f>
        <v>73</v>
      </c>
      <c r="N409" s="182">
        <f>IF(SP_NORTE!K412="","*",SP_NORTE!K412)</f>
        <v>56.6</v>
      </c>
      <c r="O409" s="182" t="str">
        <f>IF(SP_NORTE!L412="","*",SP_NORTE!L412)</f>
        <v>-</v>
      </c>
      <c r="P409" s="181">
        <f>IF(SP_NORTE!O412="","*",SP_NORTE!O412)</f>
        <v>0.35416666666666669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 xml:space="preserve">Luiz / Guilherme </v>
      </c>
      <c r="T409" s="183" t="str">
        <f>IF(SP_NORTE!W412="","*",SP_NORTE!W412)</f>
        <v>*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MAURO TP-868)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56.296999999999997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*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>
        <f>IF(SP_NORTE!B414="","*",SP_NORTE!B414)</f>
        <v>45959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98" sqref="Q39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1963</v>
      </c>
      <c r="D5" s="297"/>
      <c r="E5" s="297"/>
      <c r="F5" s="297"/>
      <c r="G5" s="297"/>
      <c r="H5" s="297"/>
      <c r="I5" s="297"/>
      <c r="J5" s="298"/>
      <c r="K5" s="299" t="s">
        <v>1964</v>
      </c>
      <c r="L5" s="300"/>
      <c r="M5" s="300"/>
      <c r="N5" s="300"/>
      <c r="O5" s="301" t="s">
        <v>1965</v>
      </c>
      <c r="P5" s="302"/>
    </row>
    <row r="6" spans="1:16" s="82" customFormat="1" ht="15" customHeight="1">
      <c r="A6" s="74" t="s">
        <v>1960</v>
      </c>
      <c r="B6" s="83" t="s">
        <v>1959</v>
      </c>
      <c r="C6" s="84" t="s">
        <v>1063</v>
      </c>
      <c r="D6" s="85" t="s">
        <v>1064</v>
      </c>
      <c r="E6" s="84" t="s">
        <v>1966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1967</v>
      </c>
      <c r="M6" s="88" t="s">
        <v>710</v>
      </c>
      <c r="N6" s="89" t="s">
        <v>1058</v>
      </c>
      <c r="O6" s="225" t="s">
        <v>1101</v>
      </c>
      <c r="P6" s="150" t="s">
        <v>1968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*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IF(SP_NORTE!B409="","*",SP_NORTE!B409)</f>
        <v>45959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>
        <f>IF(SP_NORTE!B410="","*",SP_NORTE!B410)</f>
        <v>45959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>
        <f>IF(SP_NORTE!B411="","*",SP_NORTE!B411)</f>
        <v>45959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>
        <f>IF(SP_NORTE!B412="","*",SP_NORTE!B412)</f>
        <v>45959</v>
      </c>
      <c r="B413" s="91" t="str">
        <f>IF(SP_NORTE!X412="","*",SP_NORTE!X412)</f>
        <v>*</v>
      </c>
      <c r="C413" s="91" t="str">
        <f>IF(SP_NORTE!S412="","*",SP_NORTE!S412)</f>
        <v>SP NORTE</v>
      </c>
      <c r="D413" s="91" t="str">
        <f>IF(SP_NORTE!T412="","*",SP_NORTE!T412)</f>
        <v>ZCZ-ZTI</v>
      </c>
      <c r="E413" s="91" t="str">
        <f>IF(SP_NORTE!D412="","*",SP_NORTE!D412)</f>
        <v>IGOR (TF-660)</v>
      </c>
      <c r="F413" s="91" t="str">
        <f>IF(SP_NORTE!H412="","*",SP_NORTE!H412)</f>
        <v>-</v>
      </c>
      <c r="G413" s="91" t="str">
        <f>IF(SP_NORTE!M412="","*",SP_NORTE!M412)</f>
        <v>ZDG-ZTN</v>
      </c>
      <c r="H413" s="130">
        <f>IF(SP_NORTE!K412="","*",SP_NORTE!K412)</f>
        <v>56.6</v>
      </c>
      <c r="I413" s="127">
        <f>IF(SP_NORTE!O412="","*",SP_NORTE!O412)</f>
        <v>0.35416666666666669</v>
      </c>
      <c r="J413" s="127">
        <f>IF(SP_NORTE!P412="","*",SP_NORTE!P412)</f>
        <v>6.25E-2</v>
      </c>
      <c r="K413" s="91" t="str">
        <f>IF(SP_NORTE!AK412="","*",SP_NORTE!AK412)</f>
        <v>-</v>
      </c>
      <c r="L413" s="91" t="str">
        <f>IF(SP_NORTE!AM412="","*",SP_NORTE!AM412)</f>
        <v>ZDG-ZTN</v>
      </c>
      <c r="M413" s="91">
        <f>IF(SP_NORTE!AP412="","*",SP_NORTE!AP412)</f>
        <v>56.6</v>
      </c>
      <c r="N413" s="91" t="str">
        <f>IF(SP_NORTE!AM412="","*",SP_NORTE!AM412)</f>
        <v>ZDG-ZTN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>
        <f>IF(SP_NORTE!B413="","*",SP_NORTE!B413)</f>
        <v>45959</v>
      </c>
      <c r="B414" s="91" t="str">
        <f>IF(SP_NORTE!X413="","*",SP_NORTE!X413)</f>
        <v>*</v>
      </c>
      <c r="C414" s="91" t="str">
        <f>IF(SP_NORTE!S413="","*",SP_NORTE!S413)</f>
        <v>SP NORTE</v>
      </c>
      <c r="D414" s="91" t="str">
        <f>IF(SP_NORTE!T413="","*",SP_NORTE!T413)</f>
        <v>ZCZ-ZTI</v>
      </c>
      <c r="E414" s="91" t="str">
        <f>IF(SP_NORTE!D413="","*",SP_NORTE!D413)</f>
        <v>MAURO TP-868)</v>
      </c>
      <c r="F414" s="91" t="str">
        <f>IF(SP_NORTE!H413="","*",SP_NORTE!H413)</f>
        <v>-</v>
      </c>
      <c r="G414" s="91" t="str">
        <f>IF(SP_NORTE!M413="","*",SP_NORTE!M413)</f>
        <v>ZDG-ZTN</v>
      </c>
      <c r="H414" s="130">
        <f>IF(SP_NORTE!K413="","*",SP_NORTE!K413)</f>
        <v>56.296999999999997</v>
      </c>
      <c r="I414" s="127">
        <f>IF(SP_NORTE!O413="","*",SP_NORTE!O413)</f>
        <v>0.35416666666666669</v>
      </c>
      <c r="J414" s="127">
        <f>IF(SP_NORTE!P413="","*",SP_NORTE!P413)</f>
        <v>6.25E-2</v>
      </c>
      <c r="K414" s="91" t="str">
        <f>IF(SP_NORTE!AK413="","*",SP_NORTE!AK413)</f>
        <v>-</v>
      </c>
      <c r="L414" s="91" t="str">
        <f>IF(SP_NORTE!AM413="","*",SP_NORTE!AM413)</f>
        <v>ZDG-ZTN</v>
      </c>
      <c r="M414" s="91">
        <f>IF(SP_NORTE!AP413="","*",SP_NORTE!AP413)</f>
        <v>56.296999999999997</v>
      </c>
      <c r="N414" s="91" t="str">
        <f>IF(SP_NORTE!AM413="","*",SP_NORTE!AM413)</f>
        <v>ZDG-ZTN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>
        <f>IF(SP_NORTE!B414="","*",SP_NORTE!B414)</f>
        <v>45959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1969</v>
      </c>
      <c r="C2" s="135" t="s">
        <v>1048</v>
      </c>
      <c r="D2" s="84" t="s">
        <v>1050</v>
      </c>
      <c r="E2" s="84" t="s">
        <v>1970</v>
      </c>
      <c r="F2" s="112" t="s">
        <v>1971</v>
      </c>
      <c r="G2" s="84" t="s">
        <v>1972</v>
      </c>
      <c r="H2" s="84" t="s">
        <v>1973</v>
      </c>
      <c r="I2" s="84" t="s">
        <v>1974</v>
      </c>
      <c r="J2" s="84" t="s">
        <v>1975</v>
      </c>
      <c r="K2" s="86" t="s">
        <v>1976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IF(SP_NORTE!Y409="","*",SP_NORTE!Y409)</f>
        <v>*</v>
      </c>
      <c r="C361" s="108">
        <f>IF(SP_NORTE!B409="","*",SP_NORTE!B409)</f>
        <v>45959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>
        <f>IF(SP_NORTE!B410="","*",SP_NORTE!B410)</f>
        <v>45959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>
        <f>IF(SP_NORTE!B411="","*",SP_NORTE!B411)</f>
        <v>45959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>
        <f>IF(SP_NORTE!B412="","*",SP_NORTE!B412)</f>
        <v>45959</v>
      </c>
      <c r="D364" s="107" t="str">
        <f>IF(SP_NORTE!D412="","*",SP_NORTE!D412)</f>
        <v>IGOR (TF-660)</v>
      </c>
      <c r="E364" s="107" t="str">
        <f>IF(SP_NORTE!H412="","*",SP_NORTE!H412)</f>
        <v>-</v>
      </c>
      <c r="F364" s="113" t="str">
        <f>IF(SP_NORTE!M412="","*",SP_NORTE!M412)</f>
        <v>ZDG-ZTN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>
        <f>IF(SP_NORTE!B413="","*",SP_NORTE!B413)</f>
        <v>45959</v>
      </c>
      <c r="D365" s="107" t="str">
        <f>IF(SP_NORTE!D413="","*",SP_NORTE!D413)</f>
        <v>MAURO TP-868)</v>
      </c>
      <c r="E365" s="107" t="str">
        <f>IF(SP_NORTE!H413="","*",SP_NORTE!H413)</f>
        <v>-</v>
      </c>
      <c r="F365" s="113" t="str">
        <f>IF(SP_NORTE!M413="","*",SP_NORTE!M413)</f>
        <v>ZDG-ZTN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>
        <f>IF(SP_NORTE!B414="","*",SP_NORTE!B414)</f>
        <v>45959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2025-10-28T16:06:59Z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