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060" documentId="8_{B6337239-1A00-434D-AAD0-422EA1FEB5AE}" xr6:coauthVersionLast="47" xr6:coauthVersionMax="47" xr10:uidLastSave="{7FFC5AFD-3B10-4B92-BC4E-0DB0B7A500AE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<sst xmlns="http://schemas.openxmlformats.org/spreadsheetml/2006/main" count="7458" uniqueCount="1872">
  <si>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</si>
  <si>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</si>
  <si>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</si>
  <si>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</si>
  <si>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</si>
  <si>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</si>
  <si>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</si>
  <si>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</si>
  <si>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</si>
  <si>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</si>
  <si>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</si>
  <si>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</si>
  <si>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</si>
  <si>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</si>
  <si>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</si>
  <si>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</si>
  <si>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</si>
  <si>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</si>
  <si>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</si>
  <si>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</si>
  <si>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</si>
  <si>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</si>
  <si>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</si>
  <si>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</si>
  <si>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</si>
  <si>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</si>
  <si>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</si>
  <si>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</si>
  <si>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</si>
  <si>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</si>
  <si>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</si>
  <si>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</si>
  <si>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</si>
  <si>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</si>
  <si>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</si>
  <si>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</si>
  <si>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</si>
  <si>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</si>
  <si>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</si>
  <si>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</si>
  <si>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</si>
  <si>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</si>
  <si>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</si>
  <si>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</si>
  <si>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</si>
  <si>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</si>
  <si>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</si>
  <si>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</si>
  <si>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</si>
  <si>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</si>
  <si>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</si>
  <si>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</si>
  <si>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</si>
  <si>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</si>
  <si>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</si>
  <si>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</si>
  <si>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</si>
  <si>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</si>
  <si>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</si>
  <si>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</si>
  <si>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</si>
  <si>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</si>
  <si>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</si>
  <si>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</si>
  <si>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</si>
  <si>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</si>
  <si>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</si>
  <si>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</si>
  <si>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</si>
  <si>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</si>
  <si>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</si>
  <si>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</si>
  <si>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</si>
  <si>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</si>
  <si>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</si>
  <si>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</si>
  <si>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</si>
  <si>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</si>
  <si>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</si>
  <si>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</si>
  <si>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</si>
  <si>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</si>
  <si>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</si>
  <si>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</si>
  <si>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</si>
  <si>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</si>
  <si>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</si>
  <si>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</si>
  <si>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</si>
  <si>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</si>
  <si>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</si>
  <si>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</si>
  <si>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</si>
  <si>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</si>
  <si>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</si>
  <si>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</si>
  <si>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</si>
  <si>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</si>
  <si>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</si>
  <si>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</si>
  <si>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</si>
  <si>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</si>
  <si>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</si>
  <si>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</si>
  <si>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</si>
  <si>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</si>
  <si>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</si>
  <si>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</si>
  <si>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</si>
  <si>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</si>
  <si>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</si>
  <si>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</si>
  <si>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</si>
  <si>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</si>
  <si>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</si>
  <si>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</si>
  <si>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</si>
  <si>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</si>
  <si>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</si>
  <si>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</si>
  <si>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</si>
  <si>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</si>
  <si>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</si>
  <si>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</si>
  <si>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</si>
  <si>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</si>
  <si>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</si>
  <si>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</si>
  <si>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</si>
  <si>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</si>
  <si>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</si>
  <si>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</si>
  <si>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</si>
  <si>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</si>
  <si>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</si>
  <si>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</si>
  <si>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</si>
  <si>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</si>
  <si>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</si>
  <si>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</si>
  <si>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</si>
  <si>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</si>
  <si>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</si>
  <si>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</si>
  <si>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</si>
  <si>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</si>
  <si>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</si>
  <si>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</si>
  <si>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</si>
  <si>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</si>
  <si>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</si>
  <si>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</si>
  <si>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</si>
  <si>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</si>
  <si>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</si>
  <si>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</si>
  <si>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</si>
  <si>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</si>
  <si>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</si>
  <si>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</si>
  <si>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</si>
  <si>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</si>
  <si>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</si>
  <si>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</si>
  <si>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</si>
  <si>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</si>
  <si>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</si>
  <si>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</si>
  <si>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</si>
  <si>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</si>
  <si>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</si>
  <si>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</si>
  <si>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</si>
  <si>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</si>
  <si>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</si>
  <si>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</si>
  <si>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</si>
  <si>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</si>
  <si>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</si>
  <si>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</si>
  <si>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</si>
  <si>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</si>
  <si>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</si>
  <si>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</si>
  <si>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</si>
  <si>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</si>
  <si>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</si>
  <si>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</si>
  <si>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</si>
  <si>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</si>
  <si>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</si>
  <si>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</si>
  <si>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</si>
  <si>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</si>
  <si>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</si>
  <si>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</si>
  <si>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</si>
  <si>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</si>
  <si>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</si>
  <si>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</si>
  <si>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</si>
  <si>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</si>
  <si>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</si>
  <si>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</si>
  <si>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</si>
  <si>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</si>
  <si>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</si>
  <si>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</si>
  <si>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</si>
  <si>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</si>
  <si>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</si>
  <si>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</si>
  <si>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</si>
  <si>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</si>
  <si>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</si>
  <si>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</si>
  <si>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</si>
  <si>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</si>
  <si>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</si>
  <si>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</si>
  <si>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</si>
  <si>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</si>
  <si>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</si>
  <si>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</si>
  <si>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</si>
  <si>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</si>
  <si>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</si>
  <si>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</si>
  <si>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</si>
  <si>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</si>
  <si>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</si>
  <si>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</si>
  <si>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</si>
  <si>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</si>
  <si>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</si>
  <si>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</si>
  <si>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</si>
  <si>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</si>
  <si>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</si>
  <si>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</si>
  <si>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</si>
  <si>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</si>
  <si>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</si>
  <si>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</si>
  <si>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</si>
  <si>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</si>
  <si>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</si>
  <si>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</si>
  <si>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</si>
  <si>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</si>
  <si>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</si>
  <si>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</si>
  <si>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</si>
  <si>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</si>
  <si>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</si>
  <si>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</si>
  <si>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</si>
  <si>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</si>
  <si>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</si>
  <si>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</si>
  <si>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</si>
  <si>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</si>
  <si>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</si>
  <si>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</si>
  <si>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</si>
  <si>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</si>
  <si>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</si>
  <si>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</si>
  <si>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</si>
  <si>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</si>
  <si>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</si>
  <si>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</si>
  <si>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</si>
  <si>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</si>
  <si>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</si>
  <si>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</si>
  <si>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</si>
  <si>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</si>
  <si>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</si>
  <si>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</si>
  <si>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</si>
  <si>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</si>
  <si>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</si>
  <si>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</si>
  <si>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</si>
  <si>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</si>
  <si>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</si>
  <si>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</si>
  <si>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</si>
  <si>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</si>
  <si>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</si>
  <si>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</si>
  <si>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</si>
  <si>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</si>
  <si>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</si>
  <si>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</si>
  <si>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</si>
  <si>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</si>
  <si>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</si>
  <si>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</si>
  <si>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</si>
  <si>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</si>
  <si>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</si>
  <si>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</si>
  <si>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</si>
  <si>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</si>
  <si>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</si>
  <si>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</si>
  <si>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</si>
  <si>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</si>
  <si>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</si>
  <si>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</si>
  <si>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</si>
  <si>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</si>
  <si>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</si>
  <si>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</si>
  <si>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</si>
  <si>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</si>
  <si>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</si>
  <si>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</si>
  <si>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</si>
  <si>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</si>
  <si>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</si>
  <si>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</si>
  <si>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</si>
  <si>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</si>
  <si>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</si>
  <si>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</si>
  <si>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</si>
  <si>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</si>
  <si>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</si>
  <si>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</si>
  <si>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</si>
  <si>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</si>
  <si>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</si>
  <si>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</si>
  <si>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</si>
  <si>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</si>
  <si>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</si>
  <si>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</si>
  <si>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</si>
  <si>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</si>
  <si>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</si>
  <si>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</si>
  <si>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</si>
  <si>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</si>
  <si>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</si>
  <si>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</si>
  <si>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</si>
  <si>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</si>
  <si>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</si>
  <si>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</si>
  <si>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</si>
  <si>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</si>
  <si>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</si>
  <si>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</si>
  <si>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</si>
  <si>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</si>
  <si>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</si>
  <si>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</si>
  <si>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</si>
  <si>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</si>
  <si>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</si>
  <si>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</si>
  <si>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</si>
  <si>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</si>
  <si>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</si>
  <si>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</si>
  <si>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</si>
  <si>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</si>
  <si>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</si>
  <si>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</si>
  <si>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</si>
  <si>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</si>
  <si>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</si>
  <si>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</si>
  <si>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</si>
  <si>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</si>
  <si>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</si>
  <si>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</si>
  <si>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</si>
  <si>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</si>
  <si>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</si>
  <si>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</si>
  <si>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</si>
  <si>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</si>
  <si>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</si>
  <si>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</si>
  <si>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</si>
  <si>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</si>
  <si>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</si>
  <si>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</si>
  <si>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</si>
  <si>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</si>
  <si>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</si>
  <si>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</si>
  <si>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</si>
  <si>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</si>
  <si>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</si>
  <si>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</si>
  <si>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</si>
  <si>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</si>
  <si>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</si>
  <si>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</si>
  <si>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</si>
  <si>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</si>
  <si>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</si>
  <si>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</si>
  <si>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</si>
  <si>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</si>
  <si>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</si>
  <si>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</si>
  <si>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</si>
  <si>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</si>
  <si>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</si>
  <si>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</si>
  <si>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</si>
  <si>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</si>
  <si>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</si>
  <si>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</si>
  <si>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</si>
  <si>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</si>
  <si>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</si>
  <si>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</si>
  <si>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</si>
  <si>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</si>
  <si>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</si>
  <si>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</si>
  <si>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</si>
  <si>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</si>
  <si>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</si>
  <si>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</si>
  <si>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</si>
  <si>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</si>
  <si>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</si>
  <si>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</si>
  <si>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</si>
  <si>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</si>
  <si>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</si>
  <si>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</si>
  <si>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</si>
  <si>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</si>
  <si>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</si>
  <si>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</si>
  <si>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</si>
  <si>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</si>
  <si>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</si>
  <si>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</si>
  <si>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</si>
  <si>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</si>
  <si>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</si>
  <si>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</si>
  <si>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</si>
  <si>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</si>
  <si>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</si>
  <si>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</si>
  <si>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</si>
  <si>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</si>
  <si>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</si>
  <si>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</si>
  <si>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</si>
  <si>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</si>
  <si>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</si>
  <si>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</si>
  <si>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</si>
  <si>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</si>
  <si>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</si>
  <si>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</si>
  <si>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</si>
  <si>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</si>
  <si>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</si>
  <si>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</si>
  <si>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</si>
  <si>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</si>
  <si>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</si>
  <si>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</si>
  <si>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</si>
  <si>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</si>
  <si>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</si>
  <si>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</si>
  <si>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</si>
  <si>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</si>
  <si>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</si>
  <si>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</si>
  <si>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</si>
  <si>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</si>
  <si>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</si>
  <si>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</si>
  <si>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</si>
  <si>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</si>
  <si>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</si>
  <si>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</si>
  <si>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</si>
  <si>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</si>
  <si>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</si>
  <si>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</si>
  <si>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</si>
  <si>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</si>
  <si>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</si>
  <si>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</si>
  <si>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</si>
  <si>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</si>
  <si>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</si>
  <si>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</si>
  <si>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</si>
  <si>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</si>
  <si>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</si>
  <si>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</si>
  <si>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</si>
  <si>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</si>
  <si>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</si>
  <si>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</si>
  <si>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</si>
  <si>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</si>
  <si>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</si>
  <si>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</si>
  <si>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</si>
  <si>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</si>
  <si>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</si>
  <si>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</si>
  <si>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</si>
  <si>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</si>
  <si>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</si>
  <si>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</si>
  <si>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</si>
  <si>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</si>
  <si>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</si>
  <si>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</si>
  <si>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</si>
  <si>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</si>
  <si>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</si>
  <si>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</si>
  <si>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</si>
  <si>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</si>
  <si>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</si>
  <si>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</si>
  <si>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</si>
  <si>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</si>
  <si>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</si>
  <si>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</si>
  <si>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</si>
  <si>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</si>
  <si>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</si>
  <si>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</si>
  <si>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</si>
  <si>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</si>
  <si>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</si>
  <si>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</si>
  <si>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</si>
  <si>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</si>
  <si>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</si>
  <si>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</si>
  <si>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</si>
  <si>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</si>
  <si>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</si>
  <si>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</si>
  <si>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</si>
  <si>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</si>
  <si>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</si>
  <si>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</si>
  <si>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</si>
  <si>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</si>
  <si>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</si>
  <si>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</si>
  <si>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</si>
  <si>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</si>
  <si>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</si>
  <si>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</si>
  <si>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</si>
  <si>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</si>
  <si>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</si>
  <si>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</si>
  <si>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</si>
  <si>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</si>
  <si>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</si>
  <si>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</si>
  <si>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</si>
  <si>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</si>
  <si>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</si>
  <si>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</si>
  <si>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</si>
  <si>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</si>
  <si>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</si>
  <si>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</si>
  <si>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</si>
  <si>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</si>
  <si>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</si>
  <si>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</si>
  <si>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</si>
  <si>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</si>
  <si>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</si>
  <si>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</si>
  <si>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</si>
  <si>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</si>
  <si>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</si>
  <si>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</si>
  <si>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</si>
  <si>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</si>
  <si>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</si>
  <si>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</si>
  <si>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</si>
  <si>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</si>
  <si>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</si>
  <si>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</si>
  <si>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</si>
  <si>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</si>
  <si>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</si>
  <si>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</si>
  <si>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</si>
  <si>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</si>
  <si>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</si>
  <si>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</si>
  <si>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</si>
  <si>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</si>
  <si>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</si>
  <si>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</si>
  <si>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</si>
  <si>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</si>
  <si>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</si>
  <si>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</si>
  <si>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</si>
  <si>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</si>
  <si>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</si>
  <si>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</si>
  <si>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</si>
  <si>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</si>
  <si>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</si>
  <si>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</si>
  <si>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</si>
  <si>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</si>
  <si>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</si>
  <si>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</si>
  <si>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</si>
  <si>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</si>
  <si>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</si>
  <si>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</si>
  <si>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</si>
  <si>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</si>
  <si>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</si>
  <si>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</si>
  <si>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</si>
  <si>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</si>
  <si>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</si>
  <si>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</si>
  <si>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</si>
  <si>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</si>
  <si>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</si>
  <si>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</si>
  <si>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</si>
  <si>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</si>
  <si>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</si>
  <si>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</si>
  <si>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</si>
  <si>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</si>
  <si>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</si>
  <si>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</si>
  <si>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</si>
  <si>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</si>
  <si>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</si>
  <si>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</si>
  <si>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</si>
  <si>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</si>
  <si>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</si>
  <si>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</si>
  <si>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</si>
  <si>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</si>
  <si>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</si>
  <si>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</si>
  <si>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</si>
  <si>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</si>
  <si>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</si>
  <si>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</si>
  <si>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</si>
  <si>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</si>
  <si>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</si>
  <si>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</si>
  <si>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</si>
  <si>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</si>
  <si>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</si>
  <si>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</si>
  <si>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</si>
  <si>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</si>
  <si>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</si>
  <si>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</si>
  <si>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</si>
  <si>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</si>
  <si>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</si>
  <si>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</si>
  <si>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</si>
  <si>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</si>
  <si>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</si>
  <si>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</si>
  <si>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</si>
  <si>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</si>
  <si>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</si>
  <si>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</si>
  <si>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</si>
  <si>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</si>
  <si>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</si>
  <si>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</si>
  <si>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</si>
  <si>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</si>
  <si>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</si>
  <si>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</si>
  <si>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</si>
  <si>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</si>
  <si>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</si>
  <si>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</si>
  <si>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</si>
  <si>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</si>
  <si>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</si>
  <si>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</si>
  <si>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</si>
  <si>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</si>
  <si>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</si>
  <si>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</si>
  <si>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</si>
  <si>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</si>
  <si>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</si>
  <si>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</si>
  <si>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</si>
  <si>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</si>
  <si>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</si>
  <si>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</si>
  <si>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</si>
  <si>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</si>
  <si>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</si>
  <si>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</si>
  <si>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</si>
  <si>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</si>
  <si>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</si>
  <si>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</si>
  <si>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</si>
  <si>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</si>
  <si>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</si>
  <si>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</si>
  <si>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</si>
  <si>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</si>
  <si>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</si>
  <si>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</si>
  <si>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</si>
  <si>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</si>
  <si>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</si>
  <si>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</si>
  <si>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</si>
  <si>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</si>
  <si>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</si>
  <si>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</si>
  <si>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</si>
  <si>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</si>
  <si>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</si>
  <si>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</si>
  <si>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</si>
  <si>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</si>
  <si>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</si>
  <si>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</si>
  <si>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</si>
  <si>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</si>
  <si>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</si>
  <si>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</si>
  <si>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</si>
  <si>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</si>
  <si>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</si>
  <si>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</si>
  <si>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</si>
  <si>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</si>
  <si>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</si>
  <si>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</si>
  <si>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</si>
  <si>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</si>
  <si>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</si>
  <si>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</si>
  <si>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</si>
  <si>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</si>
  <si>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</si>
  <si>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</si>
  <si>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</si>
  <si>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</si>
  <si>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</si>
  <si>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</si>
  <si>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</si>
  <si>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</si>
  <si>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</si>
  <si>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</si>
  <si>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</si>
  <si>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</si>
  <si>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</si>
  <si>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</si>
  <si>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</si>
  <si>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</si>
  <si>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</si>
  <si>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</si>
  <si>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</si>
  <si>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</si>
  <si>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</si>
  <si>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</si>
  <si>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</si>
  <si>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</si>
  <si>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</si>
  <si>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</si>
  <si>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</si>
  <si>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</si>
  <si>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</si>
  <si>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</si>
  <si>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</si>
  <si>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</si>
  <si>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</si>
  <si>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</si>
  <si>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</si>
  <si>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</si>
  <si>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</si>
  <si>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</si>
  <si>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</si>
  <si>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</si>
  <si>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</si>
  <si>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</si>
  <si>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</si>
  <si>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</si>
  <si>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</si>
  <si>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</si>
  <si>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</si>
  <si>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</si>
  <si>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</si>
  <si>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</si>
  <si>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</si>
  <si>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</si>
  <si>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</si>
  <si>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</si>
  <si>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</si>
  <si>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</si>
  <si>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</si>
  <si>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</si>
  <si>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</si>
  <si>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</si>
  <si>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</si>
  <si>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</si>
  <si>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</si>
  <si>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</si>
  <si>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</si>
  <si>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</si>
  <si>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</si>
  <si>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</si>
  <si>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</si>
  <si>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</si>
  <si>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</si>
  <si>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</si>
  <si>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</si>
  <si>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</si>
  <si>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</si>
  <si>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</si>
  <si>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</si>
  <si>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</si>
  <si>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</si>
  <si>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</si>
  <si>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</si>
  <si>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</si>
  <si>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</si>
  <si>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</si>
  <si>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</si>
  <si>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</si>
  <si>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</si>
  <si>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</si>
  <si>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</si>
  <si>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</si>
  <si>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</si>
  <si>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</si>
  <si>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</si>
  <si>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</si>
  <si>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</si>
  <si>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</si>
  <si>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</si>
  <si>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</si>
  <si>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</si>
  <si>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</si>
  <si>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</si>
  <si>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</si>
  <si>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</si>
  <si>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</si>
  <si>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</si>
  <si>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</si>
  <si>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</si>
  <si>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</si>
  <si>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</si>
  <si>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</si>
  <si>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</si>
  <si>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</si>
  <si>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</si>
  <si>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</si>
  <si>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</si>
  <si>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</si>
  <si>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</si>
  <si>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</si>
  <si>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</si>
  <si>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</si>
  <si>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</si>
  <si>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</si>
  <si>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</si>
  <si>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</si>
  <si>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</si>
  <si>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</si>
  <si>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</si>
  <si>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</si>
  <si>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</si>
  <si>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</si>
  <si>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</si>
  <si>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</si>
  <si>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</si>
  <si>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</si>
  <si>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</si>
  <si>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</si>
  <si>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</si>
  <si>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</si>
  <si>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</si>
  <si>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</si>
  <si>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</si>
  <si>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</si>
  <si>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</si>
  <si>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</si>
  <si>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</si>
  <si>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</si>
  <si>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</si>
  <si>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</si>
  <si>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</si>
  <si>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</si>
  <si>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</si>
  <si>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</si>
  <si>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</si>
  <si>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</si>
  <si>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</si>
  <si>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</si>
  <si>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</si>
  <si>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</si>
  <si>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</si>
  <si>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</si>
  <si>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</si>
  <si>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</si>
  <si>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</si>
  <si>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</si>
  <si>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</si>
  <si>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</si>
  <si>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</si>
  <si>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</si>
  <si>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</si>
  <si>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</si>
  <si>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</si>
  <si>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</si>
  <si>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</si>
  <si>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</si>
  <si>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</si>
  <si>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</si>
  <si>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</si>
  <si>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</si>
  <si>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</si>
  <si>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</si>
  <si>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</si>
  <si>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</si>
  <si>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</si>
  <si>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</si>
  <si>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</si>
  <si>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</si>
  <si>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</si>
  <si>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</si>
  <si>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</si>
  <si>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</si>
  <si>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</si>
  <si>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</si>
  <si>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</si>
  <si>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</si>
  <si>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</si>
  <si>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</si>
  <si>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</si>
  <si>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</si>
  <si>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</si>
  <si>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</si>
  <si>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</si>
  <si>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</si>
  <si>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</si>
  <si>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</si>
  <si>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</si>
  <si>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</si>
  <si>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</si>
  <si>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</si>
  <si>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</si>
  <si>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</si>
  <si>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</si>
  <si>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</si>
  <si>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</si>
  <si>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</si>
  <si>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</si>
  <si>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</si>
  <si>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</si>
  <si>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</si>
  <si>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</si>
  <si>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</si>
  <si>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</si>
  <si>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</si>
  <si>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</si>
  <si>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</si>
  <si>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</si>
  <si>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</si>
  <si>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</si>
  <si>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</si>
  <si>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</si>
  <si>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</si>
  <si>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</si>
  <si>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</si>
  <si>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</si>
  <si>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</si>
  <si>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</si>
  <si>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</si>
  <si>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</si>
  <si>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</si>
  <si>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</si>
  <si>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</si>
  <si>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</si>
  <si>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</si>
  <si>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</si>
  <si>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</si>
  <si>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</si>
  <si>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</si>
  <si>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</si>
  <si>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</si>
  <si>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</si>
  <si>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</si>
  <si>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</si>
  <si>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</si>
  <si>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</si>
  <si>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</si>
  <si>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</si>
  <si>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</si>
  <si>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</si>
  <si>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</si>
  <si>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</si>
  <si>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</si>
  <si>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</si>
  <si>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</si>
  <si>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</si>
  <si>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</si>
  <si>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</si>
  <si>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</si>
  <si>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</si>
  <si>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</si>
  <si>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</si>
  <si>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</si>
  <si>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</si>
  <si>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</si>
  <si>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</si>
  <si>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</si>
  <si>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</si>
  <si>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</si>
  <si>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</si>
  <si>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</si>
  <si>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</si>
  <si>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</si>
  <si>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</si>
  <si>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</si>
  <si>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</si>
  <si>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</si>
  <si>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</si>
  <si>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</si>
  <si>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</si>
  <si>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</si>
  <si>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</si>
  <si>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</si>
  <si>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</si>
  <si>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</si>
  <si>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</si>
  <si>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</si>
  <si>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</si>
  <si>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</si>
  <si>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</si>
  <si>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</si>
  <si>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</si>
  <si>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</si>
  <si>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</si>
  <si>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</si>
  <si>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</si>
  <si>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</si>
  <si>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</si>
  <si>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</si>
  <si>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</si>
  <si>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</si>
  <si>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</si>
  <si>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</si>
  <si>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</si>
  <si>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</si>
  <si>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</si>
  <si>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</si>
  <si>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</si>
  <si>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</si>
  <si>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</si>
  <si>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</si>
  <si>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</si>
  <si>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</si>
  <si>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</si>
  <si>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</si>
  <si>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</si>
  <si>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</si>
  <si>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</si>
  <si>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</si>
  <si>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</si>
  <si>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</si>
  <si>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</si>
  <si>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</si>
  <si>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</si>
  <si>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</si>
  <si>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</si>
  <si>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</si>
  <si>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</si>
  <si>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</si>
  <si>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</si>
  <si>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</si>
  <si>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</si>
  <si>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</si>
  <si>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</si>
  <si>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</si>
  <si>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</si>
  <si>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</si>
  <si>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</si>
  <si>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</si>
  <si>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</si>
  <si>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</si>
  <si>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</si>
  <si>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</si>
  <si>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</si>
  <si>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</si>
  <si>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</si>
  <si>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</si>
  <si>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</si>
  <si>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</si>
  <si>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</si>
  <si>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</si>
  <si>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</si>
  <si>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</si>
  <si>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</si>
  <si>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</si>
  <si>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</si>
  <si>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</si>
  <si>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</si>
  <si>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</si>
  <si>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</si>
  <si>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</si>
  <si>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</si>
  <si>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</si>
  <si>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</si>
  <si>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</si>
  <si>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</si>
  <si>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</si>
  <si>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</si>
  <si>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</si>
  <si>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</si>
  <si>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</si>
  <si>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</si>
  <si>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</si>
  <si>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</si>
  <si>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</si>
  <si>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</si>
  <si>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</si>
  <si>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</si>
  <si>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</si>
  <si>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</si>
  <si>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</si>
  <si>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</si>
  <si>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</si>
  <si>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</si>
  <si>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</si>
  <si>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</si>
  <si>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</si>
  <si>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</si>
  <si>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</si>
  <si>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</si>
  <si>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</si>
  <si>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</si>
  <si>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</si>
  <si>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</si>
  <si>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</si>
  <si>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</si>
  <si>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</si>
  <si>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</si>
  <si>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</si>
  <si>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</si>
  <si>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</si>
  <si>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</si>
  <si>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</si>
  <si>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</si>
  <si>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</si>
  <si>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</si>
  <si>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</si>
  <si>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</si>
  <si>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</si>
  <si>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</si>
  <si>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</si>
  <si>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</si>
  <si>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</si>
  <si>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</si>
  <si>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</si>
  <si>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</si>
  <si>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</si>
  <si>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</si>
  <si>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</si>
  <si>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</si>
  <si>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</si>
  <si>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</si>
  <si>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</si>
  <si>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</si>
  <si>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</si>
  <si>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</si>
  <si>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</si>
  <si>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</si>
  <si>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</si>
  <si>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</si>
  <si>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</si>
  <si>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</si>
  <si>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</si>
  <si>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</si>
  <si>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</si>
  <si>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</si>
  <si>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</si>
  <si>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</si>
  <si>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</si>
  <si>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</si>
  <si>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</si>
  <si>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</si>
  <si>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</si>
  <si>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</si>
  <si>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</si>
  <si>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</si>
  <si>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</si>
  <si>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</si>
  <si>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</si>
  <si>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</si>
  <si>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</si>
  <si>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</si>
  <si>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</si>
  <si>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</si>
  <si>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</si>
  <si>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</si>
  <si>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</si>
  <si>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</si>
  <si>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</si>
  <si>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</si>
  <si>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</si>
  <si>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</si>
  <si>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</si>
  <si>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</si>
  <si>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</si>
  <si>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</si>
  <si>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</si>
  <si>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</si>
  <si>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</si>
  <si>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</si>
  <si>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</si>
  <si>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</si>
  <si>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</si>
  <si>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</si>
  <si>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</si>
  <si>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</si>
  <si>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</si>
  <si>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</si>
  <si>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</si>
  <si>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</si>
  <si>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</si>
  <si>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</si>
  <si>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</si>
  <si>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</si>
  <si>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</si>
  <si>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</si>
  <si>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</si>
  <si>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</si>
  <si>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</si>
  <si>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</si>
  <si>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</si>
  <si>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</si>
  <si>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</si>
  <si>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</si>
  <si>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</si>
  <si>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</si>
  <si>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</si>
  <si>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</si>
  <si>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</si>
  <si>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</si>
  <si>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</si>
  <si>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</si>
  <si>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</si>
  <si>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</si>
  <si>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</si>
  <si>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</si>
  <si>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</si>
  <si>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</si>
  <si>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</si>
  <si>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</si>
  <si>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</si>
  <si>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</si>
  <si>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</si>
  <si>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</si>
  <si>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</si>
  <si>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</si>
  <si>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</si>
  <si>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</si>
  <si>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</si>
  <si>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</si>
  <si>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</si>
  <si>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</si>
  <si>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</si>
  <si>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</si>
  <si>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</si>
  <si>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</si>
  <si>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</si>
  <si>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</si>
  <si>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</si>
  <si>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</si>
  <si>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</si>
  <si>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</si>
  <si>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</si>
  <si>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</si>
  <si>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</si>
  <si>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</si>
  <si>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</si>
  <si>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</si>
  <si>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</si>
  <si>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</si>
  <si>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</si>
  <si>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</si>
  <si>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</si>
  <si>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</si>
  <si>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</si>
  <si>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</si>
  <si>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</si>
  <si>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</si>
  <si>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</si>
  <si>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</si>
  <si>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</si>
  <si>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</si>
  <si>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</si>
  <si>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</si>
  <si>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</si>
  <si>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</si>
  <si>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</si>
  <si>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</si>
  <si>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</si>
  <si>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</si>
  <si>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</si>
  <si>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</si>
  <si>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</si>
  <si>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</si>
  <si>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</si>
  <si>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</si>
  <si>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</si>
  <si>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</si>
  <si>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</si>
  <si>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</si>
  <si>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</si>
  <si>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</si>
  <si>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</si>
  <si>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</si>
  <si>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</si>
  <si>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</si>
  <si>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</si>
  <si>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</si>
  <si>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</si>
  <si>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</si>
  <si>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</si>
  <si>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</si>
  <si>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</si>
  <si>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</si>
  <si>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</si>
  <si>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</si>
  <si>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</si>
  <si>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</si>
  <si>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</si>
  <si>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</si>
  <si>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</si>
  <si>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</si>
  <si>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</si>
  <si>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</si>
  <si>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</si>
  <si>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</si>
  <si>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</si>
  <si>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</si>
  <si>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</si>
  <si>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</si>
  <si>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</si>
  <si>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</si>
  <si>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</si>
  <si>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</si>
  <si>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</si>
  <si>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</si>
  <si>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</si>
  <si>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</si>
  <si>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</si>
  <si>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</si>
  <si>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</si>
  <si>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</si>
  <si>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</si>
  <si>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</si>
  <si>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</si>
  <si>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</si>
  <si>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</si>
  <si>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</si>
  <si>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</si>
  <si>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</si>
  <si>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</si>
  <si>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</si>
  <si>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</si>
  <si>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</si>
  <si>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</si>
  <si>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</si>
  <si>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</si>
  <si>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</si>
  <si>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</si>
  <si>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</si>
  <si>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</si>
  <si>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</si>
  <si>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</si>
  <si>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</si>
  <si>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</si>
  <si>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</si>
  <si>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</si>
  <si>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</si>
  <si>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</si>
  <si>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</si>
  <si>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</si>
  <si>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</si>
  <si>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</si>
  <si>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</si>
  <si>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</si>
  <si>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</si>
  <si>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</si>
  <si>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</si>
  <si>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</si>
  <si>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</si>
  <si>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</si>
  <si>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</si>
  <si>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</si>
  <si>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</si>
  <si>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</si>
  <si>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</si>
  <si>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</si>
  <si>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</si>
  <si>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</si>
  <si>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</si>
  <si>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</si>
  <si>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</si>
  <si>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</si>
  <si>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</si>
  <si>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</si>
  <si>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</si>
  <si>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</si>
  <si>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</si>
  <si>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</si>
  <si>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</si>
  <si>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</si>
  <si>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</si>
  <si>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</si>
  <si>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</si>
  <si>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</si>
  <si>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</si>
  <si>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</si>
  <si>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</si>
  <si>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</si>
  <si>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</si>
  <si>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</si>
  <si>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</si>
  <si>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</si>
  <si>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</si>
  <si>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</si>
  <si>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</si>
  <si>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</si>
  <si>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</si>
  <si>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</si>
  <si>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</si>
  <si>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</si>
  <si>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</si>
  <si>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</si>
  <si>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</si>
  <si>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</si>
  <si>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</si>
  <si>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</si>
  <si>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</si>
  <si>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</si>
  <si>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</si>
  <si>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</si>
  <si>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</si>
  <si>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</si>
  <si>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</si>
  <si>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</si>
  <si>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</si>
  <si>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</si>
  <si>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</si>
  <si>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</si>
  <si>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</si>
  <si>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</si>
  <si>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</si>
  <si>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</si>
  <si>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</si>
  <si>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</si>
  <si>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</si>
  <si>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</si>
  <si>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</si>
  <si>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</si>
  <si>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</si>
  <si>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</si>
  <si>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</si>
  <si>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</si>
  <si>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</si>
  <si>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</si>
  <si>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</si>
  <si>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</si>
  <si>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</si>
  <si>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</si>
  <si>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</si>
  <si>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</si>
  <si>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</si>
  <si>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</si>
  <si>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</si>
  <si>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</si>
  <si>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</si>
  <si>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</si>
  <si>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</si>
  <si>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</si>
  <si>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</si>
  <si>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</si>
  <si>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</si>
  <si>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</si>
  <si>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</si>
  <si>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</si>
  <si>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</si>
  <si>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</si>
  <si>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</si>
  <si>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</si>
  <si>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</si>
  <si>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</si>
  <si>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</si>
  <si>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</si>
  <si>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</si>
  <si>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</si>
  <si>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</si>
  <si>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</si>
  <si>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</si>
  <si>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</si>
  <si>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</si>
  <si>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</si>
  <si>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</si>
  <si>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</si>
  <si>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</si>
  <si>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</si>
  <si>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</si>
  <si>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</si>
  <si>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</si>
  <si>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</si>
  <si>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</si>
  <si>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</si>
  <si>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</si>
  <si>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</si>
  <si>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</si>
  <si>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</si>
  <si>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</si>
  <si>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</si>
  <si>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</si>
  <si>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</si>
  <si>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</si>
  <si>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</si>
  <si>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</si>
  <si>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</si>
  <si>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</si>
  <si>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</si>
  <si>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</si>
  <si>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</si>
  <si>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</si>
  <si>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</si>
  <si>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</si>
  <si>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</si>
  <si>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</si>
  <si>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</si>
  <si>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</si>
  <si>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</si>
  <si>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</si>
  <si>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</si>
  <si>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</si>
  <si>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</si>
  <si>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</si>
  <si>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</si>
  <si>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</si>
  <si>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</si>
  <si>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</si>
  <si>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</si>
  <si>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</si>
  <si>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</si>
  <si>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</si>
  <si>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</si>
  <si>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</si>
  <si>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</si>
  <si>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</si>
  <si>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</si>
  <si>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</si>
  <si>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</si>
  <si>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</si>
  <si>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</si>
  <si>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</si>
  <si>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</si>
  <si>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</si>
  <si>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</si>
  <si>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</si>
  <si>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</si>
  <si>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</si>
  <si>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</si>
  <si>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</si>
  <si>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</si>
  <si>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</si>
  <si>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</si>
  <si>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</si>
  <si>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</si>
  <si>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</si>
  <si>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</si>
  <si>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</si>
  <si>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</si>
  <si>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</si>
  <si>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</si>
  <si>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</si>
  <si>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</si>
  <si>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</si>
  <si>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</si>
  <si>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</si>
  <si>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</si>
  <si>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</si>
  <si>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</si>
  <si>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</si>
  <si>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</si>
  <si>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</si>
  <si>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</si>
  <si>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</si>
  <si>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</si>
  <si>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</si>
  <si>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</si>
  <si>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</si>
  <si>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</si>
  <si>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</si>
  <si>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</si>
  <si>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</si>
  <si>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</si>
  <si>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</si>
  <si>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</si>
  <si>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</si>
  <si>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</si>
  <si>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</si>
  <si>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</si>
  <si>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</si>
  <si>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</si>
  <si>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</si>
  <si>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</si>
  <si>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</si>
  <si>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</si>
  <si>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</si>
  <si>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</si>
  <si>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</si>
  <si>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</si>
  <si>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</si>
  <si>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</si>
  <si>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</si>
  <si>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</si>
  <si>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</si>
  <si>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</si>
  <si>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</si>
  <si>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</si>
  <si>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</si>
  <si>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</si>
  <si>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</si>
  <si>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</si>
  <si>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</si>
  <si>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</si>
  <si>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</si>
  <si>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</si>
  <si>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</si>
  <si>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</si>
  <si>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</si>
  <si>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</si>
  <si>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</si>
  <si>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</si>
  <si>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</si>
  <si>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</si>
  <si>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</si>
  <si>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</si>
  <si>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</si>
  <si>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</si>
  <si>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</si>
  <si>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</si>
  <si>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</si>
  <si>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</si>
  <si>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</si>
  <si>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</si>
  <si>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</si>
  <si>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</si>
  <si>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</si>
  <si>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</si>
  <si>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</si>
  <si>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</si>
  <si>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</si>
  <si>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</si>
  <si>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</si>
  <si>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</si>
  <si>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</si>
  <si>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</si>
  <si>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</si>
  <si>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</si>
  <si>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</si>
  <si>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</si>
  <si>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</si>
  <si>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</si>
  <si>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</si>
  <si>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</si>
  <si>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</si>
  <si>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</si>
  <si>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</si>
  <si>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</si>
  <si>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</si>
  <si>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</si>
  <si>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</si>
  <si>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</si>
  <si>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</si>
  <si>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</si>
  <si>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</si>
  <si>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</si>
  <si>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</si>
  <si>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</si>
  <si>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</si>
  <si>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</si>
  <si>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</si>
  <si>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</si>
  <si>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</si>
  <si>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</si>
  <si>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</si>
  <si>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</si>
  <si>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</si>
  <si>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</si>
  <si>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</si>
  <si>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</si>
  <si>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</si>
  <si>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</si>
  <si>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</si>
  <si>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</si>
  <si>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</si>
  <si>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</si>
  <si>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</si>
  <si>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</si>
  <si>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</si>
  <si>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</si>
  <si>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</si>
  <si>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</si>
  <si>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</si>
  <si>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</si>
  <si>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</si>
  <si>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</si>
  <si>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</si>
  <si>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</si>
  <si>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</si>
  <si>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</si>
  <si>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</si>
  <si>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</si>
  <si>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</si>
  <si>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</si>
  <si>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</si>
  <si>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</si>
  <si>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</si>
  <si>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</si>
  <si>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</si>
  <si>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</si>
  <si>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</si>
  <si>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</si>
  <si>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</si>
  <si>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</si>
  <si>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</si>
  <si>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</si>
  <si>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</si>
  <si>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</si>
  <si>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</si>
  <si>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</si>
  <si>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</si>
  <si>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</si>
  <si>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</si>
  <si>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</si>
  <si>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</si>
  <si>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</si>
  <si>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</si>
  <si>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</si>
  <si>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</si>
  <si>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</si>
  <si>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</si>
  <si>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</si>
  <si>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</si>
  <si>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</si>
  <si>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</si>
  <si>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</si>
  <si>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</si>
  <si>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</si>
  <si>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</si>
  <si>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</si>
  <si>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</si>
  <si>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</si>
  <si>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</si>
  <si>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</si>
  <si>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</si>
  <si>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</si>
  <si>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</si>
  <si>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</si>
  <si>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</si>
  <si>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</si>
  <si>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</si>
  <si>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</si>
  <si>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TAL-TEX</t>
  </si>
  <si>
    <t>TALTEX</t>
  </si>
  <si>
    <t>TCSSUL</t>
  </si>
  <si>
    <t>Execução de solda no AMV TCS SUL</t>
  </si>
  <si>
    <t>PPP-PGU</t>
  </si>
  <si>
    <t>PPPPGU</t>
  </si>
  <si>
    <t>A confirmar horário de MC1</t>
  </si>
  <si>
    <t>Descarga de pedra</t>
  </si>
  <si>
    <t xml:space="preserve">Socaria mecanizada - confirmar frente </t>
  </si>
  <si>
    <t>PGU-PPN</t>
  </si>
  <si>
    <t>PGUPPN</t>
  </si>
  <si>
    <t>A confirmar horario de MC1</t>
  </si>
  <si>
    <t>TCSTMI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</si>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</sst>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3">
      <filters>
        <filter val="V42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G422" activePane="bottomRight" state="frozen"/>
      <selection pane="bottomRight" activeCell="G380" sqref="G38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5" t="s">
        <v>1777</v>
      </c>
      <c r="BK373" s="16" t="s">
        <v>1778</v>
      </c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1779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1780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1781</v>
      </c>
      <c r="BK374" s="325" t="s">
        <v>1781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1782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/>
      <c r="AT375" s="237"/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1</v>
      </c>
      <c r="BI375" s="16"/>
      <c r="BJ375" s="325" t="s">
        <v>1783</v>
      </c>
      <c r="BK375" s="325" t="s">
        <v>1784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1785</v>
      </c>
      <c r="BK376" s="325" t="s">
        <v>1785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1786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1787</v>
      </c>
      <c r="BK377" s="16" t="s">
        <v>1788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5" t="s">
        <v>1789</v>
      </c>
      <c r="BK380" s="16" t="s">
        <v>1790</v>
      </c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1792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1793</v>
      </c>
      <c r="BK383" s="16" t="s">
        <v>1794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1795</v>
      </c>
      <c r="N384" s="199" t="s">
        <v>1796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1797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5" t="s">
        <v>1798</v>
      </c>
      <c r="BK384" s="325" t="s">
        <v>1798</v>
      </c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1799</v>
      </c>
      <c r="W385" s="327" t="s">
        <v>1800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1801</v>
      </c>
      <c r="BK385" s="16" t="s">
        <v>1802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1803</v>
      </c>
      <c r="BK386" s="325" t="s">
        <v>1804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1805</v>
      </c>
      <c r="BK389" s="325" t="s">
        <v>1805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1806</v>
      </c>
      <c r="BK390" s="325" t="s">
        <v>1806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1807</v>
      </c>
      <c r="X399" s="51" t="s">
        <v>972</v>
      </c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1779</v>
      </c>
      <c r="J401" s="37">
        <v>98</v>
      </c>
      <c r="K401" s="37">
        <v>689.72900000000004</v>
      </c>
      <c r="L401" s="83">
        <v>750</v>
      </c>
      <c r="M401" s="199" t="s">
        <v>1808</v>
      </c>
      <c r="N401" s="199" t="s">
        <v>1809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/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1810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1810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1811</v>
      </c>
      <c r="X409" s="51" t="s">
        <v>972</v>
      </c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1812</v>
      </c>
      <c r="N411" s="199" t="s">
        <v>1813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1814</v>
      </c>
      <c r="X411" s="51" t="s">
        <v>972</v>
      </c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1815</v>
      </c>
      <c r="X415" s="51" t="s">
        <v>972</v>
      </c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1816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1817</v>
      </c>
      <c r="N420" s="199" t="s">
        <v>1818</v>
      </c>
      <c r="O420" s="142">
        <v>0.70833333333333337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1819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712</v>
      </c>
      <c r="L424" s="83">
        <v>716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710TSF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712</v>
      </c>
      <c r="AQ424" s="281">
        <f>IF(BS_CONTROLE[[#This Row],[KM - Fim]]=0, "-", BS_CONTROLE[[#This Row],[KM - Fim]])</f>
        <v>716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707</v>
      </c>
      <c r="L426" s="83">
        <v>704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26" s="142">
        <v>0.41666666666666669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1815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>
        <f>IF(BS_CONTROLE[[#This Row],[SB]]=0, "-", BS_CONTROLE[[#This Row],[SB]])</f>
        <v>699710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707</v>
      </c>
      <c r="AQ426" s="281">
        <f>IF(BS_CONTROLE[[#This Row],[KM - Fim]]=0, "-", BS_CONTROLE[[#This Row],[KM - Fim]])</f>
        <v>704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1820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Y370:Y444 V369:X416 X418 X420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Y369:Y444 X370:X416 X418 X420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89" t="s">
        <v>1821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1822</v>
      </c>
      <c r="E3" s="311" t="s">
        <v>1823</v>
      </c>
      <c r="F3" s="311" t="s">
        <v>1824</v>
      </c>
      <c r="G3" s="311" t="s">
        <v>1825</v>
      </c>
      <c r="H3" s="311" t="s">
        <v>1826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1827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1828</v>
      </c>
      <c r="G10" s="312" t="s">
        <v>1829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1830</v>
      </c>
      <c r="G11" s="312" t="s">
        <v>1831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1832</v>
      </c>
      <c r="G12" s="312" t="s">
        <v>1831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B1" workbookViewId="0">
      <selection activeCell="E3006" sqref="E300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0"/>
      <c r="B1" s="391"/>
      <c r="C1" s="392"/>
      <c r="L1" s="321"/>
      <c r="M1" s="123"/>
      <c r="N1" s="289"/>
      <c r="O1" s="289"/>
      <c r="P1" s="165"/>
      <c r="Q1" s="393" t="s">
        <v>1225</v>
      </c>
      <c r="R1" s="394"/>
      <c r="U1" s="101"/>
      <c r="V1" s="395" t="s">
        <v>1833</v>
      </c>
      <c r="W1" s="395"/>
      <c r="X1" s="395"/>
      <c r="Y1" s="103"/>
    </row>
    <row r="2" spans="1:25" s="100" customFormat="1" ht="11.25" customHeight="1">
      <c r="A2" s="104" t="s">
        <v>1834</v>
      </c>
      <c r="B2" s="104" t="s">
        <v>1835</v>
      </c>
      <c r="C2" s="104" t="s">
        <v>605</v>
      </c>
      <c r="D2" s="105" t="s">
        <v>1177</v>
      </c>
      <c r="E2" s="105" t="s">
        <v>1178</v>
      </c>
      <c r="F2" s="105" t="s">
        <v>1836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1837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37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 t="str">
        <f ca="1">_xlfn.XLOOKUP(G400&amp;$W$2,BS_CONTROLE[CHAVE],BS_CONTROLE[Quantidade_11],"-")</f>
        <v>-</v>
      </c>
      <c r="X400" s="111">
        <f ca="1">_xlfn.XLOOKUP(G400&amp;$X$2,BS_CONTROLE[CHAVE],BS_CONTROLE[Quantidade_11],"-")</f>
        <v>1894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3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37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 t="str">
        <f ca="1">_xlfn.XLOOKUP(G415&amp;$W$2,BS_CONTROLE[CHAVE],BS_CONTROLE[Quantidade_11],"-")</f>
        <v>-</v>
      </c>
      <c r="X415" s="111">
        <f ca="1">_xlfn.XLOOKUP(G415&amp;$X$2,BS_CONTROLE[CHAVE],BS_CONTROLE[Quantidade_11],"-")</f>
        <v>1894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0.70833333333333337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710TSF</v>
      </c>
      <c r="M421" s="110">
        <f>IF(FN_MC!J424="","*",FN_MC!J424)</f>
        <v>98</v>
      </c>
      <c r="N421" s="291">
        <f>IF(FN_MC!K424="","*",FN_MC!K424)</f>
        <v>712</v>
      </c>
      <c r="O421" s="291">
        <f>IF(FN_MC!L424="","*",FN_MC!L424)</f>
        <v>716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1894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>
        <f>IF(FN_MC!N426="","*",FN_MC!N426)</f>
        <v>699710</v>
      </c>
      <c r="M423" s="110">
        <f>IF(FN_MC!J426="","*",FN_MC!J426)</f>
        <v>98</v>
      </c>
      <c r="N423" s="291">
        <f>IF(FN_MC!K426="","*",FN_MC!K426)</f>
        <v>707</v>
      </c>
      <c r="O423" s="291">
        <f>IF(FN_MC!L426="","*",FN_MC!L426)</f>
        <v>704</v>
      </c>
      <c r="P423" s="110"/>
      <c r="Q423" s="127">
        <f>IF(FN_MC!O426="","*",FN_MC!O426)</f>
        <v>0.41666666666666669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37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126</v>
      </c>
      <c r="W426" s="111">
        <f ca="1">_xlfn.XLOOKUP(G426&amp;$W$2,BS_CONTROLE[CHAVE],BS_CONTROLE[Quantidade_11],"-")</f>
        <v>300</v>
      </c>
      <c r="X426" s="111">
        <f ca="1">_xlfn.XLOOKUP(G426&amp;$X$2,BS_CONTROLE[CHAVE],BS_CONTROLE[Quantidade_11],"-")</f>
        <v>179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1838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3035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1839</v>
      </c>
      <c r="C2" s="95" t="s">
        <v>1162</v>
      </c>
      <c r="D2" s="95" t="s">
        <v>1164</v>
      </c>
      <c r="E2" s="95" t="s">
        <v>1840</v>
      </c>
      <c r="F2" s="95" t="s">
        <v>1841</v>
      </c>
      <c r="G2" s="95" t="s">
        <v>1842</v>
      </c>
      <c r="H2" s="95" t="s">
        <v>1843</v>
      </c>
      <c r="I2" s="95" t="s">
        <v>1844</v>
      </c>
      <c r="J2" s="95" t="s">
        <v>1845</v>
      </c>
      <c r="K2" s="130" t="s">
        <v>1846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6" t="s">
        <v>1847</v>
      </c>
      <c r="C2" s="396"/>
      <c r="D2" s="396"/>
      <c r="E2" s="396"/>
      <c r="F2" s="396"/>
      <c r="G2" s="396"/>
      <c r="H2" s="187"/>
    </row>
    <row r="3" spans="1:8">
      <c r="A3" s="187"/>
      <c r="B3" s="397"/>
      <c r="C3" s="397"/>
      <c r="D3" s="397"/>
      <c r="E3" s="397"/>
      <c r="F3" s="397"/>
      <c r="G3" s="397"/>
      <c r="H3" s="187"/>
    </row>
    <row r="4" spans="1:8" ht="40.5">
      <c r="A4" s="187"/>
      <c r="B4" s="316" t="s">
        <v>1848</v>
      </c>
      <c r="C4" s="316" t="s">
        <v>1849</v>
      </c>
      <c r="D4" s="316" t="s">
        <v>1850</v>
      </c>
      <c r="E4" s="316" t="s">
        <v>1851</v>
      </c>
      <c r="F4" s="316" t="s">
        <v>7</v>
      </c>
      <c r="G4" s="316" t="s">
        <v>1852</v>
      </c>
      <c r="H4" s="187"/>
    </row>
    <row r="5" spans="1:8" ht="43.5">
      <c r="A5" s="187"/>
      <c r="B5" s="317" t="s">
        <v>1853</v>
      </c>
      <c r="C5" s="317">
        <v>309525</v>
      </c>
      <c r="D5" s="317" t="s">
        <v>1854</v>
      </c>
      <c r="E5" s="317" t="s">
        <v>847</v>
      </c>
      <c r="F5" s="317" t="s">
        <v>1375</v>
      </c>
      <c r="G5" s="318">
        <v>46296</v>
      </c>
      <c r="H5" s="187"/>
    </row>
    <row r="6" spans="1:8" ht="43.5">
      <c r="A6" s="187"/>
      <c r="B6" s="317" t="s">
        <v>1855</v>
      </c>
      <c r="C6" s="317">
        <v>256875</v>
      </c>
      <c r="D6" s="317" t="s">
        <v>1856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1857</v>
      </c>
      <c r="C7" s="317">
        <v>257278</v>
      </c>
      <c r="D7" s="317" t="s">
        <v>1858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1859</v>
      </c>
      <c r="C8" s="317">
        <v>261794</v>
      </c>
      <c r="D8" s="317" t="s">
        <v>1860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1861</v>
      </c>
      <c r="C9" s="317">
        <v>257033</v>
      </c>
      <c r="D9" s="317" t="s">
        <v>1862</v>
      </c>
      <c r="E9" s="317" t="s">
        <v>838</v>
      </c>
      <c r="F9" s="317" t="s">
        <v>194</v>
      </c>
      <c r="G9" s="317" t="s">
        <v>1863</v>
      </c>
      <c r="H9" s="187"/>
    </row>
    <row r="10" spans="1:8" ht="43.5">
      <c r="A10" s="187"/>
      <c r="B10" s="317" t="s">
        <v>1864</v>
      </c>
      <c r="C10" s="317">
        <v>396578</v>
      </c>
      <c r="D10" s="317" t="s">
        <v>1865</v>
      </c>
      <c r="E10" s="317" t="s">
        <v>838</v>
      </c>
      <c r="F10" s="317" t="s">
        <v>194</v>
      </c>
      <c r="G10" s="317" t="s">
        <v>1863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1866</v>
      </c>
      <c r="D5" s="399"/>
      <c r="E5" s="399"/>
      <c r="F5" s="399"/>
      <c r="G5" s="399"/>
      <c r="H5" s="399"/>
      <c r="I5" s="399"/>
      <c r="J5" s="400"/>
      <c r="K5" s="401" t="s">
        <v>1867</v>
      </c>
      <c r="L5" s="402"/>
      <c r="M5" s="402"/>
      <c r="N5" s="402"/>
      <c r="O5" s="403" t="s">
        <v>1868</v>
      </c>
      <c r="P5" s="404"/>
      <c r="Q5" s="405"/>
    </row>
    <row r="6" spans="1:17" s="93" customFormat="1" ht="15.75" customHeight="1">
      <c r="A6" s="87" t="s">
        <v>1836</v>
      </c>
      <c r="B6" s="94" t="s">
        <v>1835</v>
      </c>
      <c r="C6" s="95" t="s">
        <v>1177</v>
      </c>
      <c r="D6" s="96" t="s">
        <v>1178</v>
      </c>
      <c r="E6" s="95" t="s">
        <v>1869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1870</v>
      </c>
      <c r="M6" s="138" t="s">
        <v>628</v>
      </c>
      <c r="N6" s="139" t="s">
        <v>1172</v>
      </c>
      <c r="O6" s="241" t="s">
        <v>1215</v>
      </c>
      <c r="P6" s="152"/>
      <c r="Q6" s="188" t="s">
        <v>1871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1</v>
      </c>
      <c r="P461" s="90"/>
      <c r="Q461" s="144" t="str">
        <f>IF($A$2=1,IF(FN_MC!BJ375="","*",FN_MC!BJ375),IF(FN_MC!BK375="","*",FN_MC!BK375))</f>
        <v>MC1 as 13:12h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0.70833333333333337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712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712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707</v>
      </c>
      <c r="I515" s="131">
        <f>IF(FN_MC!O426="","*",FN_MC!O426)</f>
        <v>0.41666666666666669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707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1871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2026-01-23T19:52:42Z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